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1 Archive Matching Programs\FY 2016-17\Dr. Philip Benjamin - Program\Final - 2016-17 Final Certification\Final Summaries, Rpts, Etc\FCS Webpage\"/>
    </mc:Choice>
  </mc:AlternateContent>
  <bookViews>
    <workbookView xWindow="0" yWindow="0" windowWidth="21570" windowHeight="10215"/>
  </bookViews>
  <sheets>
    <sheet name="FGMG Allocation" sheetId="4" r:id="rId1"/>
    <sheet name="Prior Year % Change" sheetId="5" state="hidden" r:id="rId2"/>
  </sheets>
  <definedNames>
    <definedName name="COSTFACTORS" localSheetId="1">#REF!</definedName>
    <definedName name="COSTFACTORS">#REF!</definedName>
    <definedName name="_xlnm.Print_Area" localSheetId="0">'FGMG Allocation'!$A$1:$K$37</definedName>
    <definedName name="_xlnm.Print_Area" localSheetId="1">'Prior Year % Change'!$A$1:$H$34</definedName>
    <definedName name="_xlnm.Print_Area">#REF!</definedName>
  </definedNames>
  <calcPr calcId="162913"/>
</workbook>
</file>

<file path=xl/calcChain.xml><?xml version="1.0" encoding="utf-8"?>
<calcChain xmlns="http://schemas.openxmlformats.org/spreadsheetml/2006/main">
  <c r="E31" i="4" l="1"/>
  <c r="B41" i="4" l="1"/>
  <c r="C33" i="5" l="1"/>
  <c r="D33" i="5" s="1"/>
  <c r="C32" i="5"/>
  <c r="D32" i="5" s="1"/>
  <c r="C31" i="5"/>
  <c r="D31" i="5" s="1"/>
  <c r="C30" i="5"/>
  <c r="D30" i="5" s="1"/>
  <c r="C29" i="5"/>
  <c r="D29" i="5" s="1"/>
  <c r="C28" i="5"/>
  <c r="D28" i="5" s="1"/>
  <c r="C27" i="5"/>
  <c r="D27" i="5" s="1"/>
  <c r="C26" i="5"/>
  <c r="D26" i="5" s="1"/>
  <c r="C25" i="5"/>
  <c r="D25" i="5" s="1"/>
  <c r="C24" i="5"/>
  <c r="D24" i="5" s="1"/>
  <c r="C23" i="5"/>
  <c r="D23" i="5" s="1"/>
  <c r="C22" i="5"/>
  <c r="D22" i="5" s="1"/>
  <c r="C21" i="5"/>
  <c r="D21" i="5" s="1"/>
  <c r="C20" i="5"/>
  <c r="D20" i="5" s="1"/>
  <c r="C19" i="5"/>
  <c r="D19" i="5" s="1"/>
  <c r="C18" i="5"/>
  <c r="D18" i="5" s="1"/>
  <c r="C17" i="5"/>
  <c r="D17" i="5" s="1"/>
  <c r="C16" i="5"/>
  <c r="D16" i="5" s="1"/>
  <c r="C15" i="5"/>
  <c r="D15" i="5" s="1"/>
  <c r="C14" i="5"/>
  <c r="D14" i="5" s="1"/>
  <c r="C13" i="5"/>
  <c r="D13" i="5" s="1"/>
  <c r="C12" i="5"/>
  <c r="D12" i="5" s="1"/>
  <c r="C11" i="5"/>
  <c r="D11" i="5" s="1"/>
  <c r="C10" i="5"/>
  <c r="D10" i="5" s="1"/>
  <c r="C9" i="5"/>
  <c r="D9" i="5" s="1"/>
  <c r="C8" i="5"/>
  <c r="D8" i="5" s="1"/>
  <c r="C7" i="5"/>
  <c r="C6" i="5"/>
  <c r="D6" i="5" s="1"/>
  <c r="B34" i="5"/>
  <c r="F34" i="5"/>
  <c r="C34" i="5" l="1"/>
  <c r="D34" i="5" s="1"/>
  <c r="D7" i="5"/>
  <c r="E37" i="4" l="1"/>
  <c r="B37" i="4"/>
  <c r="C36" i="4" s="1"/>
  <c r="D36" i="4" s="1"/>
  <c r="J36" i="4" l="1"/>
  <c r="C12" i="4"/>
  <c r="D12" i="4" s="1"/>
  <c r="C18" i="4"/>
  <c r="D18" i="4" s="1"/>
  <c r="H18" i="4" s="1"/>
  <c r="C10" i="4"/>
  <c r="C14" i="4"/>
  <c r="D14" i="4" s="1"/>
  <c r="H14" i="4" s="1"/>
  <c r="C31" i="4"/>
  <c r="D31" i="4" s="1"/>
  <c r="C11" i="4"/>
  <c r="D11" i="4" s="1"/>
  <c r="H11" i="4" s="1"/>
  <c r="C15" i="4"/>
  <c r="D15" i="4" s="1"/>
  <c r="H15" i="4" s="1"/>
  <c r="C9" i="4"/>
  <c r="D9" i="4" s="1"/>
  <c r="H9" i="4" s="1"/>
  <c r="C13" i="4"/>
  <c r="D13" i="4" s="1"/>
  <c r="H13" i="4" s="1"/>
  <c r="C25" i="4"/>
  <c r="D25" i="4" s="1"/>
  <c r="H25" i="4" s="1"/>
  <c r="C16" i="4"/>
  <c r="D16" i="4" s="1"/>
  <c r="H16" i="4" s="1"/>
  <c r="C17" i="4"/>
  <c r="D17" i="4" s="1"/>
  <c r="H17" i="4" s="1"/>
  <c r="C21" i="4"/>
  <c r="D21" i="4" s="1"/>
  <c r="H21" i="4" s="1"/>
  <c r="C29" i="4"/>
  <c r="D29" i="4" s="1"/>
  <c r="H29" i="4" s="1"/>
  <c r="C19" i="4"/>
  <c r="D19" i="4" s="1"/>
  <c r="H19" i="4" s="1"/>
  <c r="C20" i="4"/>
  <c r="D20" i="4" s="1"/>
  <c r="H20" i="4" s="1"/>
  <c r="C22" i="4"/>
  <c r="D22" i="4" s="1"/>
  <c r="H22" i="4" s="1"/>
  <c r="C23" i="4"/>
  <c r="D23" i="4" s="1"/>
  <c r="C24" i="4"/>
  <c r="D24" i="4" s="1"/>
  <c r="H24" i="4" s="1"/>
  <c r="C28" i="4"/>
  <c r="D28" i="4" s="1"/>
  <c r="H28" i="4" s="1"/>
  <c r="C30" i="4"/>
  <c r="D30" i="4" s="1"/>
  <c r="H30" i="4" s="1"/>
  <c r="C32" i="4"/>
  <c r="D32" i="4" s="1"/>
  <c r="H32" i="4" s="1"/>
  <c r="C35" i="4"/>
  <c r="D35" i="4" s="1"/>
  <c r="H35" i="4" s="1"/>
  <c r="G6" i="5"/>
  <c r="G33" i="5"/>
  <c r="H33" i="5" s="1"/>
  <c r="C26" i="4"/>
  <c r="D26" i="4" s="1"/>
  <c r="H26" i="4" s="1"/>
  <c r="C27" i="4"/>
  <c r="D27" i="4" s="1"/>
  <c r="H27" i="4" s="1"/>
  <c r="C33" i="4"/>
  <c r="D33" i="4" s="1"/>
  <c r="C34" i="4"/>
  <c r="D34" i="4" s="1"/>
  <c r="H34" i="4" s="1"/>
  <c r="H23" i="4" l="1"/>
  <c r="F23" i="4"/>
  <c r="H33" i="4"/>
  <c r="F33" i="4"/>
  <c r="H12" i="4"/>
  <c r="G12" i="4"/>
  <c r="F31" i="4"/>
  <c r="H31" i="4"/>
  <c r="J33" i="4"/>
  <c r="J17" i="4"/>
  <c r="J27" i="4"/>
  <c r="J19" i="4"/>
  <c r="J26" i="4"/>
  <c r="J32" i="4"/>
  <c r="J23" i="4"/>
  <c r="J29" i="4"/>
  <c r="J25" i="4"/>
  <c r="J11" i="4"/>
  <c r="J18" i="4"/>
  <c r="J9" i="4"/>
  <c r="J24" i="4"/>
  <c r="J16" i="4"/>
  <c r="J34" i="4"/>
  <c r="J30" i="4"/>
  <c r="J22" i="4"/>
  <c r="J21" i="4"/>
  <c r="J13" i="4"/>
  <c r="G31" i="4"/>
  <c r="J31" i="4"/>
  <c r="J12" i="4"/>
  <c r="J20" i="4"/>
  <c r="J14" i="4"/>
  <c r="J28" i="4"/>
  <c r="J35" i="4"/>
  <c r="J15" i="4"/>
  <c r="D10" i="4"/>
  <c r="G16" i="5"/>
  <c r="H16" i="5" s="1"/>
  <c r="F19" i="4"/>
  <c r="G20" i="5"/>
  <c r="H20" i="5" s="1"/>
  <c r="G19" i="5"/>
  <c r="H19" i="5" s="1"/>
  <c r="F22" i="4"/>
  <c r="G18" i="5"/>
  <c r="H18" i="5" s="1"/>
  <c r="F21" i="4"/>
  <c r="G10" i="5"/>
  <c r="H10" i="5" s="1"/>
  <c r="F13" i="4"/>
  <c r="G28" i="5"/>
  <c r="H28" i="5" s="1"/>
  <c r="H6" i="5"/>
  <c r="G25" i="5"/>
  <c r="H25" i="5" s="1"/>
  <c r="F28" i="4"/>
  <c r="G17" i="5"/>
  <c r="H17" i="5" s="1"/>
  <c r="F20" i="4"/>
  <c r="G14" i="5"/>
  <c r="H14" i="5" s="1"/>
  <c r="F17" i="4"/>
  <c r="G11" i="5"/>
  <c r="H11" i="5" s="1"/>
  <c r="F14" i="4"/>
  <c r="G24" i="5"/>
  <c r="H24" i="5" s="1"/>
  <c r="F27" i="4"/>
  <c r="G12" i="5"/>
  <c r="H12" i="5" s="1"/>
  <c r="F15" i="4"/>
  <c r="G21" i="5"/>
  <c r="H21" i="5" s="1"/>
  <c r="F24" i="4"/>
  <c r="G23" i="5"/>
  <c r="H23" i="5" s="1"/>
  <c r="F26" i="4"/>
  <c r="G26" i="5"/>
  <c r="H26" i="5" s="1"/>
  <c r="F29" i="4"/>
  <c r="G22" i="5"/>
  <c r="H22" i="5" s="1"/>
  <c r="F25" i="4"/>
  <c r="G8" i="5"/>
  <c r="H8" i="5" s="1"/>
  <c r="F11" i="4"/>
  <c r="G15" i="5"/>
  <c r="H15" i="5" s="1"/>
  <c r="F18" i="4"/>
  <c r="G32" i="5"/>
  <c r="H32" i="5" s="1"/>
  <c r="F35" i="4"/>
  <c r="G13" i="5"/>
  <c r="H13" i="5" s="1"/>
  <c r="F16" i="4"/>
  <c r="G29" i="5"/>
  <c r="H29" i="5" s="1"/>
  <c r="F32" i="4"/>
  <c r="G27" i="5"/>
  <c r="H27" i="5" s="1"/>
  <c r="F30" i="4"/>
  <c r="G9" i="5"/>
  <c r="H9" i="5" s="1"/>
  <c r="F12" i="4"/>
  <c r="F36" i="4"/>
  <c r="G35" i="4"/>
  <c r="G30" i="4"/>
  <c r="G22" i="4"/>
  <c r="G21" i="4"/>
  <c r="G13" i="4"/>
  <c r="G9" i="4"/>
  <c r="G28" i="4"/>
  <c r="G20" i="4"/>
  <c r="G17" i="4"/>
  <c r="G14" i="4"/>
  <c r="G27" i="4"/>
  <c r="G24" i="4"/>
  <c r="G19" i="4"/>
  <c r="G16" i="4"/>
  <c r="G15" i="4"/>
  <c r="G26" i="4"/>
  <c r="G32" i="4"/>
  <c r="G23" i="4"/>
  <c r="G29" i="4"/>
  <c r="G25" i="4"/>
  <c r="G11" i="4"/>
  <c r="G18" i="4"/>
  <c r="G36" i="4"/>
  <c r="F9" i="4"/>
  <c r="G31" i="5"/>
  <c r="H31" i="5" s="1"/>
  <c r="H10" i="4" l="1"/>
  <c r="G7" i="5"/>
  <c r="H7" i="5" s="1"/>
  <c r="J10" i="4"/>
  <c r="F10" i="4"/>
  <c r="I10" i="4" s="1"/>
  <c r="G10" i="4"/>
  <c r="G30" i="5"/>
  <c r="H30" i="5" s="1"/>
  <c r="I11" i="4"/>
  <c r="H36" i="4"/>
  <c r="F34" i="4"/>
  <c r="I9" i="4"/>
  <c r="G33" i="4"/>
  <c r="G34" i="4"/>
  <c r="I17" i="4"/>
  <c r="I13" i="4"/>
  <c r="I20" i="4"/>
  <c r="I14" i="4"/>
  <c r="I32" i="4"/>
  <c r="I25" i="4"/>
  <c r="I29" i="4"/>
  <c r="I35" i="4"/>
  <c r="I24" i="4"/>
  <c r="D37" i="4"/>
  <c r="J37" i="4" s="1"/>
  <c r="F37" i="4" l="1"/>
  <c r="G34" i="5"/>
  <c r="H34" i="5" s="1"/>
  <c r="G37" i="4"/>
  <c r="I34" i="4"/>
  <c r="I15" i="4" l="1"/>
  <c r="I36" i="4" l="1"/>
  <c r="I30" i="4" l="1"/>
  <c r="I26" i="4"/>
  <c r="I31" i="4" l="1"/>
  <c r="I12" i="4"/>
  <c r="H37" i="4" l="1"/>
  <c r="I22" i="4"/>
  <c r="I18" i="4"/>
  <c r="I19" i="4"/>
  <c r="I33" i="4"/>
  <c r="I28" i="4"/>
  <c r="I37" i="4" l="1"/>
  <c r="I16" i="4"/>
  <c r="I23" i="4"/>
  <c r="I21" i="4"/>
  <c r="I27" i="4"/>
</calcChain>
</file>

<file path=xl/comments1.xml><?xml version="1.0" encoding="utf-8"?>
<comments xmlns="http://schemas.openxmlformats.org/spreadsheetml/2006/main">
  <authors>
    <author>Florida Department of Education</author>
  </authors>
  <commentList>
    <comment ref="B3" authorId="0" shapeId="0">
      <text>
        <r>
          <rPr>
            <sz val="11"/>
            <color indexed="81"/>
            <rFont val="Tahoma"/>
            <family val="2"/>
          </rPr>
          <t>FY 2013-14 economically disadvantage unduplicated headcount
Source: J:\Finance\Matching Programs\1 Archive Matching Programs\FY 2015-16\FGMG\Work\FAIDHC Headcount Fin Aid Economically Disadvantaged.xml</t>
        </r>
      </text>
    </comment>
    <comment ref="F3" authorId="0" shapeId="0">
      <text>
        <r>
          <rPr>
            <sz val="11"/>
            <color indexed="81"/>
            <rFont val="Tahoma"/>
            <family val="2"/>
          </rPr>
          <t>2015-16 First Generation Allocation calculated on the FY 2013-14 economically disadvantage unduplicated headcount.
Source: J:\Finance\Matching Programs\1 Archive Matching Programs\FY 2015-16\FGMG\FGMG Allocation 2015-16 (by College) 12.11.15.xlsx</t>
        </r>
      </text>
    </comment>
    <comment ref="G3" authorId="0" shapeId="0">
      <text>
        <r>
          <rPr>
            <sz val="11"/>
            <color indexed="81"/>
            <rFont val="Tahoma"/>
            <family val="2"/>
          </rPr>
          <t>2016-17 First Generation Allocation calculated on the FY 2014-15 economically disadvantage unduplicated headcount.</t>
        </r>
      </text>
    </comment>
  </commentList>
</comments>
</file>

<file path=xl/sharedStrings.xml><?xml version="1.0" encoding="utf-8"?>
<sst xmlns="http://schemas.openxmlformats.org/spreadsheetml/2006/main" count="95" uniqueCount="89">
  <si>
    <t>THE FLORIDA COLLEGE SYSTEM</t>
  </si>
  <si>
    <t>ALLOCATION</t>
  </si>
  <si>
    <t>A</t>
  </si>
  <si>
    <t>B</t>
  </si>
  <si>
    <t>E</t>
  </si>
  <si>
    <t>College</t>
  </si>
  <si>
    <t>% of Certified Match Allocation</t>
  </si>
  <si>
    <t>TOTAL</t>
  </si>
  <si>
    <t>% Change</t>
  </si>
  <si>
    <t>FIRST GENERATION MATCHING GRANT PROGRAM</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</si>
  <si>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</si>
  <si>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</si>
  <si>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</si>
  <si>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</si>
  <si>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</si>
  <si>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</si>
  <si>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</si>
  <si>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</si>
  <si>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</si>
  <si>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</si>
  <si>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</si>
  <si>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</si>
  <si>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</si>
  <si>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</si>
  <si>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</si>
  <si>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</si>
  <si>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</si>
  <si>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</si>
  <si>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</si>
  <si>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</si>
  <si>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</si>
  <si>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</si>
  <si>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</si>
  <si>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</si>
  <si>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</si>
  <si>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</si>
  <si>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</si>
  <si>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</si>
  <si>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 xml:space="preserve"> Senate Bill 2500-A, Specific Appropriation 5. </t>
  </si>
  <si>
    <t>2015-16 Appropriation</t>
  </si>
  <si>
    <t>Final Florida Colleges Matching Dollars Certified</t>
  </si>
  <si>
    <r>
      <t>S</t>
    </r>
    <r>
      <rPr>
        <b/>
        <sz val="8"/>
        <rFont val="Arial"/>
        <family val="2"/>
      </rPr>
      <t xml:space="preserve">ection 1009.701, Florida Statutes </t>
    </r>
    <r>
      <rPr>
        <sz val="8"/>
        <rFont val="Arial"/>
        <family val="2"/>
      </rPr>
      <t xml:space="preserve">
(1) The First Generation Matching Grant Program is created to enable each state university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Contributions made to a state university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on the basis of full-time equivalent enrollment. Funds that remain unmatched as of December 1 shall be reallocated to state universities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</si>
  <si>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Florida Colleges Matching Dollars with Excess/Under</t>
  </si>
  <si>
    <t>2016-17</t>
  </si>
  <si>
    <t>2014-15 Economically Disadvantaged Headcount</t>
  </si>
  <si>
    <t>Index Based on 2014-15 Economically Disadvantaged Headcount</t>
  </si>
  <si>
    <t>2016-17 First Generation Allocation</t>
  </si>
  <si>
    <t>2016-17 Reported Contributions</t>
  </si>
  <si>
    <t>Valencia</t>
  </si>
  <si>
    <t>Tallahassee</t>
  </si>
  <si>
    <t>South Florida</t>
  </si>
  <si>
    <t>Seminole</t>
  </si>
  <si>
    <t>Santa Fe</t>
  </si>
  <si>
    <t>Saint Petersburg</t>
  </si>
  <si>
    <t>Saint Johns River</t>
  </si>
  <si>
    <t>Polk</t>
  </si>
  <si>
    <t>Pensacola</t>
  </si>
  <si>
    <t>Pasco-Hernando</t>
  </si>
  <si>
    <t>Palm Beach</t>
  </si>
  <si>
    <t xml:space="preserve">Northwest Florida </t>
  </si>
  <si>
    <t>North Florida</t>
  </si>
  <si>
    <t>Miami Dade</t>
  </si>
  <si>
    <t>SCF, Manatee-Sarasota</t>
  </si>
  <si>
    <t>Lake-Sumter</t>
  </si>
  <si>
    <t>Florida Gateway</t>
  </si>
  <si>
    <t>Indian River</t>
  </si>
  <si>
    <t>Hillsborough</t>
  </si>
  <si>
    <t xml:space="preserve">Gulf Coast </t>
  </si>
  <si>
    <t>Florida Keys</t>
  </si>
  <si>
    <t>FSC Jacksonville</t>
  </si>
  <si>
    <t>Edison</t>
  </si>
  <si>
    <t>Daytona</t>
  </si>
  <si>
    <t>Chipola</t>
  </si>
  <si>
    <t>Central Florida</t>
  </si>
  <si>
    <t>Broward</t>
  </si>
  <si>
    <t>Eastern Florida</t>
  </si>
  <si>
    <t>Change</t>
  </si>
  <si>
    <t>%</t>
  </si>
  <si>
    <t>FY</t>
  </si>
  <si>
    <t>Unduplicated Headcount</t>
  </si>
  <si>
    <t>2015-16 First Generation Allocation</t>
  </si>
  <si>
    <t>2013-14</t>
  </si>
  <si>
    <t>2014-15</t>
  </si>
  <si>
    <t>Economically Disadvantaged</t>
  </si>
  <si>
    <t>2016-17 Appropriation</t>
  </si>
  <si>
    <t xml:space="preserve"> House Bill 5001, Specific Appropriation 5. </t>
  </si>
  <si>
    <t>% of Reported Contributions</t>
  </si>
  <si>
    <t>2016-17 Overmatched Amount</t>
  </si>
  <si>
    <r>
      <rPr>
        <b/>
        <sz val="8"/>
        <rFont val="Arial"/>
        <family val="2"/>
      </rPr>
      <t xml:space="preserve">2016-17 General Appropriations Act, House Bill 5001 - </t>
    </r>
    <r>
      <rPr>
        <sz val="8"/>
        <rFont val="Arial"/>
        <family val="2"/>
      </rPr>
      <t>From the funds provided in Specific Appropriation 5, $1,327,166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2016, the remaining funds shall be reallocated to First Generation in College Matching Grant Programs at Florida colleges or state universities that have remaining unmatched private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</si>
</sst>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44" formatCode="_(&quot;$&quot;* #,##0.00_);_(&quot;$&quot;* \(#,##0.00\);_(&quot;$&quot;* &quot;-&quot;??_);_(@_)"/>
    <numFmt numFmtId="43" formatCode="_(* #,##0.00_);_(* \(#,##0.00\);_(* &quot;-&quot;??_);_(@_)"/>
    <numFmt numFmtId="164" formatCode="0.0%"/>
    <numFmt numFmtId="165" formatCode="&quot;$&quot;#,##0"/>
  </numFmts>
  <fonts count="1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11"/>
      <color indexed="81"/>
      <name val="Tahoma"/>
      <family val="2"/>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28">
    <border>
      <left/>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s>
  <cellStyleXfs count="31">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cellStyleXfs>
  <cellXfs count="125">
    <xf numFmtId="0" fontId="0" fillId="0" borderId="0" xfId="0"/>
    <xf numFmtId="0" fontId="2" fillId="0" borderId="4" xfId="1" applyNumberFormat="1" applyFont="1" applyFill="1" applyBorder="1" applyAlignment="1"/>
    <xf numFmtId="0" fontId="2" fillId="0" borderId="3" xfId="1" applyNumberFormat="1" applyFont="1" applyFill="1" applyBorder="1" applyAlignment="1"/>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5" fontId="2" fillId="0" borderId="0" xfId="1" applyNumberFormat="1" applyFont="1" applyAlignment="1"/>
    <xf numFmtId="0" fontId="4" fillId="0" borderId="16"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14" xfId="7" applyFont="1" applyBorder="1" applyAlignment="1">
      <alignment horizontal="center" wrapText="1"/>
    </xf>
    <xf numFmtId="10" fontId="2" fillId="0" borderId="12" xfId="1" applyNumberFormat="1" applyFont="1" applyFill="1" applyBorder="1" applyAlignment="1"/>
    <xf numFmtId="3" fontId="2" fillId="0" borderId="17" xfId="1" applyNumberFormat="1" applyFont="1" applyFill="1" applyBorder="1" applyAlignment="1"/>
    <xf numFmtId="10" fontId="3" fillId="0" borderId="18" xfId="1" applyNumberFormat="1" applyFont="1" applyFill="1" applyBorder="1" applyAlignment="1"/>
    <xf numFmtId="0" fontId="7" fillId="0" borderId="0" xfId="1" applyNumberFormat="1" applyFont="1" applyBorder="1" applyAlignment="1">
      <alignment horizontal="center" vertical="center" wrapText="1"/>
    </xf>
    <xf numFmtId="10" fontId="2" fillId="0" borderId="0" xfId="16" applyNumberFormat="1" applyFont="1" applyAlignment="1"/>
    <xf numFmtId="0" fontId="7" fillId="0" borderId="16" xfId="1" applyNumberFormat="1" applyFont="1" applyBorder="1" applyAlignment="1">
      <alignment horizontal="center" vertical="center"/>
    </xf>
    <xf numFmtId="0" fontId="7" fillId="0" borderId="0" xfId="1" applyNumberFormat="1" applyFont="1" applyBorder="1" applyAlignment="1"/>
    <xf numFmtId="9" fontId="3" fillId="0" borderId="3" xfId="16" applyFont="1" applyFill="1" applyBorder="1" applyAlignment="1"/>
    <xf numFmtId="164" fontId="2" fillId="0" borderId="0" xfId="16" applyNumberFormat="1" applyFont="1" applyBorder="1" applyAlignment="1"/>
    <xf numFmtId="164" fontId="2" fillId="0" borderId="0" xfId="16" applyNumberFormat="1" applyFont="1" applyFill="1" applyBorder="1" applyAlignment="1"/>
    <xf numFmtId="0" fontId="10" fillId="0" borderId="10" xfId="1" applyNumberFormat="1" applyFont="1" applyFill="1" applyBorder="1" applyAlignment="1"/>
    <xf numFmtId="3" fontId="10" fillId="0" borderId="16" xfId="1" applyNumberFormat="1" applyFont="1" applyFill="1" applyBorder="1" applyAlignment="1"/>
    <xf numFmtId="10" fontId="10" fillId="0" borderId="13" xfId="1" applyNumberFormat="1" applyFont="1" applyFill="1" applyBorder="1" applyAlignment="1"/>
    <xf numFmtId="9" fontId="11" fillId="0" borderId="14" xfId="16" applyFont="1" applyFill="1" applyBorder="1" applyAlignment="1"/>
    <xf numFmtId="0" fontId="4" fillId="0" borderId="14" xfId="1" applyNumberFormat="1" applyFont="1" applyFill="1" applyBorder="1" applyAlignment="1">
      <alignment horizontal="center"/>
    </xf>
    <xf numFmtId="0" fontId="4" fillId="0" borderId="1" xfId="1" applyNumberFormat="1" applyFont="1" applyFill="1" applyBorder="1" applyAlignment="1">
      <alignment horizontal="center" wrapText="1"/>
    </xf>
    <xf numFmtId="0" fontId="4" fillId="0" borderId="15" xfId="1" applyNumberFormat="1" applyFont="1" applyFill="1" applyBorder="1" applyAlignment="1">
      <alignment horizontal="center" wrapText="1"/>
    </xf>
    <xf numFmtId="165" fontId="4" fillId="0" borderId="14" xfId="1" applyNumberFormat="1" applyFont="1" applyFill="1" applyBorder="1" applyAlignment="1">
      <alignment horizontal="center" wrapText="1"/>
    </xf>
    <xf numFmtId="10" fontId="3" fillId="0" borderId="12" xfId="1" applyNumberFormat="1" applyFont="1" applyFill="1" applyBorder="1" applyAlignment="1"/>
    <xf numFmtId="3" fontId="3" fillId="0" borderId="3" xfId="1" applyNumberFormat="1" applyFont="1" applyFill="1" applyBorder="1" applyAlignment="1"/>
    <xf numFmtId="0" fontId="3" fillId="0" borderId="3" xfId="1" applyNumberFormat="1" applyFont="1" applyFill="1" applyBorder="1" applyAlignment="1"/>
    <xf numFmtId="3" fontId="3" fillId="0" borderId="19" xfId="1" applyNumberFormat="1" applyFont="1" applyFill="1" applyBorder="1" applyAlignment="1"/>
    <xf numFmtId="3" fontId="2" fillId="0" borderId="19" xfId="1" applyNumberFormat="1" applyFont="1" applyFill="1" applyBorder="1" applyAlignment="1"/>
    <xf numFmtId="0" fontId="1" fillId="0" borderId="3" xfId="1" applyNumberFormat="1" applyFont="1" applyFill="1" applyBorder="1" applyAlignment="1"/>
    <xf numFmtId="0" fontId="1" fillId="0" borderId="0" xfId="1" applyNumberFormat="1" applyFont="1" applyAlignment="1">
      <alignment vertical="top"/>
    </xf>
    <xf numFmtId="0" fontId="12" fillId="0" borderId="0" xfId="1" applyNumberFormat="1" applyFont="1" applyAlignment="1"/>
    <xf numFmtId="165" fontId="12" fillId="0" borderId="0" xfId="6" applyNumberFormat="1" applyFont="1" applyAlignment="1">
      <alignment horizontal="left"/>
    </xf>
    <xf numFmtId="0" fontId="12" fillId="0" borderId="0" xfId="1" applyNumberFormat="1" applyFont="1" applyAlignment="1">
      <alignment horizontal="left"/>
    </xf>
    <xf numFmtId="3" fontId="12" fillId="0" borderId="0" xfId="1" applyNumberFormat="1" applyFont="1" applyAlignment="1"/>
    <xf numFmtId="0" fontId="12" fillId="0" borderId="0" xfId="1" applyNumberFormat="1" applyFont="1" applyBorder="1" applyAlignment="1"/>
    <xf numFmtId="10" fontId="12" fillId="0" borderId="0" xfId="16" applyNumberFormat="1" applyFont="1" applyAlignment="1">
      <alignment horizontal="left"/>
    </xf>
    <xf numFmtId="0" fontId="13" fillId="0" borderId="0" xfId="30" applyFont="1" applyAlignment="1">
      <alignment vertical="top" wrapText="1" shrinkToFit="1"/>
    </xf>
    <xf numFmtId="3" fontId="1" fillId="0" borderId="20" xfId="0" quotePrefix="1" applyNumberFormat="1" applyFont="1" applyFill="1" applyBorder="1"/>
    <xf numFmtId="3" fontId="1" fillId="0" borderId="21" xfId="0" quotePrefix="1" applyNumberFormat="1" applyFont="1" applyFill="1" applyBorder="1"/>
    <xf numFmtId="0" fontId="3" fillId="0" borderId="2" xfId="1" applyNumberFormat="1" applyFont="1" applyFill="1" applyBorder="1" applyAlignment="1"/>
    <xf numFmtId="3" fontId="3" fillId="0" borderId="0" xfId="1" applyNumberFormat="1" applyFont="1" applyFill="1" applyBorder="1" applyAlignment="1"/>
    <xf numFmtId="10" fontId="3" fillId="0" borderId="5" xfId="1" applyNumberFormat="1" applyFont="1" applyFill="1" applyBorder="1" applyAlignment="1"/>
    <xf numFmtId="165" fontId="1" fillId="0" borderId="20" xfId="0" quotePrefix="1" applyNumberFormat="1" applyFont="1" applyFill="1" applyBorder="1"/>
    <xf numFmtId="165" fontId="2" fillId="0" borderId="0" xfId="1" applyNumberFormat="1" applyFont="1" applyAlignment="1"/>
    <xf numFmtId="165" fontId="3" fillId="0" borderId="6" xfId="1" applyNumberFormat="1" applyFont="1" applyFill="1" applyBorder="1" applyAlignment="1"/>
    <xf numFmtId="3" fontId="3" fillId="0" borderId="4" xfId="1" applyNumberFormat="1" applyFont="1" applyFill="1" applyBorder="1" applyAlignment="1"/>
    <xf numFmtId="0" fontId="7" fillId="0" borderId="14" xfId="1" applyNumberFormat="1" applyFont="1" applyBorder="1" applyAlignment="1">
      <alignment horizontal="center" wrapText="1"/>
    </xf>
    <xf numFmtId="0" fontId="7" fillId="0" borderId="0" xfId="1" applyNumberFormat="1" applyFont="1" applyBorder="1" applyAlignment="1">
      <alignment horizontal="center" vertical="center"/>
    </xf>
    <xf numFmtId="165" fontId="10" fillId="0" borderId="10" xfId="1" applyNumberFormat="1" applyFont="1" applyFill="1" applyBorder="1" applyAlignment="1"/>
    <xf numFmtId="3" fontId="1" fillId="0" borderId="3" xfId="0" quotePrefix="1" applyNumberFormat="1" applyFont="1" applyFill="1" applyBorder="1"/>
    <xf numFmtId="3" fontId="1" fillId="0" borderId="4" xfId="0" quotePrefix="1" applyNumberFormat="1" applyFont="1" applyFill="1" applyBorder="1"/>
    <xf numFmtId="0" fontId="1" fillId="0" borderId="0" xfId="1"/>
    <xf numFmtId="0" fontId="1" fillId="2" borderId="0" xfId="1" applyNumberFormat="1" applyFont="1" applyFill="1" applyBorder="1" applyAlignment="1" applyProtection="1"/>
    <xf numFmtId="9" fontId="1" fillId="0" borderId="0" xfId="1" applyNumberFormat="1"/>
    <xf numFmtId="9" fontId="3" fillId="0" borderId="3" xfId="27" applyFont="1" applyFill="1" applyBorder="1" applyAlignment="1"/>
    <xf numFmtId="165" fontId="7" fillId="0" borderId="14" xfId="1" applyNumberFormat="1" applyFont="1" applyBorder="1"/>
    <xf numFmtId="165" fontId="7" fillId="0" borderId="15" xfId="1" applyNumberFormat="1" applyFont="1" applyBorder="1"/>
    <xf numFmtId="9" fontId="4" fillId="0" borderId="14" xfId="27" applyFont="1" applyFill="1" applyBorder="1" applyAlignment="1"/>
    <xf numFmtId="3" fontId="7" fillId="0" borderId="13" xfId="1" applyNumberFormat="1" applyFont="1" applyBorder="1"/>
    <xf numFmtId="3" fontId="7" fillId="0" borderId="10" xfId="1" applyNumberFormat="1" applyFont="1" applyBorder="1"/>
    <xf numFmtId="0" fontId="7" fillId="0" borderId="10" xfId="1" applyNumberFormat="1" applyFont="1" applyFill="1" applyBorder="1" applyAlignment="1"/>
    <xf numFmtId="9" fontId="3" fillId="0" borderId="22" xfId="27" applyFont="1" applyFill="1" applyBorder="1" applyAlignment="1"/>
    <xf numFmtId="3" fontId="1" fillId="0" borderId="4" xfId="1" applyNumberFormat="1" applyFont="1" applyFill="1" applyBorder="1" applyAlignment="1"/>
    <xf numFmtId="0" fontId="1" fillId="0" borderId="4" xfId="1" applyNumberFormat="1" applyFont="1" applyFill="1" applyBorder="1" applyAlignment="1"/>
    <xf numFmtId="3" fontId="1" fillId="0" borderId="23" xfId="1" applyNumberFormat="1" applyFont="1" applyFill="1" applyBorder="1" applyAlignment="1"/>
    <xf numFmtId="0" fontId="1" fillId="0" borderId="23" xfId="1" applyNumberFormat="1" applyFont="1" applyFill="1" applyBorder="1" applyAlignment="1"/>
    <xf numFmtId="0" fontId="1" fillId="0" borderId="24" xfId="1" applyNumberFormat="1" applyFont="1" applyFill="1" applyBorder="1" applyAlignment="1"/>
    <xf numFmtId="0" fontId="8" fillId="0" borderId="23" xfId="1" applyNumberFormat="1" applyFont="1" applyFill="1" applyBorder="1" applyAlignment="1"/>
    <xf numFmtId="0" fontId="1" fillId="0" borderId="25" xfId="1" applyNumberFormat="1" applyFont="1" applyFill="1" applyBorder="1" applyAlignment="1"/>
    <xf numFmtId="0" fontId="1" fillId="0" borderId="26" xfId="1" applyNumberFormat="1" applyFont="1" applyFill="1" applyBorder="1" applyAlignment="1"/>
    <xf numFmtId="0" fontId="1" fillId="0" borderId="27" xfId="1" applyNumberFormat="1" applyFont="1" applyFill="1" applyBorder="1" applyAlignment="1"/>
    <xf numFmtId="3" fontId="3" fillId="0" borderId="23" xfId="1" applyNumberFormat="1" applyFont="1" applyFill="1" applyBorder="1" applyAlignment="1"/>
    <xf numFmtId="0" fontId="3" fillId="0" borderId="23" xfId="1" applyNumberFormat="1" applyFont="1" applyFill="1" applyBorder="1" applyAlignment="1"/>
    <xf numFmtId="165" fontId="1" fillId="0" borderId="6" xfId="1" applyNumberFormat="1" applyBorder="1"/>
    <xf numFmtId="9" fontId="3" fillId="0" borderId="2" xfId="27" applyFont="1" applyFill="1" applyBorder="1" applyAlignment="1"/>
    <xf numFmtId="3" fontId="3" fillId="0" borderId="5" xfId="1" applyNumberFormat="1" applyFont="1" applyFill="1" applyBorder="1" applyAlignment="1"/>
    <xf numFmtId="3" fontId="3" fillId="0" borderId="2" xfId="1" applyNumberFormat="1" applyFont="1" applyFill="1" applyBorder="1" applyAlignment="1"/>
    <xf numFmtId="0" fontId="7" fillId="0" borderId="8" xfId="1" applyFont="1" applyBorder="1" applyAlignment="1">
      <alignment horizontal="center"/>
    </xf>
    <xf numFmtId="0" fontId="7" fillId="0" borderId="9" xfId="1" applyFont="1" applyBorder="1" applyAlignment="1">
      <alignment horizontal="center"/>
    </xf>
    <xf numFmtId="2" fontId="7" fillId="0" borderId="10" xfId="1" quotePrefix="1" applyNumberFormat="1" applyFont="1" applyBorder="1" applyAlignment="1">
      <alignment horizontal="center"/>
    </xf>
    <xf numFmtId="0" fontId="4" fillId="0" borderId="10" xfId="1" applyNumberFormat="1" applyFont="1" applyFill="1" applyBorder="1" applyAlignment="1">
      <alignment horizontal="center"/>
    </xf>
    <xf numFmtId="0" fontId="7" fillId="0" borderId="2" xfId="1" applyFont="1" applyBorder="1" applyAlignment="1">
      <alignment horizontal="center"/>
    </xf>
    <xf numFmtId="0" fontId="1" fillId="0" borderId="2" xfId="1" applyBorder="1"/>
    <xf numFmtId="0" fontId="7" fillId="0" borderId="7" xfId="1" applyFont="1" applyBorder="1"/>
    <xf numFmtId="0" fontId="7" fillId="0" borderId="7" xfId="1" applyFont="1" applyBorder="1" applyAlignment="1">
      <alignment horizontal="center"/>
    </xf>
    <xf numFmtId="0" fontId="1" fillId="0" borderId="6" xfId="1" applyBorder="1"/>
    <xf numFmtId="165" fontId="1" fillId="0" borderId="3" xfId="1" applyNumberFormat="1" applyBorder="1"/>
    <xf numFmtId="165" fontId="1" fillId="0" borderId="4" xfId="1" applyNumberFormat="1" applyBorder="1"/>
    <xf numFmtId="165" fontId="3" fillId="0" borderId="11" xfId="1" applyNumberFormat="1" applyFont="1" applyFill="1" applyBorder="1" applyAlignment="1"/>
    <xf numFmtId="165" fontId="10" fillId="0" borderId="0" xfId="1" applyNumberFormat="1" applyFont="1" applyFill="1" applyBorder="1" applyAlignment="1"/>
    <xf numFmtId="9" fontId="11" fillId="0" borderId="0" xfId="16" applyFont="1" applyFill="1" applyBorder="1" applyAlignment="1"/>
    <xf numFmtId="3" fontId="1" fillId="0" borderId="3" xfId="1" applyNumberFormat="1" applyFont="1" applyFill="1" applyBorder="1" applyAlignment="1"/>
    <xf numFmtId="9" fontId="2" fillId="0" borderId="3" xfId="16" applyFont="1" applyFill="1" applyBorder="1" applyAlignment="1"/>
    <xf numFmtId="0" fontId="8" fillId="0" borderId="3" xfId="1" applyNumberFormat="1" applyFont="1" applyFill="1" applyBorder="1" applyAlignment="1"/>
    <xf numFmtId="0" fontId="1"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0" fontId="7" fillId="0" borderId="0" xfId="1" applyNumberFormat="1" applyFont="1" applyFill="1" applyBorder="1" applyAlignment="1"/>
    <xf numFmtId="0" fontId="7" fillId="3" borderId="14" xfId="1" applyNumberFormat="1" applyFont="1" applyFill="1" applyBorder="1" applyAlignment="1">
      <alignment horizontal="center" wrapText="1"/>
    </xf>
    <xf numFmtId="165" fontId="3" fillId="3" borderId="6" xfId="1" applyNumberFormat="1" applyFont="1" applyFill="1" applyBorder="1" applyAlignment="1"/>
    <xf numFmtId="3" fontId="3" fillId="3" borderId="3" xfId="1" applyNumberFormat="1" applyFont="1" applyFill="1" applyBorder="1" applyAlignment="1"/>
    <xf numFmtId="3" fontId="3" fillId="3" borderId="4" xfId="1" applyNumberFormat="1" applyFont="1" applyFill="1" applyBorder="1" applyAlignment="1"/>
    <xf numFmtId="165" fontId="10" fillId="3" borderId="10" xfId="1" applyNumberFormat="1" applyFont="1" applyFill="1" applyBorder="1" applyAlignment="1"/>
    <xf numFmtId="165" fontId="1" fillId="0" borderId="3" xfId="0" quotePrefix="1" applyNumberFormat="1" applyFont="1" applyFill="1" applyBorder="1"/>
    <xf numFmtId="0" fontId="15" fillId="0" borderId="0" xfId="1" applyNumberFormat="1" applyFont="1" applyBorder="1" applyAlignment="1">
      <alignment horizontal="center"/>
    </xf>
    <xf numFmtId="0" fontId="13" fillId="0" borderId="0" xfId="30" applyFont="1" applyAlignment="1">
      <alignment horizontal="left" vertical="top" wrapText="1" shrinkToFit="1"/>
    </xf>
    <xf numFmtId="0" fontId="15" fillId="0" borderId="0" xfId="1" applyNumberFormat="1" applyFont="1" applyAlignment="1">
      <alignment horizontal="center"/>
    </xf>
    <xf numFmtId="0" fontId="7" fillId="0" borderId="0" xfId="1" applyNumberFormat="1" applyFont="1" applyBorder="1" applyAlignment="1">
      <alignment horizontal="center"/>
    </xf>
    <xf numFmtId="0" fontId="7" fillId="0" borderId="0" xfId="1" applyFont="1" applyBorder="1" applyAlignment="1">
      <alignment horizontal="center"/>
    </xf>
    <xf numFmtId="0" fontId="7" fillId="0" borderId="16" xfId="1" applyFont="1" applyBorder="1" applyAlignment="1">
      <alignment horizontal="center"/>
    </xf>
    <xf numFmtId="0" fontId="7" fillId="0" borderId="6" xfId="1" applyFont="1" applyBorder="1" applyAlignment="1">
      <alignment horizontal="center" wrapText="1"/>
    </xf>
    <xf numFmtId="0" fontId="7" fillId="0" borderId="2" xfId="1" applyFont="1" applyBorder="1" applyAlignment="1">
      <alignment horizontal="center" wrapText="1"/>
    </xf>
    <xf numFmtId="0" fontId="7" fillId="0" borderId="10" xfId="1" applyFont="1" applyBorder="1" applyAlignment="1">
      <alignment horizontal="center" wrapText="1"/>
    </xf>
    <xf numFmtId="0" fontId="15" fillId="0" borderId="0" xfId="1" applyNumberFormat="1" applyFont="1" applyBorder="1" applyAlignment="1">
      <alignment horizontal="centerContinuous"/>
    </xf>
    <xf numFmtId="0" fontId="15"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13" fillId="0" borderId="0" xfId="30" applyFont="1" applyAlignment="1">
      <alignment horizontal="centerContinuous" vertical="top" wrapText="1" shrinkToFit="1"/>
    </xf>
  </cellXfs>
  <cellStyles count="31">
    <cellStyle name="Comma 2" xfId="3"/>
    <cellStyle name="Comma 2 2" xfId="4"/>
    <cellStyle name="Comma 3" xfId="2"/>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showGridLines="0" tabSelected="1" showOutlineSymbols="0" zoomScale="70" zoomScaleNormal="70" zoomScaleSheetLayoutView="80" workbookViewId="0">
      <selection activeCell="O45" sqref="O45"/>
    </sheetView>
  </sheetViews>
  <sheetFormatPr defaultRowHeight="14.1" customHeight="1"/>
  <cols>
    <col min="1" max="1" width="43.85546875" style="3" customWidth="1"/>
    <col min="2" max="2" width="16.85546875" style="3" hidden="1" customWidth="1"/>
    <col min="3" max="3" width="17.5703125" style="3" hidden="1" customWidth="1"/>
    <col min="4" max="4" width="15.7109375" style="3" customWidth="1"/>
    <col min="5" max="6" width="16.5703125" style="3" customWidth="1"/>
    <col min="7" max="7" width="16.5703125" style="3" hidden="1" customWidth="1"/>
    <col min="8" max="8" width="16.5703125" style="3" customWidth="1"/>
    <col min="9" max="9" width="14" style="4" customWidth="1"/>
    <col min="10" max="10" width="16.140625" style="4" hidden="1" customWidth="1"/>
    <col min="11" max="11" width="5" style="4" customWidth="1"/>
    <col min="12" max="12" width="8.85546875" style="3" customWidth="1"/>
    <col min="13" max="196" width="9.140625" style="3"/>
    <col min="197" max="197" width="30.85546875" style="3" customWidth="1"/>
    <col min="198" max="199" width="8.85546875" style="3" customWidth="1"/>
    <col min="200" max="200" width="15.85546875" style="3" customWidth="1"/>
    <col min="201" max="201" width="17" style="3" customWidth="1"/>
    <col min="202" max="202" width="15" style="3" customWidth="1"/>
    <col min="203" max="205" width="8.85546875" style="3" customWidth="1"/>
    <col min="206" max="206" width="16.7109375" style="3" customWidth="1"/>
    <col min="207" max="207" width="14" style="3" customWidth="1"/>
    <col min="208" max="208" width="5.5703125" style="3" customWidth="1"/>
    <col min="209" max="209" width="15.28515625" style="3" bestFit="1" customWidth="1"/>
    <col min="210" max="210" width="11.5703125" style="3" bestFit="1" customWidth="1"/>
    <col min="211" max="211" width="12.140625" style="3" bestFit="1" customWidth="1"/>
    <col min="212" max="212" width="12" style="3" customWidth="1"/>
    <col min="213" max="213" width="13.42578125" style="3" customWidth="1"/>
    <col min="214" max="215" width="11.5703125" style="3" bestFit="1" customWidth="1"/>
    <col min="216" max="452" width="9.140625" style="3"/>
    <col min="453" max="453" width="30.85546875" style="3" customWidth="1"/>
    <col min="454" max="455" width="8.85546875" style="3" customWidth="1"/>
    <col min="456" max="456" width="15.85546875" style="3" customWidth="1"/>
    <col min="457" max="457" width="17" style="3" customWidth="1"/>
    <col min="458" max="458" width="15" style="3" customWidth="1"/>
    <col min="459" max="461" width="8.85546875" style="3" customWidth="1"/>
    <col min="462" max="462" width="16.7109375" style="3" customWidth="1"/>
    <col min="463" max="463" width="14" style="3" customWidth="1"/>
    <col min="464" max="464" width="5.5703125" style="3" customWidth="1"/>
    <col min="465" max="465" width="15.28515625" style="3" bestFit="1" customWidth="1"/>
    <col min="466" max="466" width="11.5703125" style="3" bestFit="1" customWidth="1"/>
    <col min="467" max="467" width="12.140625" style="3" bestFit="1" customWidth="1"/>
    <col min="468" max="468" width="12" style="3" customWidth="1"/>
    <col min="469" max="469" width="13.42578125" style="3" customWidth="1"/>
    <col min="470" max="471" width="11.5703125" style="3" bestFit="1" customWidth="1"/>
    <col min="472" max="708" width="9.140625" style="3"/>
    <col min="709" max="709" width="30.85546875" style="3" customWidth="1"/>
    <col min="710" max="711" width="8.85546875" style="3" customWidth="1"/>
    <col min="712" max="712" width="15.85546875" style="3" customWidth="1"/>
    <col min="713" max="713" width="17" style="3" customWidth="1"/>
    <col min="714" max="714" width="15" style="3" customWidth="1"/>
    <col min="715" max="717" width="8.85546875" style="3" customWidth="1"/>
    <col min="718" max="718" width="16.7109375" style="3" customWidth="1"/>
    <col min="719" max="719" width="14" style="3" customWidth="1"/>
    <col min="720" max="720" width="5.5703125" style="3" customWidth="1"/>
    <col min="721" max="721" width="15.28515625" style="3" bestFit="1" customWidth="1"/>
    <col min="722" max="722" width="11.5703125" style="3" bestFit="1" customWidth="1"/>
    <col min="723" max="723" width="12.140625" style="3" bestFit="1" customWidth="1"/>
    <col min="724" max="724" width="12" style="3" customWidth="1"/>
    <col min="725" max="725" width="13.42578125" style="3" customWidth="1"/>
    <col min="726" max="727" width="11.5703125" style="3" bestFit="1" customWidth="1"/>
    <col min="728" max="964" width="9.140625" style="3"/>
    <col min="965" max="965" width="30.85546875" style="3" customWidth="1"/>
    <col min="966" max="967" width="8.85546875" style="3" customWidth="1"/>
    <col min="968" max="968" width="15.85546875" style="3" customWidth="1"/>
    <col min="969" max="969" width="17" style="3" customWidth="1"/>
    <col min="970" max="970" width="15" style="3" customWidth="1"/>
    <col min="971" max="973" width="8.85546875" style="3" customWidth="1"/>
    <col min="974" max="974" width="16.7109375" style="3" customWidth="1"/>
    <col min="975" max="975" width="14" style="3" customWidth="1"/>
    <col min="976" max="976" width="5.5703125" style="3" customWidth="1"/>
    <col min="977" max="977" width="15.28515625" style="3" bestFit="1" customWidth="1"/>
    <col min="978" max="978" width="11.5703125" style="3" bestFit="1" customWidth="1"/>
    <col min="979" max="979" width="12.140625" style="3" bestFit="1" customWidth="1"/>
    <col min="980" max="980" width="12" style="3" customWidth="1"/>
    <col min="981" max="981" width="13.42578125" style="3" customWidth="1"/>
    <col min="982" max="983" width="11.5703125" style="3" bestFit="1" customWidth="1"/>
    <col min="984" max="1220" width="9.140625" style="3"/>
    <col min="1221" max="1221" width="30.85546875" style="3" customWidth="1"/>
    <col min="1222" max="1223" width="8.85546875" style="3" customWidth="1"/>
    <col min="1224" max="1224" width="15.85546875" style="3" customWidth="1"/>
    <col min="1225" max="1225" width="17" style="3" customWidth="1"/>
    <col min="1226" max="1226" width="15" style="3" customWidth="1"/>
    <col min="1227" max="1229" width="8.85546875" style="3" customWidth="1"/>
    <col min="1230" max="1230" width="16.7109375" style="3" customWidth="1"/>
    <col min="1231" max="1231" width="14" style="3" customWidth="1"/>
    <col min="1232" max="1232" width="5.5703125" style="3" customWidth="1"/>
    <col min="1233" max="1233" width="15.28515625" style="3" bestFit="1" customWidth="1"/>
    <col min="1234" max="1234" width="11.5703125" style="3" bestFit="1" customWidth="1"/>
    <col min="1235" max="1235" width="12.140625" style="3" bestFit="1" customWidth="1"/>
    <col min="1236" max="1236" width="12" style="3" customWidth="1"/>
    <col min="1237" max="1237" width="13.42578125" style="3" customWidth="1"/>
    <col min="1238" max="1239" width="11.5703125" style="3" bestFit="1" customWidth="1"/>
    <col min="1240" max="1476" width="9.140625" style="3"/>
    <col min="1477" max="1477" width="30.85546875" style="3" customWidth="1"/>
    <col min="1478" max="1479" width="8.85546875" style="3" customWidth="1"/>
    <col min="1480" max="1480" width="15.85546875" style="3" customWidth="1"/>
    <col min="1481" max="1481" width="17" style="3" customWidth="1"/>
    <col min="1482" max="1482" width="15" style="3" customWidth="1"/>
    <col min="1483" max="1485" width="8.85546875" style="3" customWidth="1"/>
    <col min="1486" max="1486" width="16.7109375" style="3" customWidth="1"/>
    <col min="1487" max="1487" width="14" style="3" customWidth="1"/>
    <col min="1488" max="1488" width="5.5703125" style="3" customWidth="1"/>
    <col min="1489" max="1489" width="15.28515625" style="3" bestFit="1" customWidth="1"/>
    <col min="1490" max="1490" width="11.5703125" style="3" bestFit="1" customWidth="1"/>
    <col min="1491" max="1491" width="12.140625" style="3" bestFit="1" customWidth="1"/>
    <col min="1492" max="1492" width="12" style="3" customWidth="1"/>
    <col min="1493" max="1493" width="13.42578125" style="3" customWidth="1"/>
    <col min="1494" max="1495" width="11.5703125" style="3" bestFit="1" customWidth="1"/>
    <col min="1496" max="1732" width="9.140625" style="3"/>
    <col min="1733" max="1733" width="30.85546875" style="3" customWidth="1"/>
    <col min="1734" max="1735" width="8.85546875" style="3" customWidth="1"/>
    <col min="1736" max="1736" width="15.85546875" style="3" customWidth="1"/>
    <col min="1737" max="1737" width="17" style="3" customWidth="1"/>
    <col min="1738" max="1738" width="15" style="3" customWidth="1"/>
    <col min="1739" max="1741" width="8.85546875" style="3" customWidth="1"/>
    <col min="1742" max="1742" width="16.7109375" style="3" customWidth="1"/>
    <col min="1743" max="1743" width="14" style="3" customWidth="1"/>
    <col min="1744" max="1744" width="5.5703125" style="3" customWidth="1"/>
    <col min="1745" max="1745" width="15.28515625" style="3" bestFit="1" customWidth="1"/>
    <col min="1746" max="1746" width="11.5703125" style="3" bestFit="1" customWidth="1"/>
    <col min="1747" max="1747" width="12.140625" style="3" bestFit="1" customWidth="1"/>
    <col min="1748" max="1748" width="12" style="3" customWidth="1"/>
    <col min="1749" max="1749" width="13.42578125" style="3" customWidth="1"/>
    <col min="1750" max="1751" width="11.5703125" style="3" bestFit="1" customWidth="1"/>
    <col min="1752" max="1988" width="9.140625" style="3"/>
    <col min="1989" max="1989" width="30.85546875" style="3" customWidth="1"/>
    <col min="1990" max="1991" width="8.85546875" style="3" customWidth="1"/>
    <col min="1992" max="1992" width="15.85546875" style="3" customWidth="1"/>
    <col min="1993" max="1993" width="17" style="3" customWidth="1"/>
    <col min="1994" max="1994" width="15" style="3" customWidth="1"/>
    <col min="1995" max="1997" width="8.85546875" style="3" customWidth="1"/>
    <col min="1998" max="1998" width="16.7109375" style="3" customWidth="1"/>
    <col min="1999" max="1999" width="14" style="3" customWidth="1"/>
    <col min="2000" max="2000" width="5.5703125" style="3" customWidth="1"/>
    <col min="2001" max="2001" width="15.28515625" style="3" bestFit="1" customWidth="1"/>
    <col min="2002" max="2002" width="11.5703125" style="3" bestFit="1" customWidth="1"/>
    <col min="2003" max="2003" width="12.140625" style="3" bestFit="1" customWidth="1"/>
    <col min="2004" max="2004" width="12" style="3" customWidth="1"/>
    <col min="2005" max="2005" width="13.42578125" style="3" customWidth="1"/>
    <col min="2006" max="2007" width="11.5703125" style="3" bestFit="1" customWidth="1"/>
    <col min="2008" max="2244" width="9.140625" style="3"/>
    <col min="2245" max="2245" width="30.85546875" style="3" customWidth="1"/>
    <col min="2246" max="2247" width="8.85546875" style="3" customWidth="1"/>
    <col min="2248" max="2248" width="15.85546875" style="3" customWidth="1"/>
    <col min="2249" max="2249" width="17" style="3" customWidth="1"/>
    <col min="2250" max="2250" width="15" style="3" customWidth="1"/>
    <col min="2251" max="2253" width="8.85546875" style="3" customWidth="1"/>
    <col min="2254" max="2254" width="16.7109375" style="3" customWidth="1"/>
    <col min="2255" max="2255" width="14" style="3" customWidth="1"/>
    <col min="2256" max="2256" width="5.5703125" style="3" customWidth="1"/>
    <col min="2257" max="2257" width="15.28515625" style="3" bestFit="1" customWidth="1"/>
    <col min="2258" max="2258" width="11.5703125" style="3" bestFit="1" customWidth="1"/>
    <col min="2259" max="2259" width="12.140625" style="3" bestFit="1" customWidth="1"/>
    <col min="2260" max="2260" width="12" style="3" customWidth="1"/>
    <col min="2261" max="2261" width="13.42578125" style="3" customWidth="1"/>
    <col min="2262" max="2263" width="11.5703125" style="3" bestFit="1" customWidth="1"/>
    <col min="2264" max="2500" width="9.140625" style="3"/>
    <col min="2501" max="2501" width="30.85546875" style="3" customWidth="1"/>
    <col min="2502" max="2503" width="8.85546875" style="3" customWidth="1"/>
    <col min="2504" max="2504" width="15.85546875" style="3" customWidth="1"/>
    <col min="2505" max="2505" width="17" style="3" customWidth="1"/>
    <col min="2506" max="2506" width="15" style="3" customWidth="1"/>
    <col min="2507" max="2509" width="8.85546875" style="3" customWidth="1"/>
    <col min="2510" max="2510" width="16.7109375" style="3" customWidth="1"/>
    <col min="2511" max="2511" width="14" style="3" customWidth="1"/>
    <col min="2512" max="2512" width="5.5703125" style="3" customWidth="1"/>
    <col min="2513" max="2513" width="15.28515625" style="3" bestFit="1" customWidth="1"/>
    <col min="2514" max="2514" width="11.5703125" style="3" bestFit="1" customWidth="1"/>
    <col min="2515" max="2515" width="12.140625" style="3" bestFit="1" customWidth="1"/>
    <col min="2516" max="2516" width="12" style="3" customWidth="1"/>
    <col min="2517" max="2517" width="13.42578125" style="3" customWidth="1"/>
    <col min="2518" max="2519" width="11.5703125" style="3" bestFit="1" customWidth="1"/>
    <col min="2520" max="2756" width="9.140625" style="3"/>
    <col min="2757" max="2757" width="30.85546875" style="3" customWidth="1"/>
    <col min="2758" max="2759" width="8.85546875" style="3" customWidth="1"/>
    <col min="2760" max="2760" width="15.85546875" style="3" customWidth="1"/>
    <col min="2761" max="2761" width="17" style="3" customWidth="1"/>
    <col min="2762" max="2762" width="15" style="3" customWidth="1"/>
    <col min="2763" max="2765" width="8.85546875" style="3" customWidth="1"/>
    <col min="2766" max="2766" width="16.7109375" style="3" customWidth="1"/>
    <col min="2767" max="2767" width="14" style="3" customWidth="1"/>
    <col min="2768" max="2768" width="5.5703125" style="3" customWidth="1"/>
    <col min="2769" max="2769" width="15.28515625" style="3" bestFit="1" customWidth="1"/>
    <col min="2770" max="2770" width="11.5703125" style="3" bestFit="1" customWidth="1"/>
    <col min="2771" max="2771" width="12.140625" style="3" bestFit="1" customWidth="1"/>
    <col min="2772" max="2772" width="12" style="3" customWidth="1"/>
    <col min="2773" max="2773" width="13.42578125" style="3" customWidth="1"/>
    <col min="2774" max="2775" width="11.5703125" style="3" bestFit="1" customWidth="1"/>
    <col min="2776" max="3012" width="9.140625" style="3"/>
    <col min="3013" max="3013" width="30.85546875" style="3" customWidth="1"/>
    <col min="3014" max="3015" width="8.85546875" style="3" customWidth="1"/>
    <col min="3016" max="3016" width="15.85546875" style="3" customWidth="1"/>
    <col min="3017" max="3017" width="17" style="3" customWidth="1"/>
    <col min="3018" max="3018" width="15" style="3" customWidth="1"/>
    <col min="3019" max="3021" width="8.85546875" style="3" customWidth="1"/>
    <col min="3022" max="3022" width="16.7109375" style="3" customWidth="1"/>
    <col min="3023" max="3023" width="14" style="3" customWidth="1"/>
    <col min="3024" max="3024" width="5.5703125" style="3" customWidth="1"/>
    <col min="3025" max="3025" width="15.28515625" style="3" bestFit="1" customWidth="1"/>
    <col min="3026" max="3026" width="11.5703125" style="3" bestFit="1" customWidth="1"/>
    <col min="3027" max="3027" width="12.140625" style="3" bestFit="1" customWidth="1"/>
    <col min="3028" max="3028" width="12" style="3" customWidth="1"/>
    <col min="3029" max="3029" width="13.42578125" style="3" customWidth="1"/>
    <col min="3030" max="3031" width="11.5703125" style="3" bestFit="1" customWidth="1"/>
    <col min="3032" max="3268" width="9.140625" style="3"/>
    <col min="3269" max="3269" width="30.85546875" style="3" customWidth="1"/>
    <col min="3270" max="3271" width="8.85546875" style="3" customWidth="1"/>
    <col min="3272" max="3272" width="15.85546875" style="3" customWidth="1"/>
    <col min="3273" max="3273" width="17" style="3" customWidth="1"/>
    <col min="3274" max="3274" width="15" style="3" customWidth="1"/>
    <col min="3275" max="3277" width="8.85546875" style="3" customWidth="1"/>
    <col min="3278" max="3278" width="16.7109375" style="3" customWidth="1"/>
    <col min="3279" max="3279" width="14" style="3" customWidth="1"/>
    <col min="3280" max="3280" width="5.5703125" style="3" customWidth="1"/>
    <col min="3281" max="3281" width="15.28515625" style="3" bestFit="1" customWidth="1"/>
    <col min="3282" max="3282" width="11.5703125" style="3" bestFit="1" customWidth="1"/>
    <col min="3283" max="3283" width="12.140625" style="3" bestFit="1" customWidth="1"/>
    <col min="3284" max="3284" width="12" style="3" customWidth="1"/>
    <col min="3285" max="3285" width="13.42578125" style="3" customWidth="1"/>
    <col min="3286" max="3287" width="11.5703125" style="3" bestFit="1" customWidth="1"/>
    <col min="3288" max="3524" width="9.140625" style="3"/>
    <col min="3525" max="3525" width="30.85546875" style="3" customWidth="1"/>
    <col min="3526" max="3527" width="8.85546875" style="3" customWidth="1"/>
    <col min="3528" max="3528" width="15.85546875" style="3" customWidth="1"/>
    <col min="3529" max="3529" width="17" style="3" customWidth="1"/>
    <col min="3530" max="3530" width="15" style="3" customWidth="1"/>
    <col min="3531" max="3533" width="8.85546875" style="3" customWidth="1"/>
    <col min="3534" max="3534" width="16.7109375" style="3" customWidth="1"/>
    <col min="3535" max="3535" width="14" style="3" customWidth="1"/>
    <col min="3536" max="3536" width="5.5703125" style="3" customWidth="1"/>
    <col min="3537" max="3537" width="15.28515625" style="3" bestFit="1" customWidth="1"/>
    <col min="3538" max="3538" width="11.5703125" style="3" bestFit="1" customWidth="1"/>
    <col min="3539" max="3539" width="12.140625" style="3" bestFit="1" customWidth="1"/>
    <col min="3540" max="3540" width="12" style="3" customWidth="1"/>
    <col min="3541" max="3541" width="13.42578125" style="3" customWidth="1"/>
    <col min="3542" max="3543" width="11.5703125" style="3" bestFit="1" customWidth="1"/>
    <col min="3544" max="3780" width="9.140625" style="3"/>
    <col min="3781" max="3781" width="30.85546875" style="3" customWidth="1"/>
    <col min="3782" max="3783" width="8.85546875" style="3" customWidth="1"/>
    <col min="3784" max="3784" width="15.85546875" style="3" customWidth="1"/>
    <col min="3785" max="3785" width="17" style="3" customWidth="1"/>
    <col min="3786" max="3786" width="15" style="3" customWidth="1"/>
    <col min="3787" max="3789" width="8.85546875" style="3" customWidth="1"/>
    <col min="3790" max="3790" width="16.7109375" style="3" customWidth="1"/>
    <col min="3791" max="3791" width="14" style="3" customWidth="1"/>
    <col min="3792" max="3792" width="5.5703125" style="3" customWidth="1"/>
    <col min="3793" max="3793" width="15.28515625" style="3" bestFit="1" customWidth="1"/>
    <col min="3794" max="3794" width="11.5703125" style="3" bestFit="1" customWidth="1"/>
    <col min="3795" max="3795" width="12.140625" style="3" bestFit="1" customWidth="1"/>
    <col min="3796" max="3796" width="12" style="3" customWidth="1"/>
    <col min="3797" max="3797" width="13.42578125" style="3" customWidth="1"/>
    <col min="3798" max="3799" width="11.5703125" style="3" bestFit="1" customWidth="1"/>
    <col min="3800" max="4036" width="9.140625" style="3"/>
    <col min="4037" max="4037" width="30.85546875" style="3" customWidth="1"/>
    <col min="4038" max="4039" width="8.85546875" style="3" customWidth="1"/>
    <col min="4040" max="4040" width="15.85546875" style="3" customWidth="1"/>
    <col min="4041" max="4041" width="17" style="3" customWidth="1"/>
    <col min="4042" max="4042" width="15" style="3" customWidth="1"/>
    <col min="4043" max="4045" width="8.85546875" style="3" customWidth="1"/>
    <col min="4046" max="4046" width="16.7109375" style="3" customWidth="1"/>
    <col min="4047" max="4047" width="14" style="3" customWidth="1"/>
    <col min="4048" max="4048" width="5.5703125" style="3" customWidth="1"/>
    <col min="4049" max="4049" width="15.28515625" style="3" bestFit="1" customWidth="1"/>
    <col min="4050" max="4050" width="11.5703125" style="3" bestFit="1" customWidth="1"/>
    <col min="4051" max="4051" width="12.140625" style="3" bestFit="1" customWidth="1"/>
    <col min="4052" max="4052" width="12" style="3" customWidth="1"/>
    <col min="4053" max="4053" width="13.42578125" style="3" customWidth="1"/>
    <col min="4054" max="4055" width="11.5703125" style="3" bestFit="1" customWidth="1"/>
    <col min="4056" max="4292" width="9.140625" style="3"/>
    <col min="4293" max="4293" width="30.85546875" style="3" customWidth="1"/>
    <col min="4294" max="4295" width="8.85546875" style="3" customWidth="1"/>
    <col min="4296" max="4296" width="15.85546875" style="3" customWidth="1"/>
    <col min="4297" max="4297" width="17" style="3" customWidth="1"/>
    <col min="4298" max="4298" width="15" style="3" customWidth="1"/>
    <col min="4299" max="4301" width="8.85546875" style="3" customWidth="1"/>
    <col min="4302" max="4302" width="16.7109375" style="3" customWidth="1"/>
    <col min="4303" max="4303" width="14" style="3" customWidth="1"/>
    <col min="4304" max="4304" width="5.5703125" style="3" customWidth="1"/>
    <col min="4305" max="4305" width="15.28515625" style="3" bestFit="1" customWidth="1"/>
    <col min="4306" max="4306" width="11.5703125" style="3" bestFit="1" customWidth="1"/>
    <col min="4307" max="4307" width="12.140625" style="3" bestFit="1" customWidth="1"/>
    <col min="4308" max="4308" width="12" style="3" customWidth="1"/>
    <col min="4309" max="4309" width="13.42578125" style="3" customWidth="1"/>
    <col min="4310" max="4311" width="11.5703125" style="3" bestFit="1" customWidth="1"/>
    <col min="4312" max="4548" width="9.140625" style="3"/>
    <col min="4549" max="4549" width="30.85546875" style="3" customWidth="1"/>
    <col min="4550" max="4551" width="8.85546875" style="3" customWidth="1"/>
    <col min="4552" max="4552" width="15.85546875" style="3" customWidth="1"/>
    <col min="4553" max="4553" width="17" style="3" customWidth="1"/>
    <col min="4554" max="4554" width="15" style="3" customWidth="1"/>
    <col min="4555" max="4557" width="8.85546875" style="3" customWidth="1"/>
    <col min="4558" max="4558" width="16.7109375" style="3" customWidth="1"/>
    <col min="4559" max="4559" width="14" style="3" customWidth="1"/>
    <col min="4560" max="4560" width="5.5703125" style="3" customWidth="1"/>
    <col min="4561" max="4561" width="15.28515625" style="3" bestFit="1" customWidth="1"/>
    <col min="4562" max="4562" width="11.5703125" style="3" bestFit="1" customWidth="1"/>
    <col min="4563" max="4563" width="12.140625" style="3" bestFit="1" customWidth="1"/>
    <col min="4564" max="4564" width="12" style="3" customWidth="1"/>
    <col min="4565" max="4565" width="13.42578125" style="3" customWidth="1"/>
    <col min="4566" max="4567" width="11.5703125" style="3" bestFit="1" customWidth="1"/>
    <col min="4568" max="4804" width="9.140625" style="3"/>
    <col min="4805" max="4805" width="30.85546875" style="3" customWidth="1"/>
    <col min="4806" max="4807" width="8.85546875" style="3" customWidth="1"/>
    <col min="4808" max="4808" width="15.85546875" style="3" customWidth="1"/>
    <col min="4809" max="4809" width="17" style="3" customWidth="1"/>
    <col min="4810" max="4810" width="15" style="3" customWidth="1"/>
    <col min="4811" max="4813" width="8.85546875" style="3" customWidth="1"/>
    <col min="4814" max="4814" width="16.7109375" style="3" customWidth="1"/>
    <col min="4815" max="4815" width="14" style="3" customWidth="1"/>
    <col min="4816" max="4816" width="5.5703125" style="3" customWidth="1"/>
    <col min="4817" max="4817" width="15.28515625" style="3" bestFit="1" customWidth="1"/>
    <col min="4818" max="4818" width="11.5703125" style="3" bestFit="1" customWidth="1"/>
    <col min="4819" max="4819" width="12.140625" style="3" bestFit="1" customWidth="1"/>
    <col min="4820" max="4820" width="12" style="3" customWidth="1"/>
    <col min="4821" max="4821" width="13.42578125" style="3" customWidth="1"/>
    <col min="4822" max="4823" width="11.5703125" style="3" bestFit="1" customWidth="1"/>
    <col min="4824" max="5060" width="9.140625" style="3"/>
    <col min="5061" max="5061" width="30.85546875" style="3" customWidth="1"/>
    <col min="5062" max="5063" width="8.85546875" style="3" customWidth="1"/>
    <col min="5064" max="5064" width="15.85546875" style="3" customWidth="1"/>
    <col min="5065" max="5065" width="17" style="3" customWidth="1"/>
    <col min="5066" max="5066" width="15" style="3" customWidth="1"/>
    <col min="5067" max="5069" width="8.85546875" style="3" customWidth="1"/>
    <col min="5070" max="5070" width="16.7109375" style="3" customWidth="1"/>
    <col min="5071" max="5071" width="14" style="3" customWidth="1"/>
    <col min="5072" max="5072" width="5.5703125" style="3" customWidth="1"/>
    <col min="5073" max="5073" width="15.28515625" style="3" bestFit="1" customWidth="1"/>
    <col min="5074" max="5074" width="11.5703125" style="3" bestFit="1" customWidth="1"/>
    <col min="5075" max="5075" width="12.140625" style="3" bestFit="1" customWidth="1"/>
    <col min="5076" max="5076" width="12" style="3" customWidth="1"/>
    <col min="5077" max="5077" width="13.42578125" style="3" customWidth="1"/>
    <col min="5078" max="5079" width="11.5703125" style="3" bestFit="1" customWidth="1"/>
    <col min="5080" max="5316" width="9.140625" style="3"/>
    <col min="5317" max="5317" width="30.85546875" style="3" customWidth="1"/>
    <col min="5318" max="5319" width="8.85546875" style="3" customWidth="1"/>
    <col min="5320" max="5320" width="15.85546875" style="3" customWidth="1"/>
    <col min="5321" max="5321" width="17" style="3" customWidth="1"/>
    <col min="5322" max="5322" width="15" style="3" customWidth="1"/>
    <col min="5323" max="5325" width="8.85546875" style="3" customWidth="1"/>
    <col min="5326" max="5326" width="16.7109375" style="3" customWidth="1"/>
    <col min="5327" max="5327" width="14" style="3" customWidth="1"/>
    <col min="5328" max="5328" width="5.5703125" style="3" customWidth="1"/>
    <col min="5329" max="5329" width="15.28515625" style="3" bestFit="1" customWidth="1"/>
    <col min="5330" max="5330" width="11.5703125" style="3" bestFit="1" customWidth="1"/>
    <col min="5331" max="5331" width="12.140625" style="3" bestFit="1" customWidth="1"/>
    <col min="5332" max="5332" width="12" style="3" customWidth="1"/>
    <col min="5333" max="5333" width="13.42578125" style="3" customWidth="1"/>
    <col min="5334" max="5335" width="11.5703125" style="3" bestFit="1" customWidth="1"/>
    <col min="5336" max="5572" width="9.140625" style="3"/>
    <col min="5573" max="5573" width="30.85546875" style="3" customWidth="1"/>
    <col min="5574" max="5575" width="8.85546875" style="3" customWidth="1"/>
    <col min="5576" max="5576" width="15.85546875" style="3" customWidth="1"/>
    <col min="5577" max="5577" width="17" style="3" customWidth="1"/>
    <col min="5578" max="5578" width="15" style="3" customWidth="1"/>
    <col min="5579" max="5581" width="8.85546875" style="3" customWidth="1"/>
    <col min="5582" max="5582" width="16.7109375" style="3" customWidth="1"/>
    <col min="5583" max="5583" width="14" style="3" customWidth="1"/>
    <col min="5584" max="5584" width="5.5703125" style="3" customWidth="1"/>
    <col min="5585" max="5585" width="15.28515625" style="3" bestFit="1" customWidth="1"/>
    <col min="5586" max="5586" width="11.5703125" style="3" bestFit="1" customWidth="1"/>
    <col min="5587" max="5587" width="12.140625" style="3" bestFit="1" customWidth="1"/>
    <col min="5588" max="5588" width="12" style="3" customWidth="1"/>
    <col min="5589" max="5589" width="13.42578125" style="3" customWidth="1"/>
    <col min="5590" max="5591" width="11.5703125" style="3" bestFit="1" customWidth="1"/>
    <col min="5592" max="5828" width="9.140625" style="3"/>
    <col min="5829" max="5829" width="30.85546875" style="3" customWidth="1"/>
    <col min="5830" max="5831" width="8.85546875" style="3" customWidth="1"/>
    <col min="5832" max="5832" width="15.85546875" style="3" customWidth="1"/>
    <col min="5833" max="5833" width="17" style="3" customWidth="1"/>
    <col min="5834" max="5834" width="15" style="3" customWidth="1"/>
    <col min="5835" max="5837" width="8.85546875" style="3" customWidth="1"/>
    <col min="5838" max="5838" width="16.7109375" style="3" customWidth="1"/>
    <col min="5839" max="5839" width="14" style="3" customWidth="1"/>
    <col min="5840" max="5840" width="5.5703125" style="3" customWidth="1"/>
    <col min="5841" max="5841" width="15.28515625" style="3" bestFit="1" customWidth="1"/>
    <col min="5842" max="5842" width="11.5703125" style="3" bestFit="1" customWidth="1"/>
    <col min="5843" max="5843" width="12.140625" style="3" bestFit="1" customWidth="1"/>
    <col min="5844" max="5844" width="12" style="3" customWidth="1"/>
    <col min="5845" max="5845" width="13.42578125" style="3" customWidth="1"/>
    <col min="5846" max="5847" width="11.5703125" style="3" bestFit="1" customWidth="1"/>
    <col min="5848" max="6084" width="9.140625" style="3"/>
    <col min="6085" max="6085" width="30.85546875" style="3" customWidth="1"/>
    <col min="6086" max="6087" width="8.85546875" style="3" customWidth="1"/>
    <col min="6088" max="6088" width="15.85546875" style="3" customWidth="1"/>
    <col min="6089" max="6089" width="17" style="3" customWidth="1"/>
    <col min="6090" max="6090" width="15" style="3" customWidth="1"/>
    <col min="6091" max="6093" width="8.85546875" style="3" customWidth="1"/>
    <col min="6094" max="6094" width="16.7109375" style="3" customWidth="1"/>
    <col min="6095" max="6095" width="14" style="3" customWidth="1"/>
    <col min="6096" max="6096" width="5.5703125" style="3" customWidth="1"/>
    <col min="6097" max="6097" width="15.28515625" style="3" bestFit="1" customWidth="1"/>
    <col min="6098" max="6098" width="11.5703125" style="3" bestFit="1" customWidth="1"/>
    <col min="6099" max="6099" width="12.140625" style="3" bestFit="1" customWidth="1"/>
    <col min="6100" max="6100" width="12" style="3" customWidth="1"/>
    <col min="6101" max="6101" width="13.42578125" style="3" customWidth="1"/>
    <col min="6102" max="6103" width="11.5703125" style="3" bestFit="1" customWidth="1"/>
    <col min="6104" max="6340" width="9.140625" style="3"/>
    <col min="6341" max="6341" width="30.85546875" style="3" customWidth="1"/>
    <col min="6342" max="6343" width="8.85546875" style="3" customWidth="1"/>
    <col min="6344" max="6344" width="15.85546875" style="3" customWidth="1"/>
    <col min="6345" max="6345" width="17" style="3" customWidth="1"/>
    <col min="6346" max="6346" width="15" style="3" customWidth="1"/>
    <col min="6347" max="6349" width="8.85546875" style="3" customWidth="1"/>
    <col min="6350" max="6350" width="16.7109375" style="3" customWidth="1"/>
    <col min="6351" max="6351" width="14" style="3" customWidth="1"/>
    <col min="6352" max="6352" width="5.5703125" style="3" customWidth="1"/>
    <col min="6353" max="6353" width="15.28515625" style="3" bestFit="1" customWidth="1"/>
    <col min="6354" max="6354" width="11.5703125" style="3" bestFit="1" customWidth="1"/>
    <col min="6355" max="6355" width="12.140625" style="3" bestFit="1" customWidth="1"/>
    <col min="6356" max="6356" width="12" style="3" customWidth="1"/>
    <col min="6357" max="6357" width="13.42578125" style="3" customWidth="1"/>
    <col min="6358" max="6359" width="11.5703125" style="3" bestFit="1" customWidth="1"/>
    <col min="6360" max="6596" width="9.140625" style="3"/>
    <col min="6597" max="6597" width="30.85546875" style="3" customWidth="1"/>
    <col min="6598" max="6599" width="8.85546875" style="3" customWidth="1"/>
    <col min="6600" max="6600" width="15.85546875" style="3" customWidth="1"/>
    <col min="6601" max="6601" width="17" style="3" customWidth="1"/>
    <col min="6602" max="6602" width="15" style="3" customWidth="1"/>
    <col min="6603" max="6605" width="8.85546875" style="3" customWidth="1"/>
    <col min="6606" max="6606" width="16.7109375" style="3" customWidth="1"/>
    <col min="6607" max="6607" width="14" style="3" customWidth="1"/>
    <col min="6608" max="6608" width="5.5703125" style="3" customWidth="1"/>
    <col min="6609" max="6609" width="15.28515625" style="3" bestFit="1" customWidth="1"/>
    <col min="6610" max="6610" width="11.5703125" style="3" bestFit="1" customWidth="1"/>
    <col min="6611" max="6611" width="12.140625" style="3" bestFit="1" customWidth="1"/>
    <col min="6612" max="6612" width="12" style="3" customWidth="1"/>
    <col min="6613" max="6613" width="13.42578125" style="3" customWidth="1"/>
    <col min="6614" max="6615" width="11.5703125" style="3" bestFit="1" customWidth="1"/>
    <col min="6616" max="6852" width="9.140625" style="3"/>
    <col min="6853" max="6853" width="30.85546875" style="3" customWidth="1"/>
    <col min="6854" max="6855" width="8.85546875" style="3" customWidth="1"/>
    <col min="6856" max="6856" width="15.85546875" style="3" customWidth="1"/>
    <col min="6857" max="6857" width="17" style="3" customWidth="1"/>
    <col min="6858" max="6858" width="15" style="3" customWidth="1"/>
    <col min="6859" max="6861" width="8.85546875" style="3" customWidth="1"/>
    <col min="6862" max="6862" width="16.7109375" style="3" customWidth="1"/>
    <col min="6863" max="6863" width="14" style="3" customWidth="1"/>
    <col min="6864" max="6864" width="5.5703125" style="3" customWidth="1"/>
    <col min="6865" max="6865" width="15.28515625" style="3" bestFit="1" customWidth="1"/>
    <col min="6866" max="6866" width="11.5703125" style="3" bestFit="1" customWidth="1"/>
    <col min="6867" max="6867" width="12.140625" style="3" bestFit="1" customWidth="1"/>
    <col min="6868" max="6868" width="12" style="3" customWidth="1"/>
    <col min="6869" max="6869" width="13.42578125" style="3" customWidth="1"/>
    <col min="6870" max="6871" width="11.5703125" style="3" bestFit="1" customWidth="1"/>
    <col min="6872" max="7108" width="9.140625" style="3"/>
    <col min="7109" max="7109" width="30.85546875" style="3" customWidth="1"/>
    <col min="7110" max="7111" width="8.85546875" style="3" customWidth="1"/>
    <col min="7112" max="7112" width="15.85546875" style="3" customWidth="1"/>
    <col min="7113" max="7113" width="17" style="3" customWidth="1"/>
    <col min="7114" max="7114" width="15" style="3" customWidth="1"/>
    <col min="7115" max="7117" width="8.85546875" style="3" customWidth="1"/>
    <col min="7118" max="7118" width="16.7109375" style="3" customWidth="1"/>
    <col min="7119" max="7119" width="14" style="3" customWidth="1"/>
    <col min="7120" max="7120" width="5.5703125" style="3" customWidth="1"/>
    <col min="7121" max="7121" width="15.28515625" style="3" bestFit="1" customWidth="1"/>
    <col min="7122" max="7122" width="11.5703125" style="3" bestFit="1" customWidth="1"/>
    <col min="7123" max="7123" width="12.140625" style="3" bestFit="1" customWidth="1"/>
    <col min="7124" max="7124" width="12" style="3" customWidth="1"/>
    <col min="7125" max="7125" width="13.42578125" style="3" customWidth="1"/>
    <col min="7126" max="7127" width="11.5703125" style="3" bestFit="1" customWidth="1"/>
    <col min="7128" max="7364" width="9.140625" style="3"/>
    <col min="7365" max="7365" width="30.85546875" style="3" customWidth="1"/>
    <col min="7366" max="7367" width="8.85546875" style="3" customWidth="1"/>
    <col min="7368" max="7368" width="15.85546875" style="3" customWidth="1"/>
    <col min="7369" max="7369" width="17" style="3" customWidth="1"/>
    <col min="7370" max="7370" width="15" style="3" customWidth="1"/>
    <col min="7371" max="7373" width="8.85546875" style="3" customWidth="1"/>
    <col min="7374" max="7374" width="16.7109375" style="3" customWidth="1"/>
    <col min="7375" max="7375" width="14" style="3" customWidth="1"/>
    <col min="7376" max="7376" width="5.5703125" style="3" customWidth="1"/>
    <col min="7377" max="7377" width="15.28515625" style="3" bestFit="1" customWidth="1"/>
    <col min="7378" max="7378" width="11.5703125" style="3" bestFit="1" customWidth="1"/>
    <col min="7379" max="7379" width="12.140625" style="3" bestFit="1" customWidth="1"/>
    <col min="7380" max="7380" width="12" style="3" customWidth="1"/>
    <col min="7381" max="7381" width="13.42578125" style="3" customWidth="1"/>
    <col min="7382" max="7383" width="11.5703125" style="3" bestFit="1" customWidth="1"/>
    <col min="7384" max="7620" width="9.140625" style="3"/>
    <col min="7621" max="7621" width="30.85546875" style="3" customWidth="1"/>
    <col min="7622" max="7623" width="8.85546875" style="3" customWidth="1"/>
    <col min="7624" max="7624" width="15.85546875" style="3" customWidth="1"/>
    <col min="7625" max="7625" width="17" style="3" customWidth="1"/>
    <col min="7626" max="7626" width="15" style="3" customWidth="1"/>
    <col min="7627" max="7629" width="8.85546875" style="3" customWidth="1"/>
    <col min="7630" max="7630" width="16.7109375" style="3" customWidth="1"/>
    <col min="7631" max="7631" width="14" style="3" customWidth="1"/>
    <col min="7632" max="7632" width="5.5703125" style="3" customWidth="1"/>
    <col min="7633" max="7633" width="15.28515625" style="3" bestFit="1" customWidth="1"/>
    <col min="7634" max="7634" width="11.5703125" style="3" bestFit="1" customWidth="1"/>
    <col min="7635" max="7635" width="12.140625" style="3" bestFit="1" customWidth="1"/>
    <col min="7636" max="7636" width="12" style="3" customWidth="1"/>
    <col min="7637" max="7637" width="13.42578125" style="3" customWidth="1"/>
    <col min="7638" max="7639" width="11.5703125" style="3" bestFit="1" customWidth="1"/>
    <col min="7640" max="7876" width="9.140625" style="3"/>
    <col min="7877" max="7877" width="30.85546875" style="3" customWidth="1"/>
    <col min="7878" max="7879" width="8.85546875" style="3" customWidth="1"/>
    <col min="7880" max="7880" width="15.85546875" style="3" customWidth="1"/>
    <col min="7881" max="7881" width="17" style="3" customWidth="1"/>
    <col min="7882" max="7882" width="15" style="3" customWidth="1"/>
    <col min="7883" max="7885" width="8.85546875" style="3" customWidth="1"/>
    <col min="7886" max="7886" width="16.7109375" style="3" customWidth="1"/>
    <col min="7887" max="7887" width="14" style="3" customWidth="1"/>
    <col min="7888" max="7888" width="5.5703125" style="3" customWidth="1"/>
    <col min="7889" max="7889" width="15.28515625" style="3" bestFit="1" customWidth="1"/>
    <col min="7890" max="7890" width="11.5703125" style="3" bestFit="1" customWidth="1"/>
    <col min="7891" max="7891" width="12.140625" style="3" bestFit="1" customWidth="1"/>
    <col min="7892" max="7892" width="12" style="3" customWidth="1"/>
    <col min="7893" max="7893" width="13.42578125" style="3" customWidth="1"/>
    <col min="7894" max="7895" width="11.5703125" style="3" bestFit="1" customWidth="1"/>
    <col min="7896" max="8132" width="9.140625" style="3"/>
    <col min="8133" max="8133" width="30.85546875" style="3" customWidth="1"/>
    <col min="8134" max="8135" width="8.85546875" style="3" customWidth="1"/>
    <col min="8136" max="8136" width="15.85546875" style="3" customWidth="1"/>
    <col min="8137" max="8137" width="17" style="3" customWidth="1"/>
    <col min="8138" max="8138" width="15" style="3" customWidth="1"/>
    <col min="8139" max="8141" width="8.85546875" style="3" customWidth="1"/>
    <col min="8142" max="8142" width="16.7109375" style="3" customWidth="1"/>
    <col min="8143" max="8143" width="14" style="3" customWidth="1"/>
    <col min="8144" max="8144" width="5.5703125" style="3" customWidth="1"/>
    <col min="8145" max="8145" width="15.28515625" style="3" bestFit="1" customWidth="1"/>
    <col min="8146" max="8146" width="11.5703125" style="3" bestFit="1" customWidth="1"/>
    <col min="8147" max="8147" width="12.140625" style="3" bestFit="1" customWidth="1"/>
    <col min="8148" max="8148" width="12" style="3" customWidth="1"/>
    <col min="8149" max="8149" width="13.42578125" style="3" customWidth="1"/>
    <col min="8150" max="8151" width="11.5703125" style="3" bestFit="1" customWidth="1"/>
    <col min="8152" max="8388" width="9.140625" style="3"/>
    <col min="8389" max="8389" width="30.85546875" style="3" customWidth="1"/>
    <col min="8390" max="8391" width="8.85546875" style="3" customWidth="1"/>
    <col min="8392" max="8392" width="15.85546875" style="3" customWidth="1"/>
    <col min="8393" max="8393" width="17" style="3" customWidth="1"/>
    <col min="8394" max="8394" width="15" style="3" customWidth="1"/>
    <col min="8395" max="8397" width="8.85546875" style="3" customWidth="1"/>
    <col min="8398" max="8398" width="16.7109375" style="3" customWidth="1"/>
    <col min="8399" max="8399" width="14" style="3" customWidth="1"/>
    <col min="8400" max="8400" width="5.5703125" style="3" customWidth="1"/>
    <col min="8401" max="8401" width="15.28515625" style="3" bestFit="1" customWidth="1"/>
    <col min="8402" max="8402" width="11.5703125" style="3" bestFit="1" customWidth="1"/>
    <col min="8403" max="8403" width="12.140625" style="3" bestFit="1" customWidth="1"/>
    <col min="8404" max="8404" width="12" style="3" customWidth="1"/>
    <col min="8405" max="8405" width="13.42578125" style="3" customWidth="1"/>
    <col min="8406" max="8407" width="11.5703125" style="3" bestFit="1" customWidth="1"/>
    <col min="8408" max="8644" width="9.140625" style="3"/>
    <col min="8645" max="8645" width="30.85546875" style="3" customWidth="1"/>
    <col min="8646" max="8647" width="8.85546875" style="3" customWidth="1"/>
    <col min="8648" max="8648" width="15.85546875" style="3" customWidth="1"/>
    <col min="8649" max="8649" width="17" style="3" customWidth="1"/>
    <col min="8650" max="8650" width="15" style="3" customWidth="1"/>
    <col min="8651" max="8653" width="8.85546875" style="3" customWidth="1"/>
    <col min="8654" max="8654" width="16.7109375" style="3" customWidth="1"/>
    <col min="8655" max="8655" width="14" style="3" customWidth="1"/>
    <col min="8656" max="8656" width="5.5703125" style="3" customWidth="1"/>
    <col min="8657" max="8657" width="15.28515625" style="3" bestFit="1" customWidth="1"/>
    <col min="8658" max="8658" width="11.5703125" style="3" bestFit="1" customWidth="1"/>
    <col min="8659" max="8659" width="12.140625" style="3" bestFit="1" customWidth="1"/>
    <col min="8660" max="8660" width="12" style="3" customWidth="1"/>
    <col min="8661" max="8661" width="13.42578125" style="3" customWidth="1"/>
    <col min="8662" max="8663" width="11.5703125" style="3" bestFit="1" customWidth="1"/>
    <col min="8664" max="8900" width="9.140625" style="3"/>
    <col min="8901" max="8901" width="30.85546875" style="3" customWidth="1"/>
    <col min="8902" max="8903" width="8.85546875" style="3" customWidth="1"/>
    <col min="8904" max="8904" width="15.85546875" style="3" customWidth="1"/>
    <col min="8905" max="8905" width="17" style="3" customWidth="1"/>
    <col min="8906" max="8906" width="15" style="3" customWidth="1"/>
    <col min="8907" max="8909" width="8.85546875" style="3" customWidth="1"/>
    <col min="8910" max="8910" width="16.7109375" style="3" customWidth="1"/>
    <col min="8911" max="8911" width="14" style="3" customWidth="1"/>
    <col min="8912" max="8912" width="5.5703125" style="3" customWidth="1"/>
    <col min="8913" max="8913" width="15.28515625" style="3" bestFit="1" customWidth="1"/>
    <col min="8914" max="8914" width="11.5703125" style="3" bestFit="1" customWidth="1"/>
    <col min="8915" max="8915" width="12.140625" style="3" bestFit="1" customWidth="1"/>
    <col min="8916" max="8916" width="12" style="3" customWidth="1"/>
    <col min="8917" max="8917" width="13.42578125" style="3" customWidth="1"/>
    <col min="8918" max="8919" width="11.5703125" style="3" bestFit="1" customWidth="1"/>
    <col min="8920" max="9156" width="9.140625" style="3"/>
    <col min="9157" max="9157" width="30.85546875" style="3" customWidth="1"/>
    <col min="9158" max="9159" width="8.85546875" style="3" customWidth="1"/>
    <col min="9160" max="9160" width="15.85546875" style="3" customWidth="1"/>
    <col min="9161" max="9161" width="17" style="3" customWidth="1"/>
    <col min="9162" max="9162" width="15" style="3" customWidth="1"/>
    <col min="9163" max="9165" width="8.85546875" style="3" customWidth="1"/>
    <col min="9166" max="9166" width="16.7109375" style="3" customWidth="1"/>
    <col min="9167" max="9167" width="14" style="3" customWidth="1"/>
    <col min="9168" max="9168" width="5.5703125" style="3" customWidth="1"/>
    <col min="9169" max="9169" width="15.28515625" style="3" bestFit="1" customWidth="1"/>
    <col min="9170" max="9170" width="11.5703125" style="3" bestFit="1" customWidth="1"/>
    <col min="9171" max="9171" width="12.140625" style="3" bestFit="1" customWidth="1"/>
    <col min="9172" max="9172" width="12" style="3" customWidth="1"/>
    <col min="9173" max="9173" width="13.42578125" style="3" customWidth="1"/>
    <col min="9174" max="9175" width="11.5703125" style="3" bestFit="1" customWidth="1"/>
    <col min="9176" max="9412" width="9.140625" style="3"/>
    <col min="9413" max="9413" width="30.85546875" style="3" customWidth="1"/>
    <col min="9414" max="9415" width="8.85546875" style="3" customWidth="1"/>
    <col min="9416" max="9416" width="15.85546875" style="3" customWidth="1"/>
    <col min="9417" max="9417" width="17" style="3" customWidth="1"/>
    <col min="9418" max="9418" width="15" style="3" customWidth="1"/>
    <col min="9419" max="9421" width="8.85546875" style="3" customWidth="1"/>
    <col min="9422" max="9422" width="16.7109375" style="3" customWidth="1"/>
    <col min="9423" max="9423" width="14" style="3" customWidth="1"/>
    <col min="9424" max="9424" width="5.5703125" style="3" customWidth="1"/>
    <col min="9425" max="9425" width="15.28515625" style="3" bestFit="1" customWidth="1"/>
    <col min="9426" max="9426" width="11.5703125" style="3" bestFit="1" customWidth="1"/>
    <col min="9427" max="9427" width="12.140625" style="3" bestFit="1" customWidth="1"/>
    <col min="9428" max="9428" width="12" style="3" customWidth="1"/>
    <col min="9429" max="9429" width="13.42578125" style="3" customWidth="1"/>
    <col min="9430" max="9431" width="11.5703125" style="3" bestFit="1" customWidth="1"/>
    <col min="9432" max="9668" width="9.140625" style="3"/>
    <col min="9669" max="9669" width="30.85546875" style="3" customWidth="1"/>
    <col min="9670" max="9671" width="8.85546875" style="3" customWidth="1"/>
    <col min="9672" max="9672" width="15.85546875" style="3" customWidth="1"/>
    <col min="9673" max="9673" width="17" style="3" customWidth="1"/>
    <col min="9674" max="9674" width="15" style="3" customWidth="1"/>
    <col min="9675" max="9677" width="8.85546875" style="3" customWidth="1"/>
    <col min="9678" max="9678" width="16.7109375" style="3" customWidth="1"/>
    <col min="9679" max="9679" width="14" style="3" customWidth="1"/>
    <col min="9680" max="9680" width="5.5703125" style="3" customWidth="1"/>
    <col min="9681" max="9681" width="15.28515625" style="3" bestFit="1" customWidth="1"/>
    <col min="9682" max="9682" width="11.5703125" style="3" bestFit="1" customWidth="1"/>
    <col min="9683" max="9683" width="12.140625" style="3" bestFit="1" customWidth="1"/>
    <col min="9684" max="9684" width="12" style="3" customWidth="1"/>
    <col min="9685" max="9685" width="13.42578125" style="3" customWidth="1"/>
    <col min="9686" max="9687" width="11.5703125" style="3" bestFit="1" customWidth="1"/>
    <col min="9688" max="9924" width="9.140625" style="3"/>
    <col min="9925" max="9925" width="30.85546875" style="3" customWidth="1"/>
    <col min="9926" max="9927" width="8.85546875" style="3" customWidth="1"/>
    <col min="9928" max="9928" width="15.85546875" style="3" customWidth="1"/>
    <col min="9929" max="9929" width="17" style="3" customWidth="1"/>
    <col min="9930" max="9930" width="15" style="3" customWidth="1"/>
    <col min="9931" max="9933" width="8.85546875" style="3" customWidth="1"/>
    <col min="9934" max="9934" width="16.7109375" style="3" customWidth="1"/>
    <col min="9935" max="9935" width="14" style="3" customWidth="1"/>
    <col min="9936" max="9936" width="5.5703125" style="3" customWidth="1"/>
    <col min="9937" max="9937" width="15.28515625" style="3" bestFit="1" customWidth="1"/>
    <col min="9938" max="9938" width="11.5703125" style="3" bestFit="1" customWidth="1"/>
    <col min="9939" max="9939" width="12.140625" style="3" bestFit="1" customWidth="1"/>
    <col min="9940" max="9940" width="12" style="3" customWidth="1"/>
    <col min="9941" max="9941" width="13.42578125" style="3" customWidth="1"/>
    <col min="9942" max="9943" width="11.5703125" style="3" bestFit="1" customWidth="1"/>
    <col min="9944" max="10180" width="9.140625" style="3"/>
    <col min="10181" max="10181" width="30.85546875" style="3" customWidth="1"/>
    <col min="10182" max="10183" width="8.85546875" style="3" customWidth="1"/>
    <col min="10184" max="10184" width="15.85546875" style="3" customWidth="1"/>
    <col min="10185" max="10185" width="17" style="3" customWidth="1"/>
    <col min="10186" max="10186" width="15" style="3" customWidth="1"/>
    <col min="10187" max="10189" width="8.85546875" style="3" customWidth="1"/>
    <col min="10190" max="10190" width="16.7109375" style="3" customWidth="1"/>
    <col min="10191" max="10191" width="14" style="3" customWidth="1"/>
    <col min="10192" max="10192" width="5.5703125" style="3" customWidth="1"/>
    <col min="10193" max="10193" width="15.28515625" style="3" bestFit="1" customWidth="1"/>
    <col min="10194" max="10194" width="11.5703125" style="3" bestFit="1" customWidth="1"/>
    <col min="10195" max="10195" width="12.140625" style="3" bestFit="1" customWidth="1"/>
    <col min="10196" max="10196" width="12" style="3" customWidth="1"/>
    <col min="10197" max="10197" width="13.42578125" style="3" customWidth="1"/>
    <col min="10198" max="10199" width="11.5703125" style="3" bestFit="1" customWidth="1"/>
    <col min="10200" max="10436" width="9.140625" style="3"/>
    <col min="10437" max="10437" width="30.85546875" style="3" customWidth="1"/>
    <col min="10438" max="10439" width="8.85546875" style="3" customWidth="1"/>
    <col min="10440" max="10440" width="15.85546875" style="3" customWidth="1"/>
    <col min="10441" max="10441" width="17" style="3" customWidth="1"/>
    <col min="10442" max="10442" width="15" style="3" customWidth="1"/>
    <col min="10443" max="10445" width="8.85546875" style="3" customWidth="1"/>
    <col min="10446" max="10446" width="16.7109375" style="3" customWidth="1"/>
    <col min="10447" max="10447" width="14" style="3" customWidth="1"/>
    <col min="10448" max="10448" width="5.5703125" style="3" customWidth="1"/>
    <col min="10449" max="10449" width="15.28515625" style="3" bestFit="1" customWidth="1"/>
    <col min="10450" max="10450" width="11.5703125" style="3" bestFit="1" customWidth="1"/>
    <col min="10451" max="10451" width="12.140625" style="3" bestFit="1" customWidth="1"/>
    <col min="10452" max="10452" width="12" style="3" customWidth="1"/>
    <col min="10453" max="10453" width="13.42578125" style="3" customWidth="1"/>
    <col min="10454" max="10455" width="11.5703125" style="3" bestFit="1" customWidth="1"/>
    <col min="10456" max="10692" width="9.140625" style="3"/>
    <col min="10693" max="10693" width="30.85546875" style="3" customWidth="1"/>
    <col min="10694" max="10695" width="8.85546875" style="3" customWidth="1"/>
    <col min="10696" max="10696" width="15.85546875" style="3" customWidth="1"/>
    <col min="10697" max="10697" width="17" style="3" customWidth="1"/>
    <col min="10698" max="10698" width="15" style="3" customWidth="1"/>
    <col min="10699" max="10701" width="8.85546875" style="3" customWidth="1"/>
    <col min="10702" max="10702" width="16.7109375" style="3" customWidth="1"/>
    <col min="10703" max="10703" width="14" style="3" customWidth="1"/>
    <col min="10704" max="10704" width="5.5703125" style="3" customWidth="1"/>
    <col min="10705" max="10705" width="15.28515625" style="3" bestFit="1" customWidth="1"/>
    <col min="10706" max="10706" width="11.5703125" style="3" bestFit="1" customWidth="1"/>
    <col min="10707" max="10707" width="12.140625" style="3" bestFit="1" customWidth="1"/>
    <col min="10708" max="10708" width="12" style="3" customWidth="1"/>
    <col min="10709" max="10709" width="13.42578125" style="3" customWidth="1"/>
    <col min="10710" max="10711" width="11.5703125" style="3" bestFit="1" customWidth="1"/>
    <col min="10712" max="10948" width="9.140625" style="3"/>
    <col min="10949" max="10949" width="30.85546875" style="3" customWidth="1"/>
    <col min="10950" max="10951" width="8.85546875" style="3" customWidth="1"/>
    <col min="10952" max="10952" width="15.85546875" style="3" customWidth="1"/>
    <col min="10953" max="10953" width="17" style="3" customWidth="1"/>
    <col min="10954" max="10954" width="15" style="3" customWidth="1"/>
    <col min="10955" max="10957" width="8.85546875" style="3" customWidth="1"/>
    <col min="10958" max="10958" width="16.7109375" style="3" customWidth="1"/>
    <col min="10959" max="10959" width="14" style="3" customWidth="1"/>
    <col min="10960" max="10960" width="5.5703125" style="3" customWidth="1"/>
    <col min="10961" max="10961" width="15.28515625" style="3" bestFit="1" customWidth="1"/>
    <col min="10962" max="10962" width="11.5703125" style="3" bestFit="1" customWidth="1"/>
    <col min="10963" max="10963" width="12.140625" style="3" bestFit="1" customWidth="1"/>
    <col min="10964" max="10964" width="12" style="3" customWidth="1"/>
    <col min="10965" max="10965" width="13.42578125" style="3" customWidth="1"/>
    <col min="10966" max="10967" width="11.5703125" style="3" bestFit="1" customWidth="1"/>
    <col min="10968" max="11204" width="9.140625" style="3"/>
    <col min="11205" max="11205" width="30.85546875" style="3" customWidth="1"/>
    <col min="11206" max="11207" width="8.85546875" style="3" customWidth="1"/>
    <col min="11208" max="11208" width="15.85546875" style="3" customWidth="1"/>
    <col min="11209" max="11209" width="17" style="3" customWidth="1"/>
    <col min="11210" max="11210" width="15" style="3" customWidth="1"/>
    <col min="11211" max="11213" width="8.85546875" style="3" customWidth="1"/>
    <col min="11214" max="11214" width="16.7109375" style="3" customWidth="1"/>
    <col min="11215" max="11215" width="14" style="3" customWidth="1"/>
    <col min="11216" max="11216" width="5.5703125" style="3" customWidth="1"/>
    <col min="11217" max="11217" width="15.28515625" style="3" bestFit="1" customWidth="1"/>
    <col min="11218" max="11218" width="11.5703125" style="3" bestFit="1" customWidth="1"/>
    <col min="11219" max="11219" width="12.140625" style="3" bestFit="1" customWidth="1"/>
    <col min="11220" max="11220" width="12" style="3" customWidth="1"/>
    <col min="11221" max="11221" width="13.42578125" style="3" customWidth="1"/>
    <col min="11222" max="11223" width="11.5703125" style="3" bestFit="1" customWidth="1"/>
    <col min="11224" max="11460" width="9.140625" style="3"/>
    <col min="11461" max="11461" width="30.85546875" style="3" customWidth="1"/>
    <col min="11462" max="11463" width="8.85546875" style="3" customWidth="1"/>
    <col min="11464" max="11464" width="15.85546875" style="3" customWidth="1"/>
    <col min="11465" max="11465" width="17" style="3" customWidth="1"/>
    <col min="11466" max="11466" width="15" style="3" customWidth="1"/>
    <col min="11467" max="11469" width="8.85546875" style="3" customWidth="1"/>
    <col min="11470" max="11470" width="16.7109375" style="3" customWidth="1"/>
    <col min="11471" max="11471" width="14" style="3" customWidth="1"/>
    <col min="11472" max="11472" width="5.5703125" style="3" customWidth="1"/>
    <col min="11473" max="11473" width="15.28515625" style="3" bestFit="1" customWidth="1"/>
    <col min="11474" max="11474" width="11.5703125" style="3" bestFit="1" customWidth="1"/>
    <col min="11475" max="11475" width="12.140625" style="3" bestFit="1" customWidth="1"/>
    <col min="11476" max="11476" width="12" style="3" customWidth="1"/>
    <col min="11477" max="11477" width="13.42578125" style="3" customWidth="1"/>
    <col min="11478" max="11479" width="11.5703125" style="3" bestFit="1" customWidth="1"/>
    <col min="11480" max="11716" width="9.140625" style="3"/>
    <col min="11717" max="11717" width="30.85546875" style="3" customWidth="1"/>
    <col min="11718" max="11719" width="8.85546875" style="3" customWidth="1"/>
    <col min="11720" max="11720" width="15.85546875" style="3" customWidth="1"/>
    <col min="11721" max="11721" width="17" style="3" customWidth="1"/>
    <col min="11722" max="11722" width="15" style="3" customWidth="1"/>
    <col min="11723" max="11725" width="8.85546875" style="3" customWidth="1"/>
    <col min="11726" max="11726" width="16.7109375" style="3" customWidth="1"/>
    <col min="11727" max="11727" width="14" style="3" customWidth="1"/>
    <col min="11728" max="11728" width="5.5703125" style="3" customWidth="1"/>
    <col min="11729" max="11729" width="15.28515625" style="3" bestFit="1" customWidth="1"/>
    <col min="11730" max="11730" width="11.5703125" style="3" bestFit="1" customWidth="1"/>
    <col min="11731" max="11731" width="12.140625" style="3" bestFit="1" customWidth="1"/>
    <col min="11732" max="11732" width="12" style="3" customWidth="1"/>
    <col min="11733" max="11733" width="13.42578125" style="3" customWidth="1"/>
    <col min="11734" max="11735" width="11.5703125" style="3" bestFit="1" customWidth="1"/>
    <col min="11736" max="11972" width="9.140625" style="3"/>
    <col min="11973" max="11973" width="30.85546875" style="3" customWidth="1"/>
    <col min="11974" max="11975" width="8.85546875" style="3" customWidth="1"/>
    <col min="11976" max="11976" width="15.85546875" style="3" customWidth="1"/>
    <col min="11977" max="11977" width="17" style="3" customWidth="1"/>
    <col min="11978" max="11978" width="15" style="3" customWidth="1"/>
    <col min="11979" max="11981" width="8.85546875" style="3" customWidth="1"/>
    <col min="11982" max="11982" width="16.7109375" style="3" customWidth="1"/>
    <col min="11983" max="11983" width="14" style="3" customWidth="1"/>
    <col min="11984" max="11984" width="5.5703125" style="3" customWidth="1"/>
    <col min="11985" max="11985" width="15.28515625" style="3" bestFit="1" customWidth="1"/>
    <col min="11986" max="11986" width="11.5703125" style="3" bestFit="1" customWidth="1"/>
    <col min="11987" max="11987" width="12.140625" style="3" bestFit="1" customWidth="1"/>
    <col min="11988" max="11988" width="12" style="3" customWidth="1"/>
    <col min="11989" max="11989" width="13.42578125" style="3" customWidth="1"/>
    <col min="11990" max="11991" width="11.5703125" style="3" bestFit="1" customWidth="1"/>
    <col min="11992" max="12228" width="9.140625" style="3"/>
    <col min="12229" max="12229" width="30.85546875" style="3" customWidth="1"/>
    <col min="12230" max="12231" width="8.85546875" style="3" customWidth="1"/>
    <col min="12232" max="12232" width="15.85546875" style="3" customWidth="1"/>
    <col min="12233" max="12233" width="17" style="3" customWidth="1"/>
    <col min="12234" max="12234" width="15" style="3" customWidth="1"/>
    <col min="12235" max="12237" width="8.85546875" style="3" customWidth="1"/>
    <col min="12238" max="12238" width="16.7109375" style="3" customWidth="1"/>
    <col min="12239" max="12239" width="14" style="3" customWidth="1"/>
    <col min="12240" max="12240" width="5.5703125" style="3" customWidth="1"/>
    <col min="12241" max="12241" width="15.28515625" style="3" bestFit="1" customWidth="1"/>
    <col min="12242" max="12242" width="11.5703125" style="3" bestFit="1" customWidth="1"/>
    <col min="12243" max="12243" width="12.140625" style="3" bestFit="1" customWidth="1"/>
    <col min="12244" max="12244" width="12" style="3" customWidth="1"/>
    <col min="12245" max="12245" width="13.42578125" style="3" customWidth="1"/>
    <col min="12246" max="12247" width="11.5703125" style="3" bestFit="1" customWidth="1"/>
    <col min="12248" max="12484" width="9.140625" style="3"/>
    <col min="12485" max="12485" width="30.85546875" style="3" customWidth="1"/>
    <col min="12486" max="12487" width="8.85546875" style="3" customWidth="1"/>
    <col min="12488" max="12488" width="15.85546875" style="3" customWidth="1"/>
    <col min="12489" max="12489" width="17" style="3" customWidth="1"/>
    <col min="12490" max="12490" width="15" style="3" customWidth="1"/>
    <col min="12491" max="12493" width="8.85546875" style="3" customWidth="1"/>
    <col min="12494" max="12494" width="16.7109375" style="3" customWidth="1"/>
    <col min="12495" max="12495" width="14" style="3" customWidth="1"/>
    <col min="12496" max="12496" width="5.5703125" style="3" customWidth="1"/>
    <col min="12497" max="12497" width="15.28515625" style="3" bestFit="1" customWidth="1"/>
    <col min="12498" max="12498" width="11.5703125" style="3" bestFit="1" customWidth="1"/>
    <col min="12499" max="12499" width="12.140625" style="3" bestFit="1" customWidth="1"/>
    <col min="12500" max="12500" width="12" style="3" customWidth="1"/>
    <col min="12501" max="12501" width="13.42578125" style="3" customWidth="1"/>
    <col min="12502" max="12503" width="11.5703125" style="3" bestFit="1" customWidth="1"/>
    <col min="12504" max="12740" width="9.140625" style="3"/>
    <col min="12741" max="12741" width="30.85546875" style="3" customWidth="1"/>
    <col min="12742" max="12743" width="8.85546875" style="3" customWidth="1"/>
    <col min="12744" max="12744" width="15.85546875" style="3" customWidth="1"/>
    <col min="12745" max="12745" width="17" style="3" customWidth="1"/>
    <col min="12746" max="12746" width="15" style="3" customWidth="1"/>
    <col min="12747" max="12749" width="8.85546875" style="3" customWidth="1"/>
    <col min="12750" max="12750" width="16.7109375" style="3" customWidth="1"/>
    <col min="12751" max="12751" width="14" style="3" customWidth="1"/>
    <col min="12752" max="12752" width="5.5703125" style="3" customWidth="1"/>
    <col min="12753" max="12753" width="15.28515625" style="3" bestFit="1" customWidth="1"/>
    <col min="12754" max="12754" width="11.5703125" style="3" bestFit="1" customWidth="1"/>
    <col min="12755" max="12755" width="12.140625" style="3" bestFit="1" customWidth="1"/>
    <col min="12756" max="12756" width="12" style="3" customWidth="1"/>
    <col min="12757" max="12757" width="13.42578125" style="3" customWidth="1"/>
    <col min="12758" max="12759" width="11.5703125" style="3" bestFit="1" customWidth="1"/>
    <col min="12760" max="12996" width="9.140625" style="3"/>
    <col min="12997" max="12997" width="30.85546875" style="3" customWidth="1"/>
    <col min="12998" max="12999" width="8.85546875" style="3" customWidth="1"/>
    <col min="13000" max="13000" width="15.85546875" style="3" customWidth="1"/>
    <col min="13001" max="13001" width="17" style="3" customWidth="1"/>
    <col min="13002" max="13002" width="15" style="3" customWidth="1"/>
    <col min="13003" max="13005" width="8.85546875" style="3" customWidth="1"/>
    <col min="13006" max="13006" width="16.7109375" style="3" customWidth="1"/>
    <col min="13007" max="13007" width="14" style="3" customWidth="1"/>
    <col min="13008" max="13008" width="5.5703125" style="3" customWidth="1"/>
    <col min="13009" max="13009" width="15.28515625" style="3" bestFit="1" customWidth="1"/>
    <col min="13010" max="13010" width="11.5703125" style="3" bestFit="1" customWidth="1"/>
    <col min="13011" max="13011" width="12.140625" style="3" bestFit="1" customWidth="1"/>
    <col min="13012" max="13012" width="12" style="3" customWidth="1"/>
    <col min="13013" max="13013" width="13.42578125" style="3" customWidth="1"/>
    <col min="13014" max="13015" width="11.5703125" style="3" bestFit="1" customWidth="1"/>
    <col min="13016" max="13252" width="9.140625" style="3"/>
    <col min="13253" max="13253" width="30.85546875" style="3" customWidth="1"/>
    <col min="13254" max="13255" width="8.85546875" style="3" customWidth="1"/>
    <col min="13256" max="13256" width="15.85546875" style="3" customWidth="1"/>
    <col min="13257" max="13257" width="17" style="3" customWidth="1"/>
    <col min="13258" max="13258" width="15" style="3" customWidth="1"/>
    <col min="13259" max="13261" width="8.85546875" style="3" customWidth="1"/>
    <col min="13262" max="13262" width="16.7109375" style="3" customWidth="1"/>
    <col min="13263" max="13263" width="14" style="3" customWidth="1"/>
    <col min="13264" max="13264" width="5.5703125" style="3" customWidth="1"/>
    <col min="13265" max="13265" width="15.28515625" style="3" bestFit="1" customWidth="1"/>
    <col min="13266" max="13266" width="11.5703125" style="3" bestFit="1" customWidth="1"/>
    <col min="13267" max="13267" width="12.140625" style="3" bestFit="1" customWidth="1"/>
    <col min="13268" max="13268" width="12" style="3" customWidth="1"/>
    <col min="13269" max="13269" width="13.42578125" style="3" customWidth="1"/>
    <col min="13270" max="13271" width="11.5703125" style="3" bestFit="1" customWidth="1"/>
    <col min="13272" max="13508" width="9.140625" style="3"/>
    <col min="13509" max="13509" width="30.85546875" style="3" customWidth="1"/>
    <col min="13510" max="13511" width="8.85546875" style="3" customWidth="1"/>
    <col min="13512" max="13512" width="15.85546875" style="3" customWidth="1"/>
    <col min="13513" max="13513" width="17" style="3" customWidth="1"/>
    <col min="13514" max="13514" width="15" style="3" customWidth="1"/>
    <col min="13515" max="13517" width="8.85546875" style="3" customWidth="1"/>
    <col min="13518" max="13518" width="16.7109375" style="3" customWidth="1"/>
    <col min="13519" max="13519" width="14" style="3" customWidth="1"/>
    <col min="13520" max="13520" width="5.5703125" style="3" customWidth="1"/>
    <col min="13521" max="13521" width="15.28515625" style="3" bestFit="1" customWidth="1"/>
    <col min="13522" max="13522" width="11.5703125" style="3" bestFit="1" customWidth="1"/>
    <col min="13523" max="13523" width="12.140625" style="3" bestFit="1" customWidth="1"/>
    <col min="13524" max="13524" width="12" style="3" customWidth="1"/>
    <col min="13525" max="13525" width="13.42578125" style="3" customWidth="1"/>
    <col min="13526" max="13527" width="11.5703125" style="3" bestFit="1" customWidth="1"/>
    <col min="13528" max="13764" width="9.140625" style="3"/>
    <col min="13765" max="13765" width="30.85546875" style="3" customWidth="1"/>
    <col min="13766" max="13767" width="8.85546875" style="3" customWidth="1"/>
    <col min="13768" max="13768" width="15.85546875" style="3" customWidth="1"/>
    <col min="13769" max="13769" width="17" style="3" customWidth="1"/>
    <col min="13770" max="13770" width="15" style="3" customWidth="1"/>
    <col min="13771" max="13773" width="8.85546875" style="3" customWidth="1"/>
    <col min="13774" max="13774" width="16.7109375" style="3" customWidth="1"/>
    <col min="13775" max="13775" width="14" style="3" customWidth="1"/>
    <col min="13776" max="13776" width="5.5703125" style="3" customWidth="1"/>
    <col min="13777" max="13777" width="15.28515625" style="3" bestFit="1" customWidth="1"/>
    <col min="13778" max="13778" width="11.5703125" style="3" bestFit="1" customWidth="1"/>
    <col min="13779" max="13779" width="12.140625" style="3" bestFit="1" customWidth="1"/>
    <col min="13780" max="13780" width="12" style="3" customWidth="1"/>
    <col min="13781" max="13781" width="13.42578125" style="3" customWidth="1"/>
    <col min="13782" max="13783" width="11.5703125" style="3" bestFit="1" customWidth="1"/>
    <col min="13784" max="14020" width="9.140625" style="3"/>
    <col min="14021" max="14021" width="30.85546875" style="3" customWidth="1"/>
    <col min="14022" max="14023" width="8.85546875" style="3" customWidth="1"/>
    <col min="14024" max="14024" width="15.85546875" style="3" customWidth="1"/>
    <col min="14025" max="14025" width="17" style="3" customWidth="1"/>
    <col min="14026" max="14026" width="15" style="3" customWidth="1"/>
    <col min="14027" max="14029" width="8.85546875" style="3" customWidth="1"/>
    <col min="14030" max="14030" width="16.7109375" style="3" customWidth="1"/>
    <col min="14031" max="14031" width="14" style="3" customWidth="1"/>
    <col min="14032" max="14032" width="5.5703125" style="3" customWidth="1"/>
    <col min="14033" max="14033" width="15.28515625" style="3" bestFit="1" customWidth="1"/>
    <col min="14034" max="14034" width="11.5703125" style="3" bestFit="1" customWidth="1"/>
    <col min="14035" max="14035" width="12.140625" style="3" bestFit="1" customWidth="1"/>
    <col min="14036" max="14036" width="12" style="3" customWidth="1"/>
    <col min="14037" max="14037" width="13.42578125" style="3" customWidth="1"/>
    <col min="14038" max="14039" width="11.5703125" style="3" bestFit="1" customWidth="1"/>
    <col min="14040" max="14276" width="9.140625" style="3"/>
    <col min="14277" max="14277" width="30.85546875" style="3" customWidth="1"/>
    <col min="14278" max="14279" width="8.85546875" style="3" customWidth="1"/>
    <col min="14280" max="14280" width="15.85546875" style="3" customWidth="1"/>
    <col min="14281" max="14281" width="17" style="3" customWidth="1"/>
    <col min="14282" max="14282" width="15" style="3" customWidth="1"/>
    <col min="14283" max="14285" width="8.85546875" style="3" customWidth="1"/>
    <col min="14286" max="14286" width="16.7109375" style="3" customWidth="1"/>
    <col min="14287" max="14287" width="14" style="3" customWidth="1"/>
    <col min="14288" max="14288" width="5.5703125" style="3" customWidth="1"/>
    <col min="14289" max="14289" width="15.28515625" style="3" bestFit="1" customWidth="1"/>
    <col min="14290" max="14290" width="11.5703125" style="3" bestFit="1" customWidth="1"/>
    <col min="14291" max="14291" width="12.140625" style="3" bestFit="1" customWidth="1"/>
    <col min="14292" max="14292" width="12" style="3" customWidth="1"/>
    <col min="14293" max="14293" width="13.42578125" style="3" customWidth="1"/>
    <col min="14294" max="14295" width="11.5703125" style="3" bestFit="1" customWidth="1"/>
    <col min="14296" max="14532" width="9.140625" style="3"/>
    <col min="14533" max="14533" width="30.85546875" style="3" customWidth="1"/>
    <col min="14534" max="14535" width="8.85546875" style="3" customWidth="1"/>
    <col min="14536" max="14536" width="15.85546875" style="3" customWidth="1"/>
    <col min="14537" max="14537" width="17" style="3" customWidth="1"/>
    <col min="14538" max="14538" width="15" style="3" customWidth="1"/>
    <col min="14539" max="14541" width="8.85546875" style="3" customWidth="1"/>
    <col min="14542" max="14542" width="16.7109375" style="3" customWidth="1"/>
    <col min="14543" max="14543" width="14" style="3" customWidth="1"/>
    <col min="14544" max="14544" width="5.5703125" style="3" customWidth="1"/>
    <col min="14545" max="14545" width="15.28515625" style="3" bestFit="1" customWidth="1"/>
    <col min="14546" max="14546" width="11.5703125" style="3" bestFit="1" customWidth="1"/>
    <col min="14547" max="14547" width="12.140625" style="3" bestFit="1" customWidth="1"/>
    <col min="14548" max="14548" width="12" style="3" customWidth="1"/>
    <col min="14549" max="14549" width="13.42578125" style="3" customWidth="1"/>
    <col min="14550" max="14551" width="11.5703125" style="3" bestFit="1" customWidth="1"/>
    <col min="14552" max="14788" width="9.140625" style="3"/>
    <col min="14789" max="14789" width="30.85546875" style="3" customWidth="1"/>
    <col min="14790" max="14791" width="8.85546875" style="3" customWidth="1"/>
    <col min="14792" max="14792" width="15.85546875" style="3" customWidth="1"/>
    <col min="14793" max="14793" width="17" style="3" customWidth="1"/>
    <col min="14794" max="14794" width="15" style="3" customWidth="1"/>
    <col min="14795" max="14797" width="8.85546875" style="3" customWidth="1"/>
    <col min="14798" max="14798" width="16.7109375" style="3" customWidth="1"/>
    <col min="14799" max="14799" width="14" style="3" customWidth="1"/>
    <col min="14800" max="14800" width="5.5703125" style="3" customWidth="1"/>
    <col min="14801" max="14801" width="15.28515625" style="3" bestFit="1" customWidth="1"/>
    <col min="14802" max="14802" width="11.5703125" style="3" bestFit="1" customWidth="1"/>
    <col min="14803" max="14803" width="12.140625" style="3" bestFit="1" customWidth="1"/>
    <col min="14804" max="14804" width="12" style="3" customWidth="1"/>
    <col min="14805" max="14805" width="13.42578125" style="3" customWidth="1"/>
    <col min="14806" max="14807" width="11.5703125" style="3" bestFit="1" customWidth="1"/>
    <col min="14808" max="15044" width="9.140625" style="3"/>
    <col min="15045" max="15045" width="30.85546875" style="3" customWidth="1"/>
    <col min="15046" max="15047" width="8.85546875" style="3" customWidth="1"/>
    <col min="15048" max="15048" width="15.85546875" style="3" customWidth="1"/>
    <col min="15049" max="15049" width="17" style="3" customWidth="1"/>
    <col min="15050" max="15050" width="15" style="3" customWidth="1"/>
    <col min="15051" max="15053" width="8.85546875" style="3" customWidth="1"/>
    <col min="15054" max="15054" width="16.7109375" style="3" customWidth="1"/>
    <col min="15055" max="15055" width="14" style="3" customWidth="1"/>
    <col min="15056" max="15056" width="5.5703125" style="3" customWidth="1"/>
    <col min="15057" max="15057" width="15.28515625" style="3" bestFit="1" customWidth="1"/>
    <col min="15058" max="15058" width="11.5703125" style="3" bestFit="1" customWidth="1"/>
    <col min="15059" max="15059" width="12.140625" style="3" bestFit="1" customWidth="1"/>
    <col min="15060" max="15060" width="12" style="3" customWidth="1"/>
    <col min="15061" max="15061" width="13.42578125" style="3" customWidth="1"/>
    <col min="15062" max="15063" width="11.5703125" style="3" bestFit="1" customWidth="1"/>
    <col min="15064" max="15300" width="9.140625" style="3"/>
    <col min="15301" max="15301" width="30.85546875" style="3" customWidth="1"/>
    <col min="15302" max="15303" width="8.85546875" style="3" customWidth="1"/>
    <col min="15304" max="15304" width="15.85546875" style="3" customWidth="1"/>
    <col min="15305" max="15305" width="17" style="3" customWidth="1"/>
    <col min="15306" max="15306" width="15" style="3" customWidth="1"/>
    <col min="15307" max="15309" width="8.85546875" style="3" customWidth="1"/>
    <col min="15310" max="15310" width="16.7109375" style="3" customWidth="1"/>
    <col min="15311" max="15311" width="14" style="3" customWidth="1"/>
    <col min="15312" max="15312" width="5.5703125" style="3" customWidth="1"/>
    <col min="15313" max="15313" width="15.28515625" style="3" bestFit="1" customWidth="1"/>
    <col min="15314" max="15314" width="11.5703125" style="3" bestFit="1" customWidth="1"/>
    <col min="15315" max="15315" width="12.140625" style="3" bestFit="1" customWidth="1"/>
    <col min="15316" max="15316" width="12" style="3" customWidth="1"/>
    <col min="15317" max="15317" width="13.42578125" style="3" customWidth="1"/>
    <col min="15318" max="15319" width="11.5703125" style="3" bestFit="1" customWidth="1"/>
    <col min="15320" max="15556" width="9.140625" style="3"/>
    <col min="15557" max="15557" width="30.85546875" style="3" customWidth="1"/>
    <col min="15558" max="15559" width="8.85546875" style="3" customWidth="1"/>
    <col min="15560" max="15560" width="15.85546875" style="3" customWidth="1"/>
    <col min="15561" max="15561" width="17" style="3" customWidth="1"/>
    <col min="15562" max="15562" width="15" style="3" customWidth="1"/>
    <col min="15563" max="15565" width="8.85546875" style="3" customWidth="1"/>
    <col min="15566" max="15566" width="16.7109375" style="3" customWidth="1"/>
    <col min="15567" max="15567" width="14" style="3" customWidth="1"/>
    <col min="15568" max="15568" width="5.5703125" style="3" customWidth="1"/>
    <col min="15569" max="15569" width="15.28515625" style="3" bestFit="1" customWidth="1"/>
    <col min="15570" max="15570" width="11.5703125" style="3" bestFit="1" customWidth="1"/>
    <col min="15571" max="15571" width="12.140625" style="3" bestFit="1" customWidth="1"/>
    <col min="15572" max="15572" width="12" style="3" customWidth="1"/>
    <col min="15573" max="15573" width="13.42578125" style="3" customWidth="1"/>
    <col min="15574" max="15575" width="11.5703125" style="3" bestFit="1" customWidth="1"/>
    <col min="15576" max="15812" width="9.140625" style="3"/>
    <col min="15813" max="15813" width="30.85546875" style="3" customWidth="1"/>
    <col min="15814" max="15815" width="8.85546875" style="3" customWidth="1"/>
    <col min="15816" max="15816" width="15.85546875" style="3" customWidth="1"/>
    <col min="15817" max="15817" width="17" style="3" customWidth="1"/>
    <col min="15818" max="15818" width="15" style="3" customWidth="1"/>
    <col min="15819" max="15821" width="8.85546875" style="3" customWidth="1"/>
    <col min="15822" max="15822" width="16.7109375" style="3" customWidth="1"/>
    <col min="15823" max="15823" width="14" style="3" customWidth="1"/>
    <col min="15824" max="15824" width="5.5703125" style="3" customWidth="1"/>
    <col min="15825" max="15825" width="15.28515625" style="3" bestFit="1" customWidth="1"/>
    <col min="15826" max="15826" width="11.5703125" style="3" bestFit="1" customWidth="1"/>
    <col min="15827" max="15827" width="12.140625" style="3" bestFit="1" customWidth="1"/>
    <col min="15828" max="15828" width="12" style="3" customWidth="1"/>
    <col min="15829" max="15829" width="13.42578125" style="3" customWidth="1"/>
    <col min="15830" max="15831" width="11.5703125" style="3" bestFit="1" customWidth="1"/>
    <col min="15832" max="16068" width="9.140625" style="3"/>
    <col min="16069" max="16069" width="30.85546875" style="3" customWidth="1"/>
    <col min="16070" max="16071" width="8.85546875" style="3" customWidth="1"/>
    <col min="16072" max="16072" width="15.85546875" style="3" customWidth="1"/>
    <col min="16073" max="16073" width="17" style="3" customWidth="1"/>
    <col min="16074" max="16074" width="15" style="3" customWidth="1"/>
    <col min="16075" max="16077" width="8.85546875" style="3" customWidth="1"/>
    <col min="16078" max="16078" width="16.7109375" style="3" customWidth="1"/>
    <col min="16079" max="16079" width="14" style="3" customWidth="1"/>
    <col min="16080" max="16080" width="5.5703125" style="3" customWidth="1"/>
    <col min="16081" max="16081" width="15.28515625" style="3" bestFit="1" customWidth="1"/>
    <col min="16082" max="16082" width="11.5703125" style="3" bestFit="1" customWidth="1"/>
    <col min="16083" max="16083" width="12.140625" style="3" bestFit="1" customWidth="1"/>
    <col min="16084" max="16084" width="12" style="3" customWidth="1"/>
    <col min="16085" max="16085" width="13.42578125" style="3" customWidth="1"/>
    <col min="16086" max="16087" width="11.5703125" style="3" bestFit="1" customWidth="1"/>
    <col min="16088" max="16324" width="9.140625" style="3"/>
    <col min="16325" max="16384" width="9.140625" style="3" customWidth="1"/>
  </cols>
  <sheetData>
    <row r="1" spans="1:13" ht="19.899999999999999" customHeight="1">
      <c r="A1" s="119" t="s">
        <v>0</v>
      </c>
      <c r="B1" s="119"/>
      <c r="C1" s="119"/>
      <c r="D1" s="119"/>
      <c r="E1" s="119"/>
      <c r="F1" s="119"/>
      <c r="G1" s="119"/>
      <c r="H1" s="119"/>
      <c r="I1" s="119"/>
      <c r="J1" s="110"/>
      <c r="K1" s="17"/>
    </row>
    <row r="2" spans="1:13" ht="19.899999999999999" customHeight="1">
      <c r="A2" s="119" t="s">
        <v>9</v>
      </c>
      <c r="B2" s="119"/>
      <c r="C2" s="119"/>
      <c r="D2" s="119"/>
      <c r="E2" s="119"/>
      <c r="F2" s="119"/>
      <c r="G2" s="119"/>
      <c r="H2" s="119"/>
      <c r="I2" s="119"/>
      <c r="J2" s="110"/>
      <c r="K2" s="17"/>
    </row>
    <row r="3" spans="1:13" ht="19.899999999999999" customHeight="1">
      <c r="A3" s="119" t="s">
        <v>1</v>
      </c>
      <c r="B3" s="119"/>
      <c r="C3" s="119"/>
      <c r="D3" s="119"/>
      <c r="E3" s="119"/>
      <c r="F3" s="119"/>
      <c r="G3" s="119"/>
      <c r="H3" s="119"/>
      <c r="I3" s="119"/>
      <c r="J3" s="110"/>
      <c r="K3" s="17"/>
    </row>
    <row r="4" spans="1:13" ht="19.899999999999999" customHeight="1">
      <c r="A4" s="120" t="s">
        <v>43</v>
      </c>
      <c r="B4" s="120"/>
      <c r="C4" s="120"/>
      <c r="D4" s="120"/>
      <c r="E4" s="120"/>
      <c r="F4" s="120"/>
      <c r="G4" s="120"/>
      <c r="H4" s="120"/>
      <c r="I4" s="120"/>
      <c r="J4" s="112"/>
      <c r="K4" s="5"/>
    </row>
    <row r="5" spans="1:13" ht="19.899999999999999" customHeight="1">
      <c r="A5" s="120"/>
      <c r="B5" s="120"/>
      <c r="C5" s="120"/>
      <c r="D5" s="120"/>
      <c r="E5" s="120"/>
      <c r="F5" s="120"/>
      <c r="G5" s="120"/>
      <c r="H5" s="120"/>
      <c r="I5" s="120"/>
      <c r="J5" s="112"/>
      <c r="K5" s="5"/>
    </row>
    <row r="6" spans="1:13" ht="15" customHeight="1" thickBot="1">
      <c r="A6" s="121"/>
      <c r="B6" s="121"/>
      <c r="C6" s="121"/>
      <c r="D6" s="122"/>
      <c r="E6" s="122"/>
      <c r="F6" s="122"/>
      <c r="G6" s="122"/>
      <c r="H6" s="122"/>
      <c r="I6" s="123"/>
      <c r="J6" s="113"/>
      <c r="K6" s="113"/>
    </row>
    <row r="7" spans="1:13" s="9" customFormat="1" ht="21.95" hidden="1" customHeight="1" thickBot="1">
      <c r="A7" s="8"/>
      <c r="B7" s="16"/>
      <c r="C7" s="16"/>
      <c r="D7" s="16" t="s">
        <v>2</v>
      </c>
      <c r="E7" s="53" t="s">
        <v>3</v>
      </c>
      <c r="F7" s="53"/>
      <c r="G7" s="53"/>
      <c r="H7" s="53"/>
      <c r="I7" s="16" t="s">
        <v>4</v>
      </c>
      <c r="J7" s="53"/>
      <c r="K7" s="14"/>
    </row>
    <row r="8" spans="1:13" ht="79.150000000000006" customHeight="1" thickBot="1">
      <c r="A8" s="25" t="s">
        <v>5</v>
      </c>
      <c r="B8" s="26" t="s">
        <v>44</v>
      </c>
      <c r="C8" s="27" t="s">
        <v>45</v>
      </c>
      <c r="D8" s="28" t="s">
        <v>46</v>
      </c>
      <c r="E8" s="28" t="s">
        <v>47</v>
      </c>
      <c r="F8" s="104" t="s">
        <v>40</v>
      </c>
      <c r="G8" s="52" t="s">
        <v>87</v>
      </c>
      <c r="H8" s="52" t="s">
        <v>42</v>
      </c>
      <c r="I8" s="10" t="s">
        <v>6</v>
      </c>
      <c r="J8" s="10" t="s">
        <v>86</v>
      </c>
    </row>
    <row r="9" spans="1:13" ht="15" customHeight="1">
      <c r="A9" s="45" t="s">
        <v>10</v>
      </c>
      <c r="B9" s="46">
        <v>9517</v>
      </c>
      <c r="C9" s="47">
        <f t="shared" ref="C9:C36" si="0">B9/$B$37</f>
        <v>3.1666333932255271E-2</v>
      </c>
      <c r="D9" s="50">
        <f>ROUND(C9*$B$40,0)</f>
        <v>42026</v>
      </c>
      <c r="E9" s="94">
        <v>42026</v>
      </c>
      <c r="F9" s="105">
        <f>D9</f>
        <v>42026</v>
      </c>
      <c r="G9" s="48">
        <f t="shared" ref="G9:G36" si="1">IF((D9-E9)&lt;0,(E9-D9),0)</f>
        <v>0</v>
      </c>
      <c r="H9" s="109">
        <f t="shared" ref="H9:H35" si="2">E9-D9</f>
        <v>0</v>
      </c>
      <c r="I9" s="18">
        <f t="shared" ref="I9:I37" si="3">F9/D9</f>
        <v>1</v>
      </c>
      <c r="J9" s="18">
        <f t="shared" ref="J9:J37" si="4">E9/D9</f>
        <v>1</v>
      </c>
      <c r="K9" s="19"/>
    </row>
    <row r="10" spans="1:13" ht="15" customHeight="1">
      <c r="A10" s="31" t="s">
        <v>11</v>
      </c>
      <c r="B10" s="32">
        <v>34968</v>
      </c>
      <c r="C10" s="29">
        <f t="shared" si="0"/>
        <v>0.11635056897584348</v>
      </c>
      <c r="D10" s="30">
        <f t="shared" ref="D10:D36" si="5">ROUND(C10*$B$40,0)</f>
        <v>154417</v>
      </c>
      <c r="E10" s="30">
        <v>154417</v>
      </c>
      <c r="F10" s="106">
        <f>D10</f>
        <v>154417</v>
      </c>
      <c r="G10" s="43">
        <f t="shared" si="1"/>
        <v>0</v>
      </c>
      <c r="H10" s="55">
        <f t="shared" si="2"/>
        <v>0</v>
      </c>
      <c r="I10" s="18">
        <f t="shared" si="3"/>
        <v>1</v>
      </c>
      <c r="J10" s="18">
        <f t="shared" si="4"/>
        <v>1</v>
      </c>
      <c r="K10" s="19"/>
    </row>
    <row r="11" spans="1:13" ht="15" customHeight="1">
      <c r="A11" s="31" t="s">
        <v>12</v>
      </c>
      <c r="B11" s="32">
        <v>6502</v>
      </c>
      <c r="C11" s="29">
        <f t="shared" si="0"/>
        <v>2.1634391428761564E-2</v>
      </c>
      <c r="D11" s="30">
        <f t="shared" si="5"/>
        <v>28712</v>
      </c>
      <c r="E11" s="30">
        <v>28712</v>
      </c>
      <c r="F11" s="106">
        <f t="shared" ref="F11:F32" si="6">D11</f>
        <v>28712</v>
      </c>
      <c r="G11" s="43">
        <f t="shared" si="1"/>
        <v>0</v>
      </c>
      <c r="H11" s="55">
        <f t="shared" si="2"/>
        <v>0</v>
      </c>
      <c r="I11" s="18">
        <f t="shared" si="3"/>
        <v>1</v>
      </c>
      <c r="J11" s="18">
        <f t="shared" si="4"/>
        <v>1</v>
      </c>
      <c r="K11" s="19"/>
      <c r="M11"/>
    </row>
    <row r="12" spans="1:13" ht="15" customHeight="1">
      <c r="A12" s="2" t="s">
        <v>13</v>
      </c>
      <c r="B12" s="32">
        <v>982</v>
      </c>
      <c r="C12" s="29">
        <f t="shared" si="0"/>
        <v>3.2674519198775537E-3</v>
      </c>
      <c r="D12" s="30">
        <f t="shared" si="5"/>
        <v>4336</v>
      </c>
      <c r="E12" s="30">
        <v>12143</v>
      </c>
      <c r="F12" s="106">
        <f t="shared" si="6"/>
        <v>4336</v>
      </c>
      <c r="G12" s="43">
        <f t="shared" si="1"/>
        <v>7807</v>
      </c>
      <c r="H12" s="55">
        <f t="shared" si="2"/>
        <v>7807</v>
      </c>
      <c r="I12" s="18">
        <f t="shared" si="3"/>
        <v>1</v>
      </c>
      <c r="J12" s="18">
        <f t="shared" si="4"/>
        <v>2.800507380073801</v>
      </c>
      <c r="K12" s="19"/>
    </row>
    <row r="13" spans="1:13" ht="15" customHeight="1">
      <c r="A13" s="2" t="s">
        <v>14</v>
      </c>
      <c r="B13" s="33">
        <v>10875</v>
      </c>
      <c r="C13" s="29">
        <f t="shared" si="0"/>
        <v>3.6184867238969853E-2</v>
      </c>
      <c r="D13" s="30">
        <f t="shared" si="5"/>
        <v>48023</v>
      </c>
      <c r="E13" s="30">
        <v>48023</v>
      </c>
      <c r="F13" s="106">
        <f t="shared" si="6"/>
        <v>48023</v>
      </c>
      <c r="G13" s="43">
        <f t="shared" si="1"/>
        <v>0</v>
      </c>
      <c r="H13" s="55">
        <f t="shared" si="2"/>
        <v>0</v>
      </c>
      <c r="I13" s="18">
        <f t="shared" si="3"/>
        <v>1</v>
      </c>
      <c r="J13" s="18">
        <f t="shared" si="4"/>
        <v>1</v>
      </c>
      <c r="K13" s="19"/>
    </row>
    <row r="14" spans="1:13" ht="15" customHeight="1">
      <c r="A14" s="34" t="s">
        <v>15</v>
      </c>
      <c r="B14" s="33">
        <v>8562</v>
      </c>
      <c r="C14" s="29">
        <f t="shared" si="0"/>
        <v>2.8488720303453782E-2</v>
      </c>
      <c r="D14" s="30">
        <f t="shared" si="5"/>
        <v>37809</v>
      </c>
      <c r="E14" s="30">
        <v>37809</v>
      </c>
      <c r="F14" s="106">
        <f t="shared" si="6"/>
        <v>37809</v>
      </c>
      <c r="G14" s="43">
        <f t="shared" si="1"/>
        <v>0</v>
      </c>
      <c r="H14" s="55">
        <f t="shared" si="2"/>
        <v>0</v>
      </c>
      <c r="I14" s="18">
        <f t="shared" si="3"/>
        <v>1</v>
      </c>
      <c r="J14" s="18">
        <f t="shared" si="4"/>
        <v>1</v>
      </c>
      <c r="K14" s="19"/>
    </row>
    <row r="15" spans="1:13" ht="15" customHeight="1">
      <c r="A15" s="2" t="s">
        <v>16</v>
      </c>
      <c r="B15" s="33">
        <v>17899</v>
      </c>
      <c r="C15" s="29">
        <f t="shared" si="0"/>
        <v>5.9556132295201972E-2</v>
      </c>
      <c r="D15" s="30">
        <f t="shared" si="5"/>
        <v>79041</v>
      </c>
      <c r="E15" s="30">
        <v>79041</v>
      </c>
      <c r="F15" s="106">
        <f t="shared" si="6"/>
        <v>79041</v>
      </c>
      <c r="G15" s="43">
        <f t="shared" si="1"/>
        <v>0</v>
      </c>
      <c r="H15" s="55">
        <f t="shared" si="2"/>
        <v>0</v>
      </c>
      <c r="I15" s="18">
        <f t="shared" si="3"/>
        <v>1</v>
      </c>
      <c r="J15" s="18">
        <f t="shared" si="4"/>
        <v>1</v>
      </c>
      <c r="K15" s="19"/>
    </row>
    <row r="16" spans="1:13" ht="15" customHeight="1">
      <c r="A16" s="2" t="s">
        <v>17</v>
      </c>
      <c r="B16" s="33">
        <v>527</v>
      </c>
      <c r="C16" s="29">
        <f t="shared" si="0"/>
        <v>1.7535103480401943E-3</v>
      </c>
      <c r="D16" s="30">
        <f t="shared" si="5"/>
        <v>2327</v>
      </c>
      <c r="E16" s="30">
        <v>15000</v>
      </c>
      <c r="F16" s="106">
        <f t="shared" si="6"/>
        <v>2327</v>
      </c>
      <c r="G16" s="43">
        <f t="shared" si="1"/>
        <v>12673</v>
      </c>
      <c r="H16" s="55">
        <f t="shared" si="2"/>
        <v>12673</v>
      </c>
      <c r="I16" s="18">
        <f t="shared" si="3"/>
        <v>1</v>
      </c>
      <c r="J16" s="18">
        <f t="shared" si="4"/>
        <v>6.4460678985818651</v>
      </c>
      <c r="K16" s="19"/>
    </row>
    <row r="17" spans="1:11" ht="15" customHeight="1">
      <c r="A17" s="34" t="s">
        <v>18</v>
      </c>
      <c r="B17" s="33">
        <v>3890</v>
      </c>
      <c r="C17" s="29">
        <f t="shared" si="0"/>
        <v>1.2943368603180941E-2</v>
      </c>
      <c r="D17" s="30">
        <f t="shared" si="5"/>
        <v>17178</v>
      </c>
      <c r="E17" s="30">
        <v>17178</v>
      </c>
      <c r="F17" s="106">
        <f t="shared" si="6"/>
        <v>17178</v>
      </c>
      <c r="G17" s="43">
        <f t="shared" si="1"/>
        <v>0</v>
      </c>
      <c r="H17" s="55">
        <f t="shared" si="2"/>
        <v>0</v>
      </c>
      <c r="I17" s="18">
        <f t="shared" si="3"/>
        <v>1</v>
      </c>
      <c r="J17" s="18">
        <f t="shared" si="4"/>
        <v>1</v>
      </c>
      <c r="K17" s="19"/>
    </row>
    <row r="18" spans="1:11" ht="15" customHeight="1">
      <c r="A18" s="2" t="s">
        <v>19</v>
      </c>
      <c r="B18" s="33">
        <v>18168</v>
      </c>
      <c r="C18" s="29">
        <f t="shared" si="0"/>
        <v>6.0451187861848672E-2</v>
      </c>
      <c r="D18" s="30">
        <f t="shared" si="5"/>
        <v>80229</v>
      </c>
      <c r="E18" s="30">
        <v>98709</v>
      </c>
      <c r="F18" s="106">
        <f t="shared" si="6"/>
        <v>80229</v>
      </c>
      <c r="G18" s="43">
        <f t="shared" si="1"/>
        <v>18480</v>
      </c>
      <c r="H18" s="55">
        <f t="shared" si="2"/>
        <v>18480</v>
      </c>
      <c r="I18" s="18">
        <f t="shared" si="3"/>
        <v>1</v>
      </c>
      <c r="J18" s="18">
        <f t="shared" si="4"/>
        <v>1.2303406498896907</v>
      </c>
      <c r="K18" s="19"/>
    </row>
    <row r="19" spans="1:11" ht="15" customHeight="1">
      <c r="A19" s="2" t="s">
        <v>20</v>
      </c>
      <c r="B19" s="33">
        <v>9607</v>
      </c>
      <c r="C19" s="29">
        <f t="shared" si="0"/>
        <v>3.1965794902508816E-2</v>
      </c>
      <c r="D19" s="30">
        <f t="shared" si="5"/>
        <v>42424</v>
      </c>
      <c r="E19" s="30">
        <v>100000</v>
      </c>
      <c r="F19" s="106">
        <f t="shared" si="6"/>
        <v>42424</v>
      </c>
      <c r="G19" s="43">
        <f t="shared" si="1"/>
        <v>57576</v>
      </c>
      <c r="H19" s="55">
        <f t="shared" si="2"/>
        <v>57576</v>
      </c>
      <c r="I19" s="18">
        <f t="shared" si="3"/>
        <v>1</v>
      </c>
      <c r="J19" s="18">
        <f t="shared" si="4"/>
        <v>2.3571563266075808</v>
      </c>
      <c r="K19" s="19"/>
    </row>
    <row r="20" spans="1:11" ht="15" customHeight="1">
      <c r="A20" s="2" t="s">
        <v>21</v>
      </c>
      <c r="B20" s="33">
        <v>1524</v>
      </c>
      <c r="C20" s="29">
        <f t="shared" si="0"/>
        <v>5.0708724296266716E-3</v>
      </c>
      <c r="D20" s="30">
        <f t="shared" si="5"/>
        <v>6730</v>
      </c>
      <c r="E20" s="30">
        <v>6730</v>
      </c>
      <c r="F20" s="106">
        <f t="shared" si="6"/>
        <v>6730</v>
      </c>
      <c r="G20" s="43">
        <f t="shared" si="1"/>
        <v>0</v>
      </c>
      <c r="H20" s="55">
        <f t="shared" si="2"/>
        <v>0</v>
      </c>
      <c r="I20" s="18">
        <f t="shared" si="3"/>
        <v>1</v>
      </c>
      <c r="J20" s="18">
        <f t="shared" si="4"/>
        <v>1</v>
      </c>
      <c r="K20" s="19"/>
    </row>
    <row r="21" spans="1:11" ht="15" customHeight="1">
      <c r="A21" s="2" t="s">
        <v>22</v>
      </c>
      <c r="B21" s="33">
        <v>1935</v>
      </c>
      <c r="C21" s="29">
        <f t="shared" si="0"/>
        <v>6.438410860451188E-3</v>
      </c>
      <c r="D21" s="30">
        <f t="shared" si="5"/>
        <v>8545</v>
      </c>
      <c r="E21" s="30">
        <v>8545</v>
      </c>
      <c r="F21" s="106">
        <f t="shared" si="6"/>
        <v>8545</v>
      </c>
      <c r="G21" s="43">
        <f t="shared" si="1"/>
        <v>0</v>
      </c>
      <c r="H21" s="55">
        <f t="shared" si="2"/>
        <v>0</v>
      </c>
      <c r="I21" s="18">
        <f t="shared" si="3"/>
        <v>1</v>
      </c>
      <c r="J21" s="18">
        <f t="shared" si="4"/>
        <v>1</v>
      </c>
      <c r="K21" s="19"/>
    </row>
    <row r="22" spans="1:11" ht="15" customHeight="1">
      <c r="A22" s="2" t="s">
        <v>23</v>
      </c>
      <c r="B22" s="33">
        <v>7126</v>
      </c>
      <c r="C22" s="29">
        <f t="shared" si="0"/>
        <v>2.3710654155852797E-2</v>
      </c>
      <c r="D22" s="30">
        <f t="shared" si="5"/>
        <v>31468</v>
      </c>
      <c r="E22" s="30">
        <v>60376</v>
      </c>
      <c r="F22" s="106">
        <f t="shared" si="6"/>
        <v>31468</v>
      </c>
      <c r="G22" s="43">
        <f t="shared" si="1"/>
        <v>28908</v>
      </c>
      <c r="H22" s="55">
        <f t="shared" si="2"/>
        <v>28908</v>
      </c>
      <c r="I22" s="18">
        <f t="shared" si="3"/>
        <v>1</v>
      </c>
      <c r="J22" s="18">
        <f t="shared" si="4"/>
        <v>1.9186475149358078</v>
      </c>
      <c r="K22" s="19"/>
    </row>
    <row r="23" spans="1:11" s="6" customFormat="1" ht="15" customHeight="1">
      <c r="A23" s="2" t="s">
        <v>24</v>
      </c>
      <c r="B23" s="33">
        <v>45642</v>
      </c>
      <c r="C23" s="29">
        <f>B23/$B$37</f>
        <v>0.15186664004791375</v>
      </c>
      <c r="D23" s="30">
        <f>ROUND(C23*$B$40,0)+2</f>
        <v>201554</v>
      </c>
      <c r="E23" s="30">
        <v>1100000</v>
      </c>
      <c r="F23" s="106">
        <f>D23</f>
        <v>201554</v>
      </c>
      <c r="G23" s="43">
        <f t="shared" si="1"/>
        <v>898446</v>
      </c>
      <c r="H23" s="55">
        <f t="shared" si="2"/>
        <v>898446</v>
      </c>
      <c r="I23" s="18">
        <f t="shared" si="3"/>
        <v>1</v>
      </c>
      <c r="J23" s="18">
        <f t="shared" si="4"/>
        <v>5.457594490806434</v>
      </c>
      <c r="K23" s="19"/>
    </row>
    <row r="24" spans="1:11" s="6" customFormat="1" ht="15" customHeight="1">
      <c r="A24" s="2" t="s">
        <v>25</v>
      </c>
      <c r="B24" s="33">
        <v>786</v>
      </c>
      <c r="C24" s="11">
        <f t="shared" si="0"/>
        <v>2.6152924735476143E-3</v>
      </c>
      <c r="D24" s="30">
        <f t="shared" si="5"/>
        <v>3471</v>
      </c>
      <c r="E24" s="30">
        <v>3471</v>
      </c>
      <c r="F24" s="106">
        <f t="shared" si="6"/>
        <v>3471</v>
      </c>
      <c r="G24" s="43">
        <f t="shared" si="1"/>
        <v>0</v>
      </c>
      <c r="H24" s="55">
        <f t="shared" si="2"/>
        <v>0</v>
      </c>
      <c r="I24" s="18">
        <f t="shared" si="3"/>
        <v>1</v>
      </c>
      <c r="J24" s="18">
        <f t="shared" si="4"/>
        <v>1</v>
      </c>
      <c r="K24" s="19"/>
    </row>
    <row r="25" spans="1:11" s="6" customFormat="1" ht="15" customHeight="1">
      <c r="A25" s="2" t="s">
        <v>26</v>
      </c>
      <c r="B25" s="33">
        <v>3078</v>
      </c>
      <c r="C25" s="29">
        <f t="shared" si="0"/>
        <v>1.0241565182671192E-2</v>
      </c>
      <c r="D25" s="30">
        <f t="shared" si="5"/>
        <v>13592</v>
      </c>
      <c r="E25" s="30">
        <v>13592</v>
      </c>
      <c r="F25" s="106">
        <f t="shared" si="6"/>
        <v>13592</v>
      </c>
      <c r="G25" s="43">
        <f t="shared" si="1"/>
        <v>0</v>
      </c>
      <c r="H25" s="55">
        <f t="shared" si="2"/>
        <v>0</v>
      </c>
      <c r="I25" s="18">
        <f t="shared" si="3"/>
        <v>1</v>
      </c>
      <c r="J25" s="18">
        <f t="shared" si="4"/>
        <v>1</v>
      </c>
      <c r="K25" s="19"/>
    </row>
    <row r="26" spans="1:11" s="6" customFormat="1" ht="15" customHeight="1">
      <c r="A26" s="2" t="s">
        <v>27</v>
      </c>
      <c r="B26" s="33">
        <v>14888</v>
      </c>
      <c r="C26" s="29">
        <f t="shared" si="0"/>
        <v>4.9537499168163975E-2</v>
      </c>
      <c r="D26" s="30">
        <f t="shared" si="5"/>
        <v>65744</v>
      </c>
      <c r="E26" s="97">
        <v>65744</v>
      </c>
      <c r="F26" s="106">
        <f t="shared" si="6"/>
        <v>65744</v>
      </c>
      <c r="G26" s="43">
        <f t="shared" si="1"/>
        <v>0</v>
      </c>
      <c r="H26" s="55">
        <f t="shared" si="2"/>
        <v>0</v>
      </c>
      <c r="I26" s="98">
        <f t="shared" si="3"/>
        <v>1</v>
      </c>
      <c r="J26" s="18">
        <f t="shared" si="4"/>
        <v>1</v>
      </c>
      <c r="K26" s="19"/>
    </row>
    <row r="27" spans="1:11" s="6" customFormat="1" ht="15" customHeight="1">
      <c r="A27" s="2" t="s">
        <v>28</v>
      </c>
      <c r="B27" s="33">
        <v>7191</v>
      </c>
      <c r="C27" s="29">
        <f t="shared" si="0"/>
        <v>2.3926931523258137E-2</v>
      </c>
      <c r="D27" s="30">
        <f t="shared" si="5"/>
        <v>31755</v>
      </c>
      <c r="E27" s="30">
        <v>40000</v>
      </c>
      <c r="F27" s="106">
        <f t="shared" si="6"/>
        <v>31755</v>
      </c>
      <c r="G27" s="43">
        <f t="shared" si="1"/>
        <v>8245</v>
      </c>
      <c r="H27" s="55">
        <f t="shared" si="2"/>
        <v>8245</v>
      </c>
      <c r="I27" s="18">
        <f t="shared" si="3"/>
        <v>1</v>
      </c>
      <c r="J27" s="18">
        <f t="shared" si="4"/>
        <v>1.259644150527476</v>
      </c>
      <c r="K27" s="19"/>
    </row>
    <row r="28" spans="1:11" s="6" customFormat="1" ht="15" customHeight="1">
      <c r="A28" s="2" t="s">
        <v>29</v>
      </c>
      <c r="B28" s="33">
        <v>5093</v>
      </c>
      <c r="C28" s="29">
        <f t="shared" si="0"/>
        <v>1.694616357223664E-2</v>
      </c>
      <c r="D28" s="30">
        <f t="shared" si="5"/>
        <v>22490</v>
      </c>
      <c r="E28" s="30">
        <v>22490</v>
      </c>
      <c r="F28" s="106">
        <f t="shared" si="6"/>
        <v>22490</v>
      </c>
      <c r="G28" s="43">
        <f t="shared" si="1"/>
        <v>0</v>
      </c>
      <c r="H28" s="55">
        <f t="shared" si="2"/>
        <v>0</v>
      </c>
      <c r="I28" s="18">
        <f t="shared" si="3"/>
        <v>1</v>
      </c>
      <c r="J28" s="18">
        <f t="shared" si="4"/>
        <v>1</v>
      </c>
      <c r="K28" s="19"/>
    </row>
    <row r="29" spans="1:11" s="6" customFormat="1" ht="15" customHeight="1">
      <c r="A29" s="2" t="s">
        <v>30</v>
      </c>
      <c r="B29" s="33">
        <v>6959</v>
      </c>
      <c r="C29" s="29">
        <f t="shared" si="0"/>
        <v>2.3154987688826779E-2</v>
      </c>
      <c r="D29" s="30">
        <f t="shared" si="5"/>
        <v>30731</v>
      </c>
      <c r="E29" s="30">
        <v>30731</v>
      </c>
      <c r="F29" s="106">
        <f t="shared" si="6"/>
        <v>30731</v>
      </c>
      <c r="G29" s="43">
        <f t="shared" si="1"/>
        <v>0</v>
      </c>
      <c r="H29" s="55">
        <f t="shared" si="2"/>
        <v>0</v>
      </c>
      <c r="I29" s="18">
        <f t="shared" si="3"/>
        <v>1</v>
      </c>
      <c r="J29" s="18">
        <f t="shared" si="4"/>
        <v>1</v>
      </c>
      <c r="K29" s="19"/>
    </row>
    <row r="30" spans="1:11" s="6" customFormat="1" ht="15" customHeight="1">
      <c r="A30" s="2" t="s">
        <v>31</v>
      </c>
      <c r="B30" s="33">
        <v>3960</v>
      </c>
      <c r="C30" s="29">
        <f t="shared" si="0"/>
        <v>1.317628269115592E-2</v>
      </c>
      <c r="D30" s="30">
        <f t="shared" si="5"/>
        <v>17487</v>
      </c>
      <c r="E30" s="30">
        <v>17487</v>
      </c>
      <c r="F30" s="106">
        <f t="shared" si="6"/>
        <v>17487</v>
      </c>
      <c r="G30" s="43">
        <f t="shared" si="1"/>
        <v>0</v>
      </c>
      <c r="H30" s="55">
        <f t="shared" si="2"/>
        <v>0</v>
      </c>
      <c r="I30" s="18">
        <f t="shared" si="3"/>
        <v>1</v>
      </c>
      <c r="J30" s="18">
        <f t="shared" si="4"/>
        <v>1</v>
      </c>
      <c r="K30" s="19"/>
    </row>
    <row r="31" spans="1:11" s="6" customFormat="1" ht="15" customHeight="1">
      <c r="A31" s="2" t="s">
        <v>32</v>
      </c>
      <c r="B31" s="33">
        <v>21039</v>
      </c>
      <c r="C31" s="29">
        <f t="shared" si="0"/>
        <v>7.0003992812936719E-2</v>
      </c>
      <c r="D31" s="30">
        <f t="shared" si="5"/>
        <v>92907</v>
      </c>
      <c r="E31" s="30">
        <f>86911+13089</f>
        <v>100000</v>
      </c>
      <c r="F31" s="106">
        <f>D31</f>
        <v>92907</v>
      </c>
      <c r="G31" s="43">
        <f t="shared" si="1"/>
        <v>7093</v>
      </c>
      <c r="H31" s="55">
        <f t="shared" si="2"/>
        <v>7093</v>
      </c>
      <c r="I31" s="18">
        <f t="shared" si="3"/>
        <v>1</v>
      </c>
      <c r="J31" s="18">
        <f t="shared" si="4"/>
        <v>1.0763451623666678</v>
      </c>
      <c r="K31" s="19"/>
    </row>
    <row r="32" spans="1:11" s="6" customFormat="1" ht="15" customHeight="1">
      <c r="A32" s="99" t="s">
        <v>33</v>
      </c>
      <c r="B32" s="33">
        <v>8476</v>
      </c>
      <c r="C32" s="29">
        <f t="shared" si="0"/>
        <v>2.8202568709655953E-2</v>
      </c>
      <c r="D32" s="30">
        <f t="shared" si="5"/>
        <v>37429</v>
      </c>
      <c r="E32" s="30">
        <v>37429</v>
      </c>
      <c r="F32" s="106">
        <f t="shared" si="6"/>
        <v>37429</v>
      </c>
      <c r="G32" s="43">
        <f t="shared" si="1"/>
        <v>0</v>
      </c>
      <c r="H32" s="43">
        <f t="shared" si="2"/>
        <v>0</v>
      </c>
      <c r="I32" s="18">
        <f t="shared" si="3"/>
        <v>1</v>
      </c>
      <c r="J32" s="18">
        <f t="shared" si="4"/>
        <v>1</v>
      </c>
      <c r="K32" s="19"/>
    </row>
    <row r="33" spans="1:11" ht="15" customHeight="1">
      <c r="A33" s="2" t="s">
        <v>34</v>
      </c>
      <c r="B33" s="33">
        <v>12416</v>
      </c>
      <c r="C33" s="29">
        <f t="shared" si="0"/>
        <v>4.1312304518533308E-2</v>
      </c>
      <c r="D33" s="30">
        <f t="shared" si="5"/>
        <v>54828</v>
      </c>
      <c r="E33" s="30">
        <v>100000</v>
      </c>
      <c r="F33" s="106">
        <f>D33</f>
        <v>54828</v>
      </c>
      <c r="G33" s="43">
        <f t="shared" si="1"/>
        <v>45172</v>
      </c>
      <c r="H33" s="55">
        <f t="shared" si="2"/>
        <v>45172</v>
      </c>
      <c r="I33" s="18">
        <f t="shared" si="3"/>
        <v>1</v>
      </c>
      <c r="J33" s="18">
        <f t="shared" si="4"/>
        <v>1.8238856058947983</v>
      </c>
      <c r="K33" s="19"/>
    </row>
    <row r="34" spans="1:11" ht="15" customHeight="1">
      <c r="A34" s="2" t="s">
        <v>35</v>
      </c>
      <c r="B34" s="33">
        <v>1829</v>
      </c>
      <c r="C34" s="29">
        <f t="shared" si="0"/>
        <v>6.0857123843747916E-3</v>
      </c>
      <c r="D34" s="30">
        <f t="shared" si="5"/>
        <v>8077</v>
      </c>
      <c r="E34" s="30">
        <v>8077</v>
      </c>
      <c r="F34" s="106">
        <f>D34</f>
        <v>8077</v>
      </c>
      <c r="G34" s="43">
        <f t="shared" si="1"/>
        <v>0</v>
      </c>
      <c r="H34" s="55">
        <f t="shared" si="2"/>
        <v>0</v>
      </c>
      <c r="I34" s="18">
        <f t="shared" si="3"/>
        <v>1</v>
      </c>
      <c r="J34" s="18">
        <f t="shared" si="4"/>
        <v>1</v>
      </c>
      <c r="K34" s="19"/>
    </row>
    <row r="35" spans="1:11" ht="15" customHeight="1">
      <c r="A35" s="2" t="s">
        <v>36</v>
      </c>
      <c r="B35" s="33">
        <v>9289</v>
      </c>
      <c r="C35" s="29">
        <f t="shared" si="0"/>
        <v>3.090769947427963E-2</v>
      </c>
      <c r="D35" s="30">
        <f t="shared" si="5"/>
        <v>41020</v>
      </c>
      <c r="E35" s="30">
        <v>48620</v>
      </c>
      <c r="F35" s="106">
        <f>D35</f>
        <v>41020</v>
      </c>
      <c r="G35" s="43">
        <f t="shared" si="1"/>
        <v>7600</v>
      </c>
      <c r="H35" s="55">
        <f t="shared" si="2"/>
        <v>7600</v>
      </c>
      <c r="I35" s="18">
        <f t="shared" si="3"/>
        <v>1</v>
      </c>
      <c r="J35" s="18">
        <f t="shared" si="4"/>
        <v>1.1852754753778645</v>
      </c>
      <c r="K35" s="19"/>
    </row>
    <row r="36" spans="1:11" ht="15" customHeight="1" thickBot="1">
      <c r="A36" s="1" t="s">
        <v>37</v>
      </c>
      <c r="B36" s="12">
        <v>27812</v>
      </c>
      <c r="C36" s="13">
        <f t="shared" si="0"/>
        <v>9.2540094496572842E-2</v>
      </c>
      <c r="D36" s="51">
        <f t="shared" si="5"/>
        <v>122816</v>
      </c>
      <c r="E36" s="51">
        <v>122816</v>
      </c>
      <c r="F36" s="107">
        <f>D36</f>
        <v>122816</v>
      </c>
      <c r="G36" s="44">
        <f t="shared" si="1"/>
        <v>0</v>
      </c>
      <c r="H36" s="56">
        <f>F36-D36</f>
        <v>0</v>
      </c>
      <c r="I36" s="18">
        <f t="shared" si="3"/>
        <v>1</v>
      </c>
      <c r="J36" s="18">
        <f t="shared" si="4"/>
        <v>1</v>
      </c>
      <c r="K36" s="19"/>
    </row>
    <row r="37" spans="1:11" s="5" customFormat="1" ht="21" customHeight="1" thickBot="1">
      <c r="A37" s="21" t="s">
        <v>7</v>
      </c>
      <c r="B37" s="22">
        <f>SUM(B9:B36)</f>
        <v>300540</v>
      </c>
      <c r="C37" s="23"/>
      <c r="D37" s="54">
        <f t="shared" ref="D37" si="7">SUM(D9:D36)</f>
        <v>1327166</v>
      </c>
      <c r="E37" s="54">
        <f t="shared" ref="E37:H37" si="8">SUM(E9:E36)</f>
        <v>2419166</v>
      </c>
      <c r="F37" s="108">
        <f>SUM(F9:F36)</f>
        <v>1327166</v>
      </c>
      <c r="G37" s="54">
        <f t="shared" si="8"/>
        <v>1092000</v>
      </c>
      <c r="H37" s="54">
        <f t="shared" si="8"/>
        <v>1092000</v>
      </c>
      <c r="I37" s="24">
        <f t="shared" si="3"/>
        <v>1</v>
      </c>
      <c r="J37" s="24">
        <f t="shared" si="4"/>
        <v>1.8228058886378946</v>
      </c>
      <c r="K37" s="20"/>
    </row>
    <row r="38" spans="1:11" s="5" customFormat="1" ht="21" customHeight="1">
      <c r="A38" s="100"/>
      <c r="B38" s="101"/>
      <c r="C38" s="102"/>
      <c r="D38" s="95"/>
      <c r="E38" s="95"/>
      <c r="F38" s="95"/>
      <c r="G38" s="95"/>
      <c r="H38" s="95"/>
      <c r="I38" s="96"/>
      <c r="J38" s="96"/>
      <c r="K38" s="20"/>
    </row>
    <row r="39" spans="1:11" ht="15" customHeight="1">
      <c r="A39" s="36" t="s">
        <v>39</v>
      </c>
      <c r="B39" s="37">
        <v>1327166</v>
      </c>
      <c r="C39" s="36" t="s">
        <v>38</v>
      </c>
      <c r="D39" s="39"/>
      <c r="E39" s="39"/>
      <c r="F39" s="39"/>
      <c r="G39" s="49"/>
      <c r="H39" s="39"/>
      <c r="I39" s="103"/>
      <c r="J39" s="103"/>
      <c r="K39" s="36"/>
    </row>
    <row r="40" spans="1:11" ht="15" customHeight="1">
      <c r="A40" s="36" t="s">
        <v>84</v>
      </c>
      <c r="B40" s="37">
        <v>1327166</v>
      </c>
      <c r="C40" s="38" t="s">
        <v>85</v>
      </c>
      <c r="D40" s="39"/>
      <c r="E40" s="39"/>
      <c r="F40" s="39"/>
      <c r="G40" s="7"/>
      <c r="H40" s="39"/>
      <c r="I40" s="103"/>
      <c r="J40" s="103"/>
      <c r="K40" s="36"/>
    </row>
    <row r="41" spans="1:11" s="4" customFormat="1" ht="15" customHeight="1">
      <c r="A41" s="36" t="s">
        <v>8</v>
      </c>
      <c r="B41" s="41">
        <f>(B39-B40)/B39</f>
        <v>0</v>
      </c>
      <c r="C41" s="36"/>
      <c r="D41" s="36"/>
      <c r="E41" s="36"/>
      <c r="F41" s="36"/>
      <c r="G41" s="39"/>
      <c r="H41" s="36"/>
      <c r="I41" s="103"/>
      <c r="J41" s="103"/>
      <c r="K41" s="40"/>
    </row>
    <row r="42" spans="1:11" s="4" customFormat="1" ht="15" customHeight="1">
      <c r="A42" s="3"/>
      <c r="B42" s="15"/>
      <c r="C42" s="3"/>
      <c r="D42" s="3"/>
      <c r="E42" s="3"/>
      <c r="F42" s="3"/>
      <c r="G42" s="3"/>
      <c r="H42" s="3"/>
    </row>
    <row r="43" spans="1:11" ht="40.15" customHeight="1">
      <c r="A43" s="124" t="s">
        <v>88</v>
      </c>
      <c r="B43" s="124"/>
      <c r="C43" s="124"/>
      <c r="D43" s="124"/>
      <c r="E43" s="124"/>
      <c r="F43" s="124"/>
      <c r="G43" s="124"/>
      <c r="H43" s="124"/>
      <c r="I43" s="124"/>
      <c r="J43" s="111"/>
      <c r="K43" s="42"/>
    </row>
    <row r="44" spans="1:11" ht="15" customHeight="1">
      <c r="A44" s="111"/>
      <c r="B44" s="111"/>
      <c r="C44" s="111"/>
      <c r="D44" s="111"/>
      <c r="E44" s="111"/>
      <c r="F44" s="111"/>
      <c r="G44" s="111"/>
      <c r="H44" s="111"/>
      <c r="I44" s="111"/>
      <c r="J44" s="111"/>
      <c r="K44" s="111"/>
    </row>
    <row r="45" spans="1:11" ht="342.6" customHeight="1">
      <c r="A45" s="124" t="s">
        <v>41</v>
      </c>
      <c r="B45" s="124"/>
      <c r="C45" s="124"/>
      <c r="D45" s="124"/>
      <c r="E45" s="124"/>
      <c r="F45" s="124"/>
      <c r="G45" s="124"/>
      <c r="H45" s="124"/>
      <c r="I45" s="124"/>
      <c r="J45" s="111"/>
      <c r="K45" s="42"/>
    </row>
    <row r="46" spans="1:11" ht="14.1" customHeight="1">
      <c r="A46" s="35"/>
      <c r="B46" s="35"/>
      <c r="C46" s="35"/>
      <c r="D46" s="35"/>
    </row>
    <row r="47" spans="1:11" ht="14.1" customHeight="1">
      <c r="A47" s="35"/>
      <c r="B47" s="35"/>
      <c r="C47" s="35"/>
      <c r="D47" s="35"/>
    </row>
  </sheetData>
  <printOptions horizontalCentered="1"/>
  <pageMargins left="0.5" right="0.25" top="0.25" bottom="0.5" header="0.3" footer="0.05"/>
  <pageSetup scale="86" fitToWidth="0" orientation="landscape" r:id="rId1"/>
  <headerFooter alignWithMargins="0"/>
  <rowBreaks count="1" manualBreakCount="1">
    <brk id="45" max="32" man="1"/>
  </rowBreaks>
  <ignoredErrors>
    <ignoredError sqref="D23"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workbookViewId="0">
      <selection activeCell="G6" sqref="G6"/>
    </sheetView>
  </sheetViews>
  <sheetFormatPr defaultRowHeight="15"/>
  <cols>
    <col min="1" max="1" width="27.42578125" style="57" customWidth="1"/>
    <col min="2" max="2" width="11.5703125" style="57" bestFit="1" customWidth="1"/>
    <col min="3" max="3" width="10.42578125" style="57" customWidth="1"/>
    <col min="4" max="4" width="12.42578125" style="57" customWidth="1"/>
    <col min="5" max="5" width="2" style="57" customWidth="1"/>
    <col min="6" max="6" width="16.28515625" style="57" customWidth="1"/>
    <col min="7" max="7" width="15.140625" style="57" customWidth="1"/>
    <col min="8" max="256" width="8.85546875" style="57"/>
    <col min="257" max="257" width="27.42578125" style="57" customWidth="1"/>
    <col min="258" max="258" width="11.5703125" style="57" bestFit="1" customWidth="1"/>
    <col min="259" max="259" width="10.42578125" style="57" customWidth="1"/>
    <col min="260" max="260" width="12.42578125" style="57" customWidth="1"/>
    <col min="261" max="261" width="2" style="57" customWidth="1"/>
    <col min="262" max="262" width="16.28515625" style="57" customWidth="1"/>
    <col min="263" max="263" width="15.140625" style="57" customWidth="1"/>
    <col min="264" max="512" width="8.85546875" style="57"/>
    <col min="513" max="513" width="27.42578125" style="57" customWidth="1"/>
    <col min="514" max="514" width="11.5703125" style="57" bestFit="1" customWidth="1"/>
    <col min="515" max="515" width="10.42578125" style="57" customWidth="1"/>
    <col min="516" max="516" width="12.42578125" style="57" customWidth="1"/>
    <col min="517" max="517" width="2" style="57" customWidth="1"/>
    <col min="518" max="518" width="16.28515625" style="57" customWidth="1"/>
    <col min="519" max="519" width="15.140625" style="57" customWidth="1"/>
    <col min="520" max="768" width="8.85546875" style="57"/>
    <col min="769" max="769" width="27.42578125" style="57" customWidth="1"/>
    <col min="770" max="770" width="11.5703125" style="57" bestFit="1" customWidth="1"/>
    <col min="771" max="771" width="10.42578125" style="57" customWidth="1"/>
    <col min="772" max="772" width="12.42578125" style="57" customWidth="1"/>
    <col min="773" max="773" width="2" style="57" customWidth="1"/>
    <col min="774" max="774" width="16.28515625" style="57" customWidth="1"/>
    <col min="775" max="775" width="15.140625" style="57" customWidth="1"/>
    <col min="776" max="1024" width="8.85546875" style="57"/>
    <col min="1025" max="1025" width="27.42578125" style="57" customWidth="1"/>
    <col min="1026" max="1026" width="11.5703125" style="57" bestFit="1" customWidth="1"/>
    <col min="1027" max="1027" width="10.42578125" style="57" customWidth="1"/>
    <col min="1028" max="1028" width="12.42578125" style="57" customWidth="1"/>
    <col min="1029" max="1029" width="2" style="57" customWidth="1"/>
    <col min="1030" max="1030" width="16.28515625" style="57" customWidth="1"/>
    <col min="1031" max="1031" width="15.140625" style="57" customWidth="1"/>
    <col min="1032" max="1280" width="8.85546875" style="57"/>
    <col min="1281" max="1281" width="27.42578125" style="57" customWidth="1"/>
    <col min="1282" max="1282" width="11.5703125" style="57" bestFit="1" customWidth="1"/>
    <col min="1283" max="1283" width="10.42578125" style="57" customWidth="1"/>
    <col min="1284" max="1284" width="12.42578125" style="57" customWidth="1"/>
    <col min="1285" max="1285" width="2" style="57" customWidth="1"/>
    <col min="1286" max="1286" width="16.28515625" style="57" customWidth="1"/>
    <col min="1287" max="1287" width="15.140625" style="57" customWidth="1"/>
    <col min="1288" max="1536" width="8.85546875" style="57"/>
    <col min="1537" max="1537" width="27.42578125" style="57" customWidth="1"/>
    <col min="1538" max="1538" width="11.5703125" style="57" bestFit="1" customWidth="1"/>
    <col min="1539" max="1539" width="10.42578125" style="57" customWidth="1"/>
    <col min="1540" max="1540" width="12.42578125" style="57" customWidth="1"/>
    <col min="1541" max="1541" width="2" style="57" customWidth="1"/>
    <col min="1542" max="1542" width="16.28515625" style="57" customWidth="1"/>
    <col min="1543" max="1543" width="15.140625" style="57" customWidth="1"/>
    <col min="1544" max="1792" width="8.85546875" style="57"/>
    <col min="1793" max="1793" width="27.42578125" style="57" customWidth="1"/>
    <col min="1794" max="1794" width="11.5703125" style="57" bestFit="1" customWidth="1"/>
    <col min="1795" max="1795" width="10.42578125" style="57" customWidth="1"/>
    <col min="1796" max="1796" width="12.42578125" style="57" customWidth="1"/>
    <col min="1797" max="1797" width="2" style="57" customWidth="1"/>
    <col min="1798" max="1798" width="16.28515625" style="57" customWidth="1"/>
    <col min="1799" max="1799" width="15.140625" style="57" customWidth="1"/>
    <col min="1800" max="2048" width="8.85546875" style="57"/>
    <col min="2049" max="2049" width="27.42578125" style="57" customWidth="1"/>
    <col min="2050" max="2050" width="11.5703125" style="57" bestFit="1" customWidth="1"/>
    <col min="2051" max="2051" width="10.42578125" style="57" customWidth="1"/>
    <col min="2052" max="2052" width="12.42578125" style="57" customWidth="1"/>
    <col min="2053" max="2053" width="2" style="57" customWidth="1"/>
    <col min="2054" max="2054" width="16.28515625" style="57" customWidth="1"/>
    <col min="2055" max="2055" width="15.140625" style="57" customWidth="1"/>
    <col min="2056" max="2304" width="8.85546875" style="57"/>
    <col min="2305" max="2305" width="27.42578125" style="57" customWidth="1"/>
    <col min="2306" max="2306" width="11.5703125" style="57" bestFit="1" customWidth="1"/>
    <col min="2307" max="2307" width="10.42578125" style="57" customWidth="1"/>
    <col min="2308" max="2308" width="12.42578125" style="57" customWidth="1"/>
    <col min="2309" max="2309" width="2" style="57" customWidth="1"/>
    <col min="2310" max="2310" width="16.28515625" style="57" customWidth="1"/>
    <col min="2311" max="2311" width="15.140625" style="57" customWidth="1"/>
    <col min="2312" max="2560" width="8.85546875" style="57"/>
    <col min="2561" max="2561" width="27.42578125" style="57" customWidth="1"/>
    <col min="2562" max="2562" width="11.5703125" style="57" bestFit="1" customWidth="1"/>
    <col min="2563" max="2563" width="10.42578125" style="57" customWidth="1"/>
    <col min="2564" max="2564" width="12.42578125" style="57" customWidth="1"/>
    <col min="2565" max="2565" width="2" style="57" customWidth="1"/>
    <col min="2566" max="2566" width="16.28515625" style="57" customWidth="1"/>
    <col min="2567" max="2567" width="15.140625" style="57" customWidth="1"/>
    <col min="2568" max="2816" width="8.85546875" style="57"/>
    <col min="2817" max="2817" width="27.42578125" style="57" customWidth="1"/>
    <col min="2818" max="2818" width="11.5703125" style="57" bestFit="1" customWidth="1"/>
    <col min="2819" max="2819" width="10.42578125" style="57" customWidth="1"/>
    <col min="2820" max="2820" width="12.42578125" style="57" customWidth="1"/>
    <col min="2821" max="2821" width="2" style="57" customWidth="1"/>
    <col min="2822" max="2822" width="16.28515625" style="57" customWidth="1"/>
    <col min="2823" max="2823" width="15.140625" style="57" customWidth="1"/>
    <col min="2824" max="3072" width="8.85546875" style="57"/>
    <col min="3073" max="3073" width="27.42578125" style="57" customWidth="1"/>
    <col min="3074" max="3074" width="11.5703125" style="57" bestFit="1" customWidth="1"/>
    <col min="3075" max="3075" width="10.42578125" style="57" customWidth="1"/>
    <col min="3076" max="3076" width="12.42578125" style="57" customWidth="1"/>
    <col min="3077" max="3077" width="2" style="57" customWidth="1"/>
    <col min="3078" max="3078" width="16.28515625" style="57" customWidth="1"/>
    <col min="3079" max="3079" width="15.140625" style="57" customWidth="1"/>
    <col min="3080" max="3328" width="8.85546875" style="57"/>
    <col min="3329" max="3329" width="27.42578125" style="57" customWidth="1"/>
    <col min="3330" max="3330" width="11.5703125" style="57" bestFit="1" customWidth="1"/>
    <col min="3331" max="3331" width="10.42578125" style="57" customWidth="1"/>
    <col min="3332" max="3332" width="12.42578125" style="57" customWidth="1"/>
    <col min="3333" max="3333" width="2" style="57" customWidth="1"/>
    <col min="3334" max="3334" width="16.28515625" style="57" customWidth="1"/>
    <col min="3335" max="3335" width="15.140625" style="57" customWidth="1"/>
    <col min="3336" max="3584" width="8.85546875" style="57"/>
    <col min="3585" max="3585" width="27.42578125" style="57" customWidth="1"/>
    <col min="3586" max="3586" width="11.5703125" style="57" bestFit="1" customWidth="1"/>
    <col min="3587" max="3587" width="10.42578125" style="57" customWidth="1"/>
    <col min="3588" max="3588" width="12.42578125" style="57" customWidth="1"/>
    <col min="3589" max="3589" width="2" style="57" customWidth="1"/>
    <col min="3590" max="3590" width="16.28515625" style="57" customWidth="1"/>
    <col min="3591" max="3591" width="15.140625" style="57" customWidth="1"/>
    <col min="3592" max="3840" width="8.85546875" style="57"/>
    <col min="3841" max="3841" width="27.42578125" style="57" customWidth="1"/>
    <col min="3842" max="3842" width="11.5703125" style="57" bestFit="1" customWidth="1"/>
    <col min="3843" max="3843" width="10.42578125" style="57" customWidth="1"/>
    <col min="3844" max="3844" width="12.42578125" style="57" customWidth="1"/>
    <col min="3845" max="3845" width="2" style="57" customWidth="1"/>
    <col min="3846" max="3846" width="16.28515625" style="57" customWidth="1"/>
    <col min="3847" max="3847" width="15.140625" style="57" customWidth="1"/>
    <col min="3848" max="4096" width="8.85546875" style="57"/>
    <col min="4097" max="4097" width="27.42578125" style="57" customWidth="1"/>
    <col min="4098" max="4098" width="11.5703125" style="57" bestFit="1" customWidth="1"/>
    <col min="4099" max="4099" width="10.42578125" style="57" customWidth="1"/>
    <col min="4100" max="4100" width="12.42578125" style="57" customWidth="1"/>
    <col min="4101" max="4101" width="2" style="57" customWidth="1"/>
    <col min="4102" max="4102" width="16.28515625" style="57" customWidth="1"/>
    <col min="4103" max="4103" width="15.140625" style="57" customWidth="1"/>
    <col min="4104" max="4352" width="8.85546875" style="57"/>
    <col min="4353" max="4353" width="27.42578125" style="57" customWidth="1"/>
    <col min="4354" max="4354" width="11.5703125" style="57" bestFit="1" customWidth="1"/>
    <col min="4355" max="4355" width="10.42578125" style="57" customWidth="1"/>
    <col min="4356" max="4356" width="12.42578125" style="57" customWidth="1"/>
    <col min="4357" max="4357" width="2" style="57" customWidth="1"/>
    <col min="4358" max="4358" width="16.28515625" style="57" customWidth="1"/>
    <col min="4359" max="4359" width="15.140625" style="57" customWidth="1"/>
    <col min="4360" max="4608" width="8.85546875" style="57"/>
    <col min="4609" max="4609" width="27.42578125" style="57" customWidth="1"/>
    <col min="4610" max="4610" width="11.5703125" style="57" bestFit="1" customWidth="1"/>
    <col min="4611" max="4611" width="10.42578125" style="57" customWidth="1"/>
    <col min="4612" max="4612" width="12.42578125" style="57" customWidth="1"/>
    <col min="4613" max="4613" width="2" style="57" customWidth="1"/>
    <col min="4614" max="4614" width="16.28515625" style="57" customWidth="1"/>
    <col min="4615" max="4615" width="15.140625" style="57" customWidth="1"/>
    <col min="4616" max="4864" width="8.85546875" style="57"/>
    <col min="4865" max="4865" width="27.42578125" style="57" customWidth="1"/>
    <col min="4866" max="4866" width="11.5703125" style="57" bestFit="1" customWidth="1"/>
    <col min="4867" max="4867" width="10.42578125" style="57" customWidth="1"/>
    <col min="4868" max="4868" width="12.42578125" style="57" customWidth="1"/>
    <col min="4869" max="4869" width="2" style="57" customWidth="1"/>
    <col min="4870" max="4870" width="16.28515625" style="57" customWidth="1"/>
    <col min="4871" max="4871" width="15.140625" style="57" customWidth="1"/>
    <col min="4872" max="5120" width="8.85546875" style="57"/>
    <col min="5121" max="5121" width="27.42578125" style="57" customWidth="1"/>
    <col min="5122" max="5122" width="11.5703125" style="57" bestFit="1" customWidth="1"/>
    <col min="5123" max="5123" width="10.42578125" style="57" customWidth="1"/>
    <col min="5124" max="5124" width="12.42578125" style="57" customWidth="1"/>
    <col min="5125" max="5125" width="2" style="57" customWidth="1"/>
    <col min="5126" max="5126" width="16.28515625" style="57" customWidth="1"/>
    <col min="5127" max="5127" width="15.140625" style="57" customWidth="1"/>
    <col min="5128" max="5376" width="8.85546875" style="57"/>
    <col min="5377" max="5377" width="27.42578125" style="57" customWidth="1"/>
    <col min="5378" max="5378" width="11.5703125" style="57" bestFit="1" customWidth="1"/>
    <col min="5379" max="5379" width="10.42578125" style="57" customWidth="1"/>
    <col min="5380" max="5380" width="12.42578125" style="57" customWidth="1"/>
    <col min="5381" max="5381" width="2" style="57" customWidth="1"/>
    <col min="5382" max="5382" width="16.28515625" style="57" customWidth="1"/>
    <col min="5383" max="5383" width="15.140625" style="57" customWidth="1"/>
    <col min="5384" max="5632" width="8.85546875" style="57"/>
    <col min="5633" max="5633" width="27.42578125" style="57" customWidth="1"/>
    <col min="5634" max="5634" width="11.5703125" style="57" bestFit="1" customWidth="1"/>
    <col min="5635" max="5635" width="10.42578125" style="57" customWidth="1"/>
    <col min="5636" max="5636" width="12.42578125" style="57" customWidth="1"/>
    <col min="5637" max="5637" width="2" style="57" customWidth="1"/>
    <col min="5638" max="5638" width="16.28515625" style="57" customWidth="1"/>
    <col min="5639" max="5639" width="15.140625" style="57" customWidth="1"/>
    <col min="5640" max="5888" width="8.85546875" style="57"/>
    <col min="5889" max="5889" width="27.42578125" style="57" customWidth="1"/>
    <col min="5890" max="5890" width="11.5703125" style="57" bestFit="1" customWidth="1"/>
    <col min="5891" max="5891" width="10.42578125" style="57" customWidth="1"/>
    <col min="5892" max="5892" width="12.42578125" style="57" customWidth="1"/>
    <col min="5893" max="5893" width="2" style="57" customWidth="1"/>
    <col min="5894" max="5894" width="16.28515625" style="57" customWidth="1"/>
    <col min="5895" max="5895" width="15.140625" style="57" customWidth="1"/>
    <col min="5896" max="6144" width="8.85546875" style="57"/>
    <col min="6145" max="6145" width="27.42578125" style="57" customWidth="1"/>
    <col min="6146" max="6146" width="11.5703125" style="57" bestFit="1" customWidth="1"/>
    <col min="6147" max="6147" width="10.42578125" style="57" customWidth="1"/>
    <col min="6148" max="6148" width="12.42578125" style="57" customWidth="1"/>
    <col min="6149" max="6149" width="2" style="57" customWidth="1"/>
    <col min="6150" max="6150" width="16.28515625" style="57" customWidth="1"/>
    <col min="6151" max="6151" width="15.140625" style="57" customWidth="1"/>
    <col min="6152" max="6400" width="8.85546875" style="57"/>
    <col min="6401" max="6401" width="27.42578125" style="57" customWidth="1"/>
    <col min="6402" max="6402" width="11.5703125" style="57" bestFit="1" customWidth="1"/>
    <col min="6403" max="6403" width="10.42578125" style="57" customWidth="1"/>
    <col min="6404" max="6404" width="12.42578125" style="57" customWidth="1"/>
    <col min="6405" max="6405" width="2" style="57" customWidth="1"/>
    <col min="6406" max="6406" width="16.28515625" style="57" customWidth="1"/>
    <col min="6407" max="6407" width="15.140625" style="57" customWidth="1"/>
    <col min="6408" max="6656" width="8.85546875" style="57"/>
    <col min="6657" max="6657" width="27.42578125" style="57" customWidth="1"/>
    <col min="6658" max="6658" width="11.5703125" style="57" bestFit="1" customWidth="1"/>
    <col min="6659" max="6659" width="10.42578125" style="57" customWidth="1"/>
    <col min="6660" max="6660" width="12.42578125" style="57" customWidth="1"/>
    <col min="6661" max="6661" width="2" style="57" customWidth="1"/>
    <col min="6662" max="6662" width="16.28515625" style="57" customWidth="1"/>
    <col min="6663" max="6663" width="15.140625" style="57" customWidth="1"/>
    <col min="6664" max="6912" width="8.85546875" style="57"/>
    <col min="6913" max="6913" width="27.42578125" style="57" customWidth="1"/>
    <col min="6914" max="6914" width="11.5703125" style="57" bestFit="1" customWidth="1"/>
    <col min="6915" max="6915" width="10.42578125" style="57" customWidth="1"/>
    <col min="6916" max="6916" width="12.42578125" style="57" customWidth="1"/>
    <col min="6917" max="6917" width="2" style="57" customWidth="1"/>
    <col min="6918" max="6918" width="16.28515625" style="57" customWidth="1"/>
    <col min="6919" max="6919" width="15.140625" style="57" customWidth="1"/>
    <col min="6920" max="7168" width="8.85546875" style="57"/>
    <col min="7169" max="7169" width="27.42578125" style="57" customWidth="1"/>
    <col min="7170" max="7170" width="11.5703125" style="57" bestFit="1" customWidth="1"/>
    <col min="7171" max="7171" width="10.42578125" style="57" customWidth="1"/>
    <col min="7172" max="7172" width="12.42578125" style="57" customWidth="1"/>
    <col min="7173" max="7173" width="2" style="57" customWidth="1"/>
    <col min="7174" max="7174" width="16.28515625" style="57" customWidth="1"/>
    <col min="7175" max="7175" width="15.140625" style="57" customWidth="1"/>
    <col min="7176" max="7424" width="8.85546875" style="57"/>
    <col min="7425" max="7425" width="27.42578125" style="57" customWidth="1"/>
    <col min="7426" max="7426" width="11.5703125" style="57" bestFit="1" customWidth="1"/>
    <col min="7427" max="7427" width="10.42578125" style="57" customWidth="1"/>
    <col min="7428" max="7428" width="12.42578125" style="57" customWidth="1"/>
    <col min="7429" max="7429" width="2" style="57" customWidth="1"/>
    <col min="7430" max="7430" width="16.28515625" style="57" customWidth="1"/>
    <col min="7431" max="7431" width="15.140625" style="57" customWidth="1"/>
    <col min="7432" max="7680" width="8.85546875" style="57"/>
    <col min="7681" max="7681" width="27.42578125" style="57" customWidth="1"/>
    <col min="7682" max="7682" width="11.5703125" style="57" bestFit="1" customWidth="1"/>
    <col min="7683" max="7683" width="10.42578125" style="57" customWidth="1"/>
    <col min="7684" max="7684" width="12.42578125" style="57" customWidth="1"/>
    <col min="7685" max="7685" width="2" style="57" customWidth="1"/>
    <col min="7686" max="7686" width="16.28515625" style="57" customWidth="1"/>
    <col min="7687" max="7687" width="15.140625" style="57" customWidth="1"/>
    <col min="7688" max="7936" width="8.85546875" style="57"/>
    <col min="7937" max="7937" width="27.42578125" style="57" customWidth="1"/>
    <col min="7938" max="7938" width="11.5703125" style="57" bestFit="1" customWidth="1"/>
    <col min="7939" max="7939" width="10.42578125" style="57" customWidth="1"/>
    <col min="7940" max="7940" width="12.42578125" style="57" customWidth="1"/>
    <col min="7941" max="7941" width="2" style="57" customWidth="1"/>
    <col min="7942" max="7942" width="16.28515625" style="57" customWidth="1"/>
    <col min="7943" max="7943" width="15.140625" style="57" customWidth="1"/>
    <col min="7944" max="8192" width="8.85546875" style="57"/>
    <col min="8193" max="8193" width="27.42578125" style="57" customWidth="1"/>
    <col min="8194" max="8194" width="11.5703125" style="57" bestFit="1" customWidth="1"/>
    <col min="8195" max="8195" width="10.42578125" style="57" customWidth="1"/>
    <col min="8196" max="8196" width="12.42578125" style="57" customWidth="1"/>
    <col min="8197" max="8197" width="2" style="57" customWidth="1"/>
    <col min="8198" max="8198" width="16.28515625" style="57" customWidth="1"/>
    <col min="8199" max="8199" width="15.140625" style="57" customWidth="1"/>
    <col min="8200" max="8448" width="8.85546875" style="57"/>
    <col min="8449" max="8449" width="27.42578125" style="57" customWidth="1"/>
    <col min="8450" max="8450" width="11.5703125" style="57" bestFit="1" customWidth="1"/>
    <col min="8451" max="8451" width="10.42578125" style="57" customWidth="1"/>
    <col min="8452" max="8452" width="12.42578125" style="57" customWidth="1"/>
    <col min="8453" max="8453" width="2" style="57" customWidth="1"/>
    <col min="8454" max="8454" width="16.28515625" style="57" customWidth="1"/>
    <col min="8455" max="8455" width="15.140625" style="57" customWidth="1"/>
    <col min="8456" max="8704" width="8.85546875" style="57"/>
    <col min="8705" max="8705" width="27.42578125" style="57" customWidth="1"/>
    <col min="8706" max="8706" width="11.5703125" style="57" bestFit="1" customWidth="1"/>
    <col min="8707" max="8707" width="10.42578125" style="57" customWidth="1"/>
    <col min="8708" max="8708" width="12.42578125" style="57" customWidth="1"/>
    <col min="8709" max="8709" width="2" style="57" customWidth="1"/>
    <col min="8710" max="8710" width="16.28515625" style="57" customWidth="1"/>
    <col min="8711" max="8711" width="15.140625" style="57" customWidth="1"/>
    <col min="8712" max="8960" width="8.85546875" style="57"/>
    <col min="8961" max="8961" width="27.42578125" style="57" customWidth="1"/>
    <col min="8962" max="8962" width="11.5703125" style="57" bestFit="1" customWidth="1"/>
    <col min="8963" max="8963" width="10.42578125" style="57" customWidth="1"/>
    <col min="8964" max="8964" width="12.42578125" style="57" customWidth="1"/>
    <col min="8965" max="8965" width="2" style="57" customWidth="1"/>
    <col min="8966" max="8966" width="16.28515625" style="57" customWidth="1"/>
    <col min="8967" max="8967" width="15.140625" style="57" customWidth="1"/>
    <col min="8968" max="9216" width="8.85546875" style="57"/>
    <col min="9217" max="9217" width="27.42578125" style="57" customWidth="1"/>
    <col min="9218" max="9218" width="11.5703125" style="57" bestFit="1" customWidth="1"/>
    <col min="9219" max="9219" width="10.42578125" style="57" customWidth="1"/>
    <col min="9220" max="9220" width="12.42578125" style="57" customWidth="1"/>
    <col min="9221" max="9221" width="2" style="57" customWidth="1"/>
    <col min="9222" max="9222" width="16.28515625" style="57" customWidth="1"/>
    <col min="9223" max="9223" width="15.140625" style="57" customWidth="1"/>
    <col min="9224" max="9472" width="8.85546875" style="57"/>
    <col min="9473" max="9473" width="27.42578125" style="57" customWidth="1"/>
    <col min="9474" max="9474" width="11.5703125" style="57" bestFit="1" customWidth="1"/>
    <col min="9475" max="9475" width="10.42578125" style="57" customWidth="1"/>
    <col min="9476" max="9476" width="12.42578125" style="57" customWidth="1"/>
    <col min="9477" max="9477" width="2" style="57" customWidth="1"/>
    <col min="9478" max="9478" width="16.28515625" style="57" customWidth="1"/>
    <col min="9479" max="9479" width="15.140625" style="57" customWidth="1"/>
    <col min="9480" max="9728" width="8.85546875" style="57"/>
    <col min="9729" max="9729" width="27.42578125" style="57" customWidth="1"/>
    <col min="9730" max="9730" width="11.5703125" style="57" bestFit="1" customWidth="1"/>
    <col min="9731" max="9731" width="10.42578125" style="57" customWidth="1"/>
    <col min="9732" max="9732" width="12.42578125" style="57" customWidth="1"/>
    <col min="9733" max="9733" width="2" style="57" customWidth="1"/>
    <col min="9734" max="9734" width="16.28515625" style="57" customWidth="1"/>
    <col min="9735" max="9735" width="15.140625" style="57" customWidth="1"/>
    <col min="9736" max="9984" width="8.85546875" style="57"/>
    <col min="9985" max="9985" width="27.42578125" style="57" customWidth="1"/>
    <col min="9986" max="9986" width="11.5703125" style="57" bestFit="1" customWidth="1"/>
    <col min="9987" max="9987" width="10.42578125" style="57" customWidth="1"/>
    <col min="9988" max="9988" width="12.42578125" style="57" customWidth="1"/>
    <col min="9989" max="9989" width="2" style="57" customWidth="1"/>
    <col min="9990" max="9990" width="16.28515625" style="57" customWidth="1"/>
    <col min="9991" max="9991" width="15.140625" style="57" customWidth="1"/>
    <col min="9992" max="10240" width="8.85546875" style="57"/>
    <col min="10241" max="10241" width="27.42578125" style="57" customWidth="1"/>
    <col min="10242" max="10242" width="11.5703125" style="57" bestFit="1" customWidth="1"/>
    <col min="10243" max="10243" width="10.42578125" style="57" customWidth="1"/>
    <col min="10244" max="10244" width="12.42578125" style="57" customWidth="1"/>
    <col min="10245" max="10245" width="2" style="57" customWidth="1"/>
    <col min="10246" max="10246" width="16.28515625" style="57" customWidth="1"/>
    <col min="10247" max="10247" width="15.140625" style="57" customWidth="1"/>
    <col min="10248" max="10496" width="8.85546875" style="57"/>
    <col min="10497" max="10497" width="27.42578125" style="57" customWidth="1"/>
    <col min="10498" max="10498" width="11.5703125" style="57" bestFit="1" customWidth="1"/>
    <col min="10499" max="10499" width="10.42578125" style="57" customWidth="1"/>
    <col min="10500" max="10500" width="12.42578125" style="57" customWidth="1"/>
    <col min="10501" max="10501" width="2" style="57" customWidth="1"/>
    <col min="10502" max="10502" width="16.28515625" style="57" customWidth="1"/>
    <col min="10503" max="10503" width="15.140625" style="57" customWidth="1"/>
    <col min="10504" max="10752" width="8.85546875" style="57"/>
    <col min="10753" max="10753" width="27.42578125" style="57" customWidth="1"/>
    <col min="10754" max="10754" width="11.5703125" style="57" bestFit="1" customWidth="1"/>
    <col min="10755" max="10755" width="10.42578125" style="57" customWidth="1"/>
    <col min="10756" max="10756" width="12.42578125" style="57" customWidth="1"/>
    <col min="10757" max="10757" width="2" style="57" customWidth="1"/>
    <col min="10758" max="10758" width="16.28515625" style="57" customWidth="1"/>
    <col min="10759" max="10759" width="15.140625" style="57" customWidth="1"/>
    <col min="10760" max="11008" width="8.85546875" style="57"/>
    <col min="11009" max="11009" width="27.42578125" style="57" customWidth="1"/>
    <col min="11010" max="11010" width="11.5703125" style="57" bestFit="1" customWidth="1"/>
    <col min="11011" max="11011" width="10.42578125" style="57" customWidth="1"/>
    <col min="11012" max="11012" width="12.42578125" style="57" customWidth="1"/>
    <col min="11013" max="11013" width="2" style="57" customWidth="1"/>
    <col min="11014" max="11014" width="16.28515625" style="57" customWidth="1"/>
    <col min="11015" max="11015" width="15.140625" style="57" customWidth="1"/>
    <col min="11016" max="11264" width="8.85546875" style="57"/>
    <col min="11265" max="11265" width="27.42578125" style="57" customWidth="1"/>
    <col min="11266" max="11266" width="11.5703125" style="57" bestFit="1" customWidth="1"/>
    <col min="11267" max="11267" width="10.42578125" style="57" customWidth="1"/>
    <col min="11268" max="11268" width="12.42578125" style="57" customWidth="1"/>
    <col min="11269" max="11269" width="2" style="57" customWidth="1"/>
    <col min="11270" max="11270" width="16.28515625" style="57" customWidth="1"/>
    <col min="11271" max="11271" width="15.140625" style="57" customWidth="1"/>
    <col min="11272" max="11520" width="8.85546875" style="57"/>
    <col min="11521" max="11521" width="27.42578125" style="57" customWidth="1"/>
    <col min="11522" max="11522" width="11.5703125" style="57" bestFit="1" customWidth="1"/>
    <col min="11523" max="11523" width="10.42578125" style="57" customWidth="1"/>
    <col min="11524" max="11524" width="12.42578125" style="57" customWidth="1"/>
    <col min="11525" max="11525" width="2" style="57" customWidth="1"/>
    <col min="11526" max="11526" width="16.28515625" style="57" customWidth="1"/>
    <col min="11527" max="11527" width="15.140625" style="57" customWidth="1"/>
    <col min="11528" max="11776" width="8.85546875" style="57"/>
    <col min="11777" max="11777" width="27.42578125" style="57" customWidth="1"/>
    <col min="11778" max="11778" width="11.5703125" style="57" bestFit="1" customWidth="1"/>
    <col min="11779" max="11779" width="10.42578125" style="57" customWidth="1"/>
    <col min="11780" max="11780" width="12.42578125" style="57" customWidth="1"/>
    <col min="11781" max="11781" width="2" style="57" customWidth="1"/>
    <col min="11782" max="11782" width="16.28515625" style="57" customWidth="1"/>
    <col min="11783" max="11783" width="15.140625" style="57" customWidth="1"/>
    <col min="11784" max="12032" width="8.85546875" style="57"/>
    <col min="12033" max="12033" width="27.42578125" style="57" customWidth="1"/>
    <col min="12034" max="12034" width="11.5703125" style="57" bestFit="1" customWidth="1"/>
    <col min="12035" max="12035" width="10.42578125" style="57" customWidth="1"/>
    <col min="12036" max="12036" width="12.42578125" style="57" customWidth="1"/>
    <col min="12037" max="12037" width="2" style="57" customWidth="1"/>
    <col min="12038" max="12038" width="16.28515625" style="57" customWidth="1"/>
    <col min="12039" max="12039" width="15.140625" style="57" customWidth="1"/>
    <col min="12040" max="12288" width="8.85546875" style="57"/>
    <col min="12289" max="12289" width="27.42578125" style="57" customWidth="1"/>
    <col min="12290" max="12290" width="11.5703125" style="57" bestFit="1" customWidth="1"/>
    <col min="12291" max="12291" width="10.42578125" style="57" customWidth="1"/>
    <col min="12292" max="12292" width="12.42578125" style="57" customWidth="1"/>
    <col min="12293" max="12293" width="2" style="57" customWidth="1"/>
    <col min="12294" max="12294" width="16.28515625" style="57" customWidth="1"/>
    <col min="12295" max="12295" width="15.140625" style="57" customWidth="1"/>
    <col min="12296" max="12544" width="8.85546875" style="57"/>
    <col min="12545" max="12545" width="27.42578125" style="57" customWidth="1"/>
    <col min="12546" max="12546" width="11.5703125" style="57" bestFit="1" customWidth="1"/>
    <col min="12547" max="12547" width="10.42578125" style="57" customWidth="1"/>
    <col min="12548" max="12548" width="12.42578125" style="57" customWidth="1"/>
    <col min="12549" max="12549" width="2" style="57" customWidth="1"/>
    <col min="12550" max="12550" width="16.28515625" style="57" customWidth="1"/>
    <col min="12551" max="12551" width="15.140625" style="57" customWidth="1"/>
    <col min="12552" max="12800" width="8.85546875" style="57"/>
    <col min="12801" max="12801" width="27.42578125" style="57" customWidth="1"/>
    <col min="12802" max="12802" width="11.5703125" style="57" bestFit="1" customWidth="1"/>
    <col min="12803" max="12803" width="10.42578125" style="57" customWidth="1"/>
    <col min="12804" max="12804" width="12.42578125" style="57" customWidth="1"/>
    <col min="12805" max="12805" width="2" style="57" customWidth="1"/>
    <col min="12806" max="12806" width="16.28515625" style="57" customWidth="1"/>
    <col min="12807" max="12807" width="15.140625" style="57" customWidth="1"/>
    <col min="12808" max="13056" width="8.85546875" style="57"/>
    <col min="13057" max="13057" width="27.42578125" style="57" customWidth="1"/>
    <col min="13058" max="13058" width="11.5703125" style="57" bestFit="1" customWidth="1"/>
    <col min="13059" max="13059" width="10.42578125" style="57" customWidth="1"/>
    <col min="13060" max="13060" width="12.42578125" style="57" customWidth="1"/>
    <col min="13061" max="13061" width="2" style="57" customWidth="1"/>
    <col min="13062" max="13062" width="16.28515625" style="57" customWidth="1"/>
    <col min="13063" max="13063" width="15.140625" style="57" customWidth="1"/>
    <col min="13064" max="13312" width="8.85546875" style="57"/>
    <col min="13313" max="13313" width="27.42578125" style="57" customWidth="1"/>
    <col min="13314" max="13314" width="11.5703125" style="57" bestFit="1" customWidth="1"/>
    <col min="13315" max="13315" width="10.42578125" style="57" customWidth="1"/>
    <col min="13316" max="13316" width="12.42578125" style="57" customWidth="1"/>
    <col min="13317" max="13317" width="2" style="57" customWidth="1"/>
    <col min="13318" max="13318" width="16.28515625" style="57" customWidth="1"/>
    <col min="13319" max="13319" width="15.140625" style="57" customWidth="1"/>
    <col min="13320" max="13568" width="8.85546875" style="57"/>
    <col min="13569" max="13569" width="27.42578125" style="57" customWidth="1"/>
    <col min="13570" max="13570" width="11.5703125" style="57" bestFit="1" customWidth="1"/>
    <col min="13571" max="13571" width="10.42578125" style="57" customWidth="1"/>
    <col min="13572" max="13572" width="12.42578125" style="57" customWidth="1"/>
    <col min="13573" max="13573" width="2" style="57" customWidth="1"/>
    <col min="13574" max="13574" width="16.28515625" style="57" customWidth="1"/>
    <col min="13575" max="13575" width="15.140625" style="57" customWidth="1"/>
    <col min="13576" max="13824" width="8.85546875" style="57"/>
    <col min="13825" max="13825" width="27.42578125" style="57" customWidth="1"/>
    <col min="13826" max="13826" width="11.5703125" style="57" bestFit="1" customWidth="1"/>
    <col min="13827" max="13827" width="10.42578125" style="57" customWidth="1"/>
    <col min="13828" max="13828" width="12.42578125" style="57" customWidth="1"/>
    <col min="13829" max="13829" width="2" style="57" customWidth="1"/>
    <col min="13830" max="13830" width="16.28515625" style="57" customWidth="1"/>
    <col min="13831" max="13831" width="15.140625" style="57" customWidth="1"/>
    <col min="13832" max="14080" width="8.85546875" style="57"/>
    <col min="14081" max="14081" width="27.42578125" style="57" customWidth="1"/>
    <col min="14082" max="14082" width="11.5703125" style="57" bestFit="1" customWidth="1"/>
    <col min="14083" max="14083" width="10.42578125" style="57" customWidth="1"/>
    <col min="14084" max="14084" width="12.42578125" style="57" customWidth="1"/>
    <col min="14085" max="14085" width="2" style="57" customWidth="1"/>
    <col min="14086" max="14086" width="16.28515625" style="57" customWidth="1"/>
    <col min="14087" max="14087" width="15.140625" style="57" customWidth="1"/>
    <col min="14088" max="14336" width="8.85546875" style="57"/>
    <col min="14337" max="14337" width="27.42578125" style="57" customWidth="1"/>
    <col min="14338" max="14338" width="11.5703125" style="57" bestFit="1" customWidth="1"/>
    <col min="14339" max="14339" width="10.42578125" style="57" customWidth="1"/>
    <col min="14340" max="14340" width="12.42578125" style="57" customWidth="1"/>
    <col min="14341" max="14341" width="2" style="57" customWidth="1"/>
    <col min="14342" max="14342" width="16.28515625" style="57" customWidth="1"/>
    <col min="14343" max="14343" width="15.140625" style="57" customWidth="1"/>
    <col min="14344" max="14592" width="8.85546875" style="57"/>
    <col min="14593" max="14593" width="27.42578125" style="57" customWidth="1"/>
    <col min="14594" max="14594" width="11.5703125" style="57" bestFit="1" customWidth="1"/>
    <col min="14595" max="14595" width="10.42578125" style="57" customWidth="1"/>
    <col min="14596" max="14596" width="12.42578125" style="57" customWidth="1"/>
    <col min="14597" max="14597" width="2" style="57" customWidth="1"/>
    <col min="14598" max="14598" width="16.28515625" style="57" customWidth="1"/>
    <col min="14599" max="14599" width="15.140625" style="57" customWidth="1"/>
    <col min="14600" max="14848" width="8.85546875" style="57"/>
    <col min="14849" max="14849" width="27.42578125" style="57" customWidth="1"/>
    <col min="14850" max="14850" width="11.5703125" style="57" bestFit="1" customWidth="1"/>
    <col min="14851" max="14851" width="10.42578125" style="57" customWidth="1"/>
    <col min="14852" max="14852" width="12.42578125" style="57" customWidth="1"/>
    <col min="14853" max="14853" width="2" style="57" customWidth="1"/>
    <col min="14854" max="14854" width="16.28515625" style="57" customWidth="1"/>
    <col min="14855" max="14855" width="15.140625" style="57" customWidth="1"/>
    <col min="14856" max="15104" width="8.85546875" style="57"/>
    <col min="15105" max="15105" width="27.42578125" style="57" customWidth="1"/>
    <col min="15106" max="15106" width="11.5703125" style="57" bestFit="1" customWidth="1"/>
    <col min="15107" max="15107" width="10.42578125" style="57" customWidth="1"/>
    <col min="15108" max="15108" width="12.42578125" style="57" customWidth="1"/>
    <col min="15109" max="15109" width="2" style="57" customWidth="1"/>
    <col min="15110" max="15110" width="16.28515625" style="57" customWidth="1"/>
    <col min="15111" max="15111" width="15.140625" style="57" customWidth="1"/>
    <col min="15112" max="15360" width="8.85546875" style="57"/>
    <col min="15361" max="15361" width="27.42578125" style="57" customWidth="1"/>
    <col min="15362" max="15362" width="11.5703125" style="57" bestFit="1" customWidth="1"/>
    <col min="15363" max="15363" width="10.42578125" style="57" customWidth="1"/>
    <col min="15364" max="15364" width="12.42578125" style="57" customWidth="1"/>
    <col min="15365" max="15365" width="2" style="57" customWidth="1"/>
    <col min="15366" max="15366" width="16.28515625" style="57" customWidth="1"/>
    <col min="15367" max="15367" width="15.140625" style="57" customWidth="1"/>
    <col min="15368" max="15616" width="8.85546875" style="57"/>
    <col min="15617" max="15617" width="27.42578125" style="57" customWidth="1"/>
    <col min="15618" max="15618" width="11.5703125" style="57" bestFit="1" customWidth="1"/>
    <col min="15619" max="15619" width="10.42578125" style="57" customWidth="1"/>
    <col min="15620" max="15620" width="12.42578125" style="57" customWidth="1"/>
    <col min="15621" max="15621" width="2" style="57" customWidth="1"/>
    <col min="15622" max="15622" width="16.28515625" style="57" customWidth="1"/>
    <col min="15623" max="15623" width="15.140625" style="57" customWidth="1"/>
    <col min="15624" max="15872" width="8.85546875" style="57"/>
    <col min="15873" max="15873" width="27.42578125" style="57" customWidth="1"/>
    <col min="15874" max="15874" width="11.5703125" style="57" bestFit="1" customWidth="1"/>
    <col min="15875" max="15875" width="10.42578125" style="57" customWidth="1"/>
    <col min="15876" max="15876" width="12.42578125" style="57" customWidth="1"/>
    <col min="15877" max="15877" width="2" style="57" customWidth="1"/>
    <col min="15878" max="15878" width="16.28515625" style="57" customWidth="1"/>
    <col min="15879" max="15879" width="15.140625" style="57" customWidth="1"/>
    <col min="15880" max="16128" width="8.85546875" style="57"/>
    <col min="16129" max="16129" width="27.42578125" style="57" customWidth="1"/>
    <col min="16130" max="16130" width="11.5703125" style="57" bestFit="1" customWidth="1"/>
    <col min="16131" max="16131" width="10.42578125" style="57" customWidth="1"/>
    <col min="16132" max="16132" width="12.42578125" style="57" customWidth="1"/>
    <col min="16133" max="16133" width="2" style="57" customWidth="1"/>
    <col min="16134" max="16134" width="16.28515625" style="57" customWidth="1"/>
    <col min="16135" max="16135" width="15.140625" style="57" customWidth="1"/>
    <col min="16136" max="16384" width="8.85546875" style="57"/>
  </cols>
  <sheetData>
    <row r="1" spans="1:8" ht="15.75">
      <c r="A1" s="114" t="s">
        <v>83</v>
      </c>
      <c r="B1" s="114"/>
      <c r="C1" s="114"/>
      <c r="D1" s="114"/>
    </row>
    <row r="2" spans="1:8" ht="15" customHeight="1" thickBot="1">
      <c r="A2" s="115" t="s">
        <v>79</v>
      </c>
      <c r="B2" s="115"/>
      <c r="C2" s="115"/>
      <c r="D2" s="115"/>
      <c r="F2" s="115"/>
      <c r="G2" s="115"/>
      <c r="H2" s="115"/>
    </row>
    <row r="3" spans="1:8" ht="15.75" customHeight="1">
      <c r="A3" s="91"/>
      <c r="B3" s="91"/>
      <c r="C3" s="91"/>
      <c r="D3" s="90"/>
      <c r="F3" s="116" t="s">
        <v>80</v>
      </c>
      <c r="G3" s="116" t="s">
        <v>46</v>
      </c>
      <c r="H3" s="89"/>
    </row>
    <row r="4" spans="1:8" ht="15.75">
      <c r="A4" s="88"/>
      <c r="B4" s="87" t="s">
        <v>78</v>
      </c>
      <c r="C4" s="87" t="s">
        <v>78</v>
      </c>
      <c r="D4" s="83" t="s">
        <v>77</v>
      </c>
      <c r="F4" s="117"/>
      <c r="G4" s="117"/>
      <c r="H4" s="83" t="s">
        <v>77</v>
      </c>
    </row>
    <row r="5" spans="1:8" ht="16.5" thickBot="1">
      <c r="A5" s="86" t="s">
        <v>5</v>
      </c>
      <c r="B5" s="85" t="s">
        <v>81</v>
      </c>
      <c r="C5" s="85" t="s">
        <v>82</v>
      </c>
      <c r="D5" s="84" t="s">
        <v>76</v>
      </c>
      <c r="F5" s="118"/>
      <c r="G5" s="118"/>
      <c r="H5" s="83" t="s">
        <v>76</v>
      </c>
    </row>
    <row r="6" spans="1:8">
      <c r="A6" s="45" t="s">
        <v>75</v>
      </c>
      <c r="B6" s="82">
        <v>9564</v>
      </c>
      <c r="C6" s="81">
        <f>'FGMG Allocation'!B9</f>
        <v>9517</v>
      </c>
      <c r="D6" s="80">
        <f t="shared" ref="D6:D33" si="0">C6/B6-1</f>
        <v>-4.9142618151400974E-3</v>
      </c>
      <c r="F6" s="50">
        <v>40687</v>
      </c>
      <c r="G6" s="79">
        <f>'FGMG Allocation'!D9</f>
        <v>42026</v>
      </c>
      <c r="H6" s="60">
        <f t="shared" ref="H6:H34" si="1">G6/F6-1</f>
        <v>3.2909774620886179E-2</v>
      </c>
    </row>
    <row r="7" spans="1:8">
      <c r="A7" s="78" t="s">
        <v>74</v>
      </c>
      <c r="B7" s="77">
        <v>34564</v>
      </c>
      <c r="C7" s="30">
        <f>'FGMG Allocation'!B10</f>
        <v>34968</v>
      </c>
      <c r="D7" s="60">
        <f t="shared" si="0"/>
        <v>1.1688461983566656E-2</v>
      </c>
      <c r="F7" s="30">
        <v>147043</v>
      </c>
      <c r="G7" s="92">
        <f>'FGMG Allocation'!D10</f>
        <v>154417</v>
      </c>
      <c r="H7" s="60">
        <f t="shared" si="1"/>
        <v>5.0148595988928513E-2</v>
      </c>
    </row>
    <row r="8" spans="1:8">
      <c r="A8" s="78" t="s">
        <v>73</v>
      </c>
      <c r="B8" s="77">
        <v>7622</v>
      </c>
      <c r="C8" s="30">
        <f>'FGMG Allocation'!B11</f>
        <v>6502</v>
      </c>
      <c r="D8" s="60">
        <f t="shared" si="0"/>
        <v>-0.14694305956441878</v>
      </c>
      <c r="F8" s="30">
        <v>32426</v>
      </c>
      <c r="G8" s="92">
        <f>'FGMG Allocation'!D11</f>
        <v>28712</v>
      </c>
      <c r="H8" s="60">
        <f t="shared" si="1"/>
        <v>-0.11453771664713497</v>
      </c>
    </row>
    <row r="9" spans="1:8">
      <c r="A9" s="34" t="s">
        <v>72</v>
      </c>
      <c r="B9" s="77">
        <v>1124</v>
      </c>
      <c r="C9" s="30">
        <f>'FGMG Allocation'!B12</f>
        <v>982</v>
      </c>
      <c r="D9" s="60">
        <f t="shared" si="0"/>
        <v>-0.12633451957295372</v>
      </c>
      <c r="F9" s="30">
        <v>4782</v>
      </c>
      <c r="G9" s="92">
        <f>'FGMG Allocation'!D12</f>
        <v>4336</v>
      </c>
      <c r="H9" s="60">
        <f t="shared" si="1"/>
        <v>-9.3266415725637764E-2</v>
      </c>
    </row>
    <row r="10" spans="1:8">
      <c r="A10" s="76" t="s">
        <v>71</v>
      </c>
      <c r="B10" s="70">
        <v>11867</v>
      </c>
      <c r="C10" s="30">
        <f>'FGMG Allocation'!B13</f>
        <v>10875</v>
      </c>
      <c r="D10" s="60">
        <f t="shared" si="0"/>
        <v>-8.3593157495575943E-2</v>
      </c>
      <c r="F10" s="30">
        <v>50485</v>
      </c>
      <c r="G10" s="92">
        <f>'FGMG Allocation'!D13</f>
        <v>48023</v>
      </c>
      <c r="H10" s="60">
        <f t="shared" si="1"/>
        <v>-4.8766960483311861E-2</v>
      </c>
    </row>
    <row r="11" spans="1:8">
      <c r="A11" s="71" t="s">
        <v>70</v>
      </c>
      <c r="B11" s="70">
        <v>9223</v>
      </c>
      <c r="C11" s="30">
        <f>'FGMG Allocation'!B14</f>
        <v>8562</v>
      </c>
      <c r="D11" s="60">
        <f t="shared" si="0"/>
        <v>-7.1668654450829483E-2</v>
      </c>
      <c r="F11" s="30">
        <v>39237</v>
      </c>
      <c r="G11" s="92">
        <f>'FGMG Allocation'!D14</f>
        <v>37809</v>
      </c>
      <c r="H11" s="60">
        <f t="shared" si="1"/>
        <v>-3.6394219741570422E-2</v>
      </c>
    </row>
    <row r="12" spans="1:8">
      <c r="A12" s="71" t="s">
        <v>69</v>
      </c>
      <c r="B12" s="70">
        <v>19950</v>
      </c>
      <c r="C12" s="30">
        <f>'FGMG Allocation'!B15</f>
        <v>17899</v>
      </c>
      <c r="D12" s="60">
        <f t="shared" si="0"/>
        <v>-0.10280701754385968</v>
      </c>
      <c r="F12" s="30">
        <v>84872</v>
      </c>
      <c r="G12" s="92">
        <f>'FGMG Allocation'!D15</f>
        <v>79041</v>
      </c>
      <c r="H12" s="60">
        <f t="shared" si="1"/>
        <v>-6.8703459326986516E-2</v>
      </c>
    </row>
    <row r="13" spans="1:8">
      <c r="A13" s="71" t="s">
        <v>68</v>
      </c>
      <c r="B13" s="70">
        <v>579</v>
      </c>
      <c r="C13" s="30">
        <f>'FGMG Allocation'!B16</f>
        <v>527</v>
      </c>
      <c r="D13" s="60">
        <f t="shared" si="0"/>
        <v>-8.9810017271157117E-2</v>
      </c>
      <c r="F13" s="30">
        <v>2463</v>
      </c>
      <c r="G13" s="92">
        <f>'FGMG Allocation'!D16</f>
        <v>2327</v>
      </c>
      <c r="H13" s="60">
        <f t="shared" si="1"/>
        <v>-5.5217214778725099E-2</v>
      </c>
    </row>
    <row r="14" spans="1:8">
      <c r="A14" s="71" t="s">
        <v>67</v>
      </c>
      <c r="B14" s="70">
        <v>4056</v>
      </c>
      <c r="C14" s="30">
        <f>'FGMG Allocation'!B17</f>
        <v>3890</v>
      </c>
      <c r="D14" s="60">
        <f t="shared" si="0"/>
        <v>-4.0927021696252508E-2</v>
      </c>
      <c r="F14" s="30">
        <v>17255</v>
      </c>
      <c r="G14" s="92">
        <f>'FGMG Allocation'!D17</f>
        <v>17178</v>
      </c>
      <c r="H14" s="60">
        <f t="shared" si="1"/>
        <v>-4.4624746450304675E-3</v>
      </c>
    </row>
    <row r="15" spans="1:8">
      <c r="A15" s="71" t="s">
        <v>66</v>
      </c>
      <c r="B15" s="70">
        <v>20423</v>
      </c>
      <c r="C15" s="30">
        <f>'FGMG Allocation'!B18</f>
        <v>18168</v>
      </c>
      <c r="D15" s="60">
        <f t="shared" si="0"/>
        <v>-0.11041472849238598</v>
      </c>
      <c r="F15" s="30">
        <v>86884</v>
      </c>
      <c r="G15" s="92">
        <f>'FGMG Allocation'!D18</f>
        <v>80229</v>
      </c>
      <c r="H15" s="60">
        <f t="shared" si="1"/>
        <v>-7.6596381382072698E-2</v>
      </c>
    </row>
    <row r="16" spans="1:8">
      <c r="A16" s="71" t="s">
        <v>65</v>
      </c>
      <c r="B16" s="70">
        <v>9546</v>
      </c>
      <c r="C16" s="30">
        <f>'FGMG Allocation'!B19</f>
        <v>9607</v>
      </c>
      <c r="D16" s="60">
        <f t="shared" si="0"/>
        <v>6.3901110412738493E-3</v>
      </c>
      <c r="F16" s="30">
        <v>40611</v>
      </c>
      <c r="G16" s="92">
        <f>'FGMG Allocation'!D19</f>
        <v>42424</v>
      </c>
      <c r="H16" s="60">
        <f t="shared" si="1"/>
        <v>4.4643076998842623E-2</v>
      </c>
    </row>
    <row r="17" spans="1:8">
      <c r="A17" s="71" t="s">
        <v>64</v>
      </c>
      <c r="B17" s="70">
        <v>1574</v>
      </c>
      <c r="C17" s="30">
        <f>'FGMG Allocation'!B20</f>
        <v>1524</v>
      </c>
      <c r="D17" s="60">
        <f t="shared" si="0"/>
        <v>-3.1766200762388785E-2</v>
      </c>
      <c r="F17" s="30">
        <v>6696</v>
      </c>
      <c r="G17" s="92">
        <f>'FGMG Allocation'!D20</f>
        <v>6730</v>
      </c>
      <c r="H17" s="60">
        <f t="shared" si="1"/>
        <v>5.0776583034648493E-3</v>
      </c>
    </row>
    <row r="18" spans="1:8">
      <c r="A18" s="71" t="s">
        <v>63</v>
      </c>
      <c r="B18" s="70">
        <v>1910</v>
      </c>
      <c r="C18" s="30">
        <f>'FGMG Allocation'!B21</f>
        <v>1935</v>
      </c>
      <c r="D18" s="60">
        <f t="shared" si="0"/>
        <v>1.308900523560208E-2</v>
      </c>
      <c r="F18" s="30">
        <v>8126</v>
      </c>
      <c r="G18" s="92">
        <f>'FGMG Allocation'!D21</f>
        <v>8545</v>
      </c>
      <c r="H18" s="60">
        <f t="shared" si="1"/>
        <v>5.1562884568053136E-2</v>
      </c>
    </row>
    <row r="19" spans="1:8">
      <c r="A19" s="71" t="s">
        <v>62</v>
      </c>
      <c r="B19" s="70">
        <v>6904</v>
      </c>
      <c r="C19" s="30">
        <f>'FGMG Allocation'!B22</f>
        <v>7126</v>
      </c>
      <c r="D19" s="60">
        <f t="shared" si="0"/>
        <v>3.2155272305909532E-2</v>
      </c>
      <c r="F19" s="30">
        <v>29371</v>
      </c>
      <c r="G19" s="92">
        <f>'FGMG Allocation'!D22</f>
        <v>31468</v>
      </c>
      <c r="H19" s="60">
        <f t="shared" si="1"/>
        <v>7.139695618126729E-2</v>
      </c>
    </row>
    <row r="20" spans="1:8">
      <c r="A20" s="71" t="s">
        <v>61</v>
      </c>
      <c r="B20" s="70">
        <v>46720</v>
      </c>
      <c r="C20" s="30">
        <f>'FGMG Allocation'!B23</f>
        <v>45642</v>
      </c>
      <c r="D20" s="60">
        <f t="shared" si="0"/>
        <v>-2.3073630136986267E-2</v>
      </c>
      <c r="F20" s="30">
        <v>198758</v>
      </c>
      <c r="G20" s="92">
        <f>'FGMG Allocation'!D23</f>
        <v>201554</v>
      </c>
      <c r="H20" s="60">
        <f t="shared" si="1"/>
        <v>1.4067358295011934E-2</v>
      </c>
    </row>
    <row r="21" spans="1:8">
      <c r="A21" s="71" t="s">
        <v>60</v>
      </c>
      <c r="B21" s="70">
        <v>844</v>
      </c>
      <c r="C21" s="30">
        <f>'FGMG Allocation'!B24</f>
        <v>786</v>
      </c>
      <c r="D21" s="60">
        <f t="shared" si="0"/>
        <v>-6.8720379146919419E-2</v>
      </c>
      <c r="F21" s="30">
        <v>3591</v>
      </c>
      <c r="G21" s="92">
        <f>'FGMG Allocation'!D24</f>
        <v>3471</v>
      </c>
      <c r="H21" s="60">
        <f t="shared" si="1"/>
        <v>-3.3416875522138678E-2</v>
      </c>
    </row>
    <row r="22" spans="1:8">
      <c r="A22" s="71" t="s">
        <v>59</v>
      </c>
      <c r="B22" s="70">
        <v>3265</v>
      </c>
      <c r="C22" s="30">
        <f>'FGMG Allocation'!B25</f>
        <v>3078</v>
      </c>
      <c r="D22" s="60">
        <f t="shared" si="0"/>
        <v>-5.7274119448698313E-2</v>
      </c>
      <c r="F22" s="30">
        <v>13890</v>
      </c>
      <c r="G22" s="92">
        <f>'FGMG Allocation'!D25</f>
        <v>13592</v>
      </c>
      <c r="H22" s="60">
        <f t="shared" si="1"/>
        <v>-2.1454283657307394E-2</v>
      </c>
    </row>
    <row r="23" spans="1:8">
      <c r="A23" s="71" t="s">
        <v>58</v>
      </c>
      <c r="B23" s="70">
        <v>15030</v>
      </c>
      <c r="C23" s="30">
        <f>'FGMG Allocation'!B26</f>
        <v>14888</v>
      </c>
      <c r="D23" s="60">
        <f t="shared" si="0"/>
        <v>-9.4477711244178586E-3</v>
      </c>
      <c r="F23" s="30">
        <v>63941</v>
      </c>
      <c r="G23" s="92">
        <f>'FGMG Allocation'!D26</f>
        <v>65744</v>
      </c>
      <c r="H23" s="60">
        <f t="shared" si="1"/>
        <v>2.8197869911324558E-2</v>
      </c>
    </row>
    <row r="24" spans="1:8">
      <c r="A24" s="71" t="s">
        <v>57</v>
      </c>
      <c r="B24" s="70">
        <v>6845</v>
      </c>
      <c r="C24" s="30">
        <f>'FGMG Allocation'!B27</f>
        <v>7191</v>
      </c>
      <c r="D24" s="60">
        <f t="shared" si="0"/>
        <v>5.0547845142439707E-2</v>
      </c>
      <c r="F24" s="30">
        <v>29120</v>
      </c>
      <c r="G24" s="92">
        <f>'FGMG Allocation'!D27</f>
        <v>31755</v>
      </c>
      <c r="H24" s="60">
        <f t="shared" si="1"/>
        <v>9.0487637362637319E-2</v>
      </c>
    </row>
    <row r="25" spans="1:8">
      <c r="A25" s="71" t="s">
        <v>56</v>
      </c>
      <c r="B25" s="70">
        <v>5911</v>
      </c>
      <c r="C25" s="30">
        <f>'FGMG Allocation'!B28</f>
        <v>5093</v>
      </c>
      <c r="D25" s="60">
        <f t="shared" si="0"/>
        <v>-0.13838605988834374</v>
      </c>
      <c r="F25" s="30">
        <v>25147</v>
      </c>
      <c r="G25" s="92">
        <f>'FGMG Allocation'!D28</f>
        <v>22490</v>
      </c>
      <c r="H25" s="60">
        <f t="shared" si="1"/>
        <v>-0.10565872668707998</v>
      </c>
    </row>
    <row r="26" spans="1:8">
      <c r="A26" s="75" t="s">
        <v>55</v>
      </c>
      <c r="B26" s="70">
        <v>7486</v>
      </c>
      <c r="C26" s="30">
        <f>'FGMG Allocation'!B29</f>
        <v>6959</v>
      </c>
      <c r="D26" s="60">
        <f t="shared" si="0"/>
        <v>-7.0398076409297405E-2</v>
      </c>
      <c r="F26" s="30">
        <v>31847</v>
      </c>
      <c r="G26" s="92">
        <f>'FGMG Allocation'!D29</f>
        <v>30731</v>
      </c>
      <c r="H26" s="60">
        <f t="shared" si="1"/>
        <v>-3.5042547178698147E-2</v>
      </c>
    </row>
    <row r="27" spans="1:8">
      <c r="A27" s="74" t="s">
        <v>54</v>
      </c>
      <c r="B27" s="70">
        <v>4115</v>
      </c>
      <c r="C27" s="30">
        <f>'FGMG Allocation'!B30</f>
        <v>3960</v>
      </c>
      <c r="D27" s="60">
        <f t="shared" si="0"/>
        <v>-3.7667071688942899E-2</v>
      </c>
      <c r="F27" s="30">
        <v>17506</v>
      </c>
      <c r="G27" s="92">
        <f>'FGMG Allocation'!D30</f>
        <v>17487</v>
      </c>
      <c r="H27" s="60">
        <f t="shared" si="1"/>
        <v>-1.0853421683993947E-3</v>
      </c>
    </row>
    <row r="28" spans="1:8">
      <c r="A28" s="71" t="s">
        <v>53</v>
      </c>
      <c r="B28" s="70">
        <v>20596</v>
      </c>
      <c r="C28" s="30">
        <f>'FGMG Allocation'!B31</f>
        <v>21039</v>
      </c>
      <c r="D28" s="60">
        <f t="shared" si="0"/>
        <v>2.1509030879782509E-2</v>
      </c>
      <c r="F28" s="30">
        <v>87620</v>
      </c>
      <c r="G28" s="92">
        <f>'FGMG Allocation'!D31</f>
        <v>92907</v>
      </c>
      <c r="H28" s="60">
        <f t="shared" si="1"/>
        <v>6.0340104998858779E-2</v>
      </c>
    </row>
    <row r="29" spans="1:8">
      <c r="A29" s="73" t="s">
        <v>52</v>
      </c>
      <c r="B29" s="70">
        <v>9027</v>
      </c>
      <c r="C29" s="30">
        <f>'FGMG Allocation'!B32</f>
        <v>8476</v>
      </c>
      <c r="D29" s="60">
        <f t="shared" si="0"/>
        <v>-6.1039104907499753E-2</v>
      </c>
      <c r="F29" s="30">
        <v>38403</v>
      </c>
      <c r="G29" s="92">
        <f>'FGMG Allocation'!D32</f>
        <v>37429</v>
      </c>
      <c r="H29" s="60">
        <f t="shared" si="1"/>
        <v>-2.5362601880061453E-2</v>
      </c>
    </row>
    <row r="30" spans="1:8">
      <c r="A30" s="72" t="s">
        <v>51</v>
      </c>
      <c r="B30" s="70">
        <v>13344</v>
      </c>
      <c r="C30" s="30">
        <f>'FGMG Allocation'!B33</f>
        <v>12416</v>
      </c>
      <c r="D30" s="60">
        <f t="shared" si="0"/>
        <v>-6.9544364508393297E-2</v>
      </c>
      <c r="F30" s="30">
        <v>56768</v>
      </c>
      <c r="G30" s="92">
        <f>'FGMG Allocation'!D33</f>
        <v>54828</v>
      </c>
      <c r="H30" s="60">
        <f t="shared" si="1"/>
        <v>-3.417418263810601E-2</v>
      </c>
    </row>
    <row r="31" spans="1:8">
      <c r="A31" s="71" t="s">
        <v>50</v>
      </c>
      <c r="B31" s="70">
        <v>1798</v>
      </c>
      <c r="C31" s="30">
        <f>'FGMG Allocation'!B34</f>
        <v>1829</v>
      </c>
      <c r="D31" s="60">
        <f t="shared" si="0"/>
        <v>1.7241379310344751E-2</v>
      </c>
      <c r="F31" s="30">
        <v>7649</v>
      </c>
      <c r="G31" s="92">
        <f>'FGMG Allocation'!D34</f>
        <v>8077</v>
      </c>
      <c r="H31" s="60">
        <f t="shared" si="1"/>
        <v>5.5955026800889041E-2</v>
      </c>
    </row>
    <row r="32" spans="1:8">
      <c r="A32" s="71" t="s">
        <v>49</v>
      </c>
      <c r="B32" s="70">
        <v>9975</v>
      </c>
      <c r="C32" s="30">
        <f>'FGMG Allocation'!B35</f>
        <v>9289</v>
      </c>
      <c r="D32" s="60">
        <f t="shared" si="0"/>
        <v>-6.8771929824561373E-2</v>
      </c>
      <c r="F32" s="30">
        <v>42436</v>
      </c>
      <c r="G32" s="92">
        <f>'FGMG Allocation'!D35</f>
        <v>41020</v>
      </c>
      <c r="H32" s="60">
        <f t="shared" si="1"/>
        <v>-3.3367895183334939E-2</v>
      </c>
    </row>
    <row r="33" spans="1:8" ht="15.75" thickBot="1">
      <c r="A33" s="69" t="s">
        <v>48</v>
      </c>
      <c r="B33" s="68">
        <v>28102</v>
      </c>
      <c r="C33" s="51">
        <f>'FGMG Allocation'!B36</f>
        <v>27812</v>
      </c>
      <c r="D33" s="67">
        <f t="shared" si="0"/>
        <v>-1.0319550209949457E-2</v>
      </c>
      <c r="F33" s="51">
        <v>119552</v>
      </c>
      <c r="G33" s="93">
        <f>'FGMG Allocation'!D36</f>
        <v>122816</v>
      </c>
      <c r="H33" s="60">
        <f t="shared" si="1"/>
        <v>2.7301927194860909E-2</v>
      </c>
    </row>
    <row r="34" spans="1:8" ht="16.5" thickBot="1">
      <c r="A34" s="66" t="s">
        <v>7</v>
      </c>
      <c r="B34" s="65">
        <f>SUM(B6:B33)</f>
        <v>311964</v>
      </c>
      <c r="C34" s="64">
        <f>SUM(C6:C33)</f>
        <v>300540</v>
      </c>
      <c r="D34" s="63">
        <f>(C34-B34)/B34</f>
        <v>-3.661960995499481E-2</v>
      </c>
      <c r="F34" s="62">
        <f>SUM(F6:F33)</f>
        <v>1327166</v>
      </c>
      <c r="G34" s="61">
        <f>SUM(G6:G33)</f>
        <v>1327166</v>
      </c>
      <c r="H34" s="60">
        <f t="shared" si="1"/>
        <v>0</v>
      </c>
    </row>
    <row r="35" spans="1:8">
      <c r="H35" s="59"/>
    </row>
    <row r="36" spans="1:8">
      <c r="A36" s="58"/>
    </row>
  </sheetData>
  <mergeCells count="5">
    <mergeCell ref="A1:D1"/>
    <mergeCell ref="A2:D2"/>
    <mergeCell ref="F2:H2"/>
    <mergeCell ref="F3:F5"/>
    <mergeCell ref="G3:G5"/>
  </mergeCells>
  <pageMargins left="0.7" right="0.7" top="0.75" bottom="0.75" header="0.3" footer="0.3"/>
  <pageSetup scale="8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FGMG Allocation</vt:lpstr>
      <vt:lpstr>Prior Year % Change</vt:lpstr>
      <vt:lpstr>'FGMG Allocation'!Print_Area</vt:lpstr>
      <vt:lpstr>'Prior Year % Change'!Print_Area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2017-02-23T16:43:19Z</cp:lastPrinted>
  <dcterms:created xsi:type="dcterms:W3CDTF">2013-06-27T14:22:02Z</dcterms:created>
  <dcterms:modified xsi:type="dcterms:W3CDTF">2020-02-07T15:55:27Z</dcterms:modified>
</cp:coreProperties>
</file>