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threadedComments/threadedComment2.xml" ContentType="application/vnd.ms-excel.threadedcomments+xml"/>
  <Override PartName="/xl/comments3.xml" ContentType="application/vnd.openxmlformats-officedocument.spreadsheetml.comments+xml"/>
  <Override PartName="/xl/threadedComments/threadedComment3.xml" ContentType="application/vnd.ms-excel.threadedcomments+xml"/>
  <Override PartName="/xl/comments4.xml" ContentType="application/vnd.openxmlformats-officedocument.spreadsheetml.comments+xml"/>
  <Override PartName="/xl/threadedComments/threadedComment4.xml" ContentType="application/vnd.ms-excel.threadedcomments+xml"/>
  <Override PartName="/xl/drawings/drawing2.xml" ContentType="application/vnd.openxmlformats-officedocument.drawing+xml"/>
  <Override PartName="/xl/embeddings/oleObject2.bin" ContentType="application/vnd.openxmlformats-officedocument.oleObject"/>
  <Override PartName="/xl/comments5.xml" ContentType="application/vnd.openxmlformats-officedocument.spreadsheetml.comments+xml"/>
  <Override PartName="/xl/threadedComments/threadedComment5.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ThisWorkbook" autoCompressPictures="0"/>
  <mc:AlternateContent xmlns:mc="http://schemas.openxmlformats.org/markup-compatibility/2006">
    <mc:Choice Requires="x15">
      <x15ac:absPath xmlns:x15ac="http://schemas.microsoft.com/office/spreadsheetml/2010/11/ac" url="I:\Finance\Operating Budgets - current year\2026-27 OPERATING BUDGET\Received from Colleges\Gulf Coast\"/>
    </mc:Choice>
  </mc:AlternateContent>
  <xr:revisionPtr revIDLastSave="0" documentId="13_ncr:1_{600CEB20-86AA-4D6A-96D5-B0064D992BD4}" xr6:coauthVersionLast="47" xr6:coauthVersionMax="47" xr10:uidLastSave="{00000000-0000-0000-0000-000000000000}"/>
  <workbookProtection workbookAlgorithmName="SHA-512" workbookHashValue="3CzUL06IdWmd3rV4oblLTV7BkLGsjg7wirMWiVGXkkhAR3BIaZlYbgxM1Ff9RCHjDVqw0MQXB8ZRihx0zx/bkg==" workbookSaltValue="5XbFo8F6W2dhPMeGMTxCRA==" workbookSpinCount="100000" lockStructure="1"/>
  <bookViews>
    <workbookView xWindow="29415" yWindow="150" windowWidth="27915" windowHeight="14505" tabRatio="769" firstSheet="4" activeTab="4" xr2:uid="{00000000-000D-0000-FFFF-FFFF00000000}"/>
  </bookViews>
  <sheets>
    <sheet name="SUMMARY OF CHANGES" sheetId="10" state="hidden" r:id="rId1"/>
    <sheet name="OPB WORKBOOK INSTRUCTIONS" sheetId="25" state="hidden" r:id="rId2"/>
    <sheet name="VLOOKUP" sheetId="23" state="hidden" r:id="rId3"/>
    <sheet name="CHECK SHEET" sheetId="3" state="hidden" r:id="rId4"/>
    <sheet name="EXHIBIT A" sheetId="4" r:id="rId5"/>
    <sheet name="EXHIBIT B" sheetId="5" r:id="rId6"/>
    <sheet name="EXHIBIT C" sheetId="6" r:id="rId7"/>
    <sheet name="EXHIBIT C(2)" sheetId="12" r:id="rId8"/>
    <sheet name="EXHIBIT D" sheetId="7" r:id="rId9"/>
    <sheet name="EXHIBIT E" sheetId="8" r:id="rId10"/>
    <sheet name="EXHIBIT F" sheetId="26" r:id="rId11"/>
    <sheet name="EXHIBIT G" sheetId="15" r:id="rId12"/>
    <sheet name="FEE AUDIT - TUITION AND FEES" sheetId="22" state="hidden" r:id="rId13"/>
    <sheet name="DISCRETIONARY FEE PERCENTAGES" sheetId="18" state="hidden" r:id="rId14"/>
    <sheet name="_56F9DC9755BA473782653E2940F9" sheetId="27" state="veryHidden" r:id="rId15"/>
  </sheets>
  <externalReferences>
    <externalReference r:id="rId16"/>
  </externalReferences>
  <definedNames>
    <definedName name="_">'CHECK SHEET'!$F$57</definedName>
    <definedName name="_1.">'CHECK SHEET'!#REF!</definedName>
    <definedName name="_10.">'CHECK SHEET'!#REF!</definedName>
    <definedName name="_11.">'CHECK SHEET'!$A$106</definedName>
    <definedName name="_2.">'CHECK SHEET'!$A$10</definedName>
    <definedName name="_2004_05_APPROPRIATIONS">'CHECK SHEET'!#REF!</definedName>
    <definedName name="_2005_2006_OPERATING_BUDGET_REVIEW_CHECKSHEET">'CHECK SHEET'!$A$7:$H$113</definedName>
    <definedName name="_2024_25">'EXHIBIT G'!$C$7</definedName>
    <definedName name="_2024_25_BASE_BUDGET">VLOOKUP!$B$5</definedName>
    <definedName name="_3.">'CHECK SHEET'!$A$15</definedName>
    <definedName name="_4.">'CHECK SHEET'!$A$21</definedName>
    <definedName name="_5.___EXHIBIT_C__verify_that_student_fees_agree_with_EXHIBIT_D.">'CHECK SHEET'!#REF!</definedName>
    <definedName name="_56F9DC9755BA473782653E2940F9FormId">"exC_Y2_Lc0GMHBQGu1y3lC-ujT3W1J9Mmrw7lar5L6lUOVRERkUzWk9MQ0syNUk5WkxQTENZVlMxNyQlQCN0PWcu"</definedName>
    <definedName name="_56F9DC9755BA473782653E2940F9ResponseSheet">"Form1"</definedName>
    <definedName name="_56F9DC9755BA473782653E2940F9SourceDocId">"{443f49f6-a1f9-44d6-ae95-06dab15b27e1}"</definedName>
    <definedName name="_6.">'CHECK SHEET'!#REF!</definedName>
    <definedName name="_7.___EXHIBIT_D__verify_that_state_appropriations_required_to_be_budgeted_in_Fund_1_are_accurate.">'CHECK SHEET'!$A$79</definedName>
    <definedName name="_8.__EXHIBIT_D__verify_that_amounts_budgeted_for_contingencies_does_not_exceed_2__of_total_fund">'CHECK SHEET'!$A$89</definedName>
    <definedName name="_9.___EXHIBIT_E_totals_for_personnel__current_expense__capital_outlay__and_total_equal_totals_in">'CHECK SHEET'!#REF!</definedName>
    <definedName name="_xlnm._FilterDatabase" localSheetId="11" hidden="1">'EXHIBIT G'!$C$116:$C$128</definedName>
    <definedName name="AccountTitle">'EXHIBIT D'!$A$9</definedName>
    <definedName name="ADDITIONAL__REDUCED_BUDGETED_FEE_REVENUES">'EXHIBIT C(2)'!$E$12</definedName>
    <definedName name="ADDITIONAL_2__CALCULATION">'CHECK SHEET'!#REF!</definedName>
    <definedName name="ADULT" localSheetId="12">#REF!</definedName>
    <definedName name="ADULT">#REF!</definedName>
    <definedName name="AMOUNT">'EXHIBIT C'!$B$52</definedName>
    <definedName name="APPROPRIATIONS">'CHECK SHEET'!$C$83</definedName>
    <definedName name="BEGINNING_FUND_BALANCE___JULY_1__2026">'EXHIBIT A'!$B$11</definedName>
    <definedName name="BFR">'EXHIBIT C'!$F$39</definedName>
    <definedName name="BLOCK_TUITION_CHARGED">'EXHIBIT C'!$E$39</definedName>
    <definedName name="BROWARD_COLLEGE" localSheetId="2">'CHECK SHEET'!$D$7</definedName>
    <definedName name="BUDGET_OFFICE_IN_STATE">'CHECK SHEET'!$D$41</definedName>
    <definedName name="Budget2">'EXHIBIT C(2)'!$E$21</definedName>
    <definedName name="BUDGETED_FEE_REVENUES">'EXHIBIT C'!$H$9</definedName>
    <definedName name="CAPITAL_IMPROVEMENT_FEE__1">'EXHIBIT B'!$E$13</definedName>
    <definedName name="CAPITAL_OUTLAY">'EXHIBIT G'!$A$96</definedName>
    <definedName name="CAPITAL_OUTLAY_______GLC_700S">'EXHIBIT E'!$D$9</definedName>
    <definedName name="CHANGE_IN_CHARGE_PER_STUDENT_CREDIT_HOUR">'EXHIBIT C(2)'!$D$12</definedName>
    <definedName name="CHARGE_PER_STUDENT_CREDIT_HOUR">'EXHIBIT C'!$G$9</definedName>
    <definedName name="CKSHEET_C8">'CHECK SHEET'!#REF!</definedName>
    <definedName name="COLLEGE">'EXHIBIT A'!$B$8</definedName>
    <definedName name="COLLEGE_IN_STATE">'CHECK SHEET'!$E$41</definedName>
    <definedName name="COLLEGE_NAME">VLOOKUP!$A$6</definedName>
    <definedName name="CONVERTED_TO_30_CRHR">'CHECK SHEET'!$D$58</definedName>
    <definedName name="CR_AD" localSheetId="13">'[1]VOC PREP'!$A$4:$O$54</definedName>
    <definedName name="CREDIT" localSheetId="12">#REF!</definedName>
    <definedName name="CREDIT">#REF!</definedName>
    <definedName name="CREDIT_HOURS">'CHECK SHEET'!$E$58</definedName>
    <definedName name="CURRENT_EXPENSE_______GLC_600S">'EXHIBIT E'!$C$9</definedName>
    <definedName name="CURRENT_FUNDS___UNRESTRICTED">'EXHIBIT A'!$E$10</definedName>
    <definedName name="CURRENT_FUNDS___UNRESTRICTED_LOWER_AND_UPPER_LEVEL">'EXHIBIT D'!$G$9</definedName>
    <definedName name="diff">'CHECK SHEET'!$F$83</definedName>
    <definedName name="DIFFERENCE">'CHECK SHEET'!$F$43</definedName>
    <definedName name="Disciplin2">'EXHIBIT C'!$B$32</definedName>
    <definedName name="DISCIPLINE">'EXHIBIT C'!$B$9</definedName>
    <definedName name="Discipline4">'EXHIBIT C(2)'!$B$12</definedName>
    <definedName name="Enter_amounts_only_for_cells_highlighted_in_light_yellow.">'EXHIBIT G'!$A$7</definedName>
    <definedName name="EXHIBIT_D">'CHECK SHEET'!$E$83</definedName>
    <definedName name="FCSPF_GENERAL_REVENUE__GENERAL_LEDGER_CODE_42110__1_2">VLOOKUP!$B$6</definedName>
    <definedName name="FCSPF_LOTTERY__GENERAL_LEDGER_CODE__42610">VLOOKUP!$C$6</definedName>
    <definedName name="FEE_EXEMPT__DUAL_ENROLLMENT____APPRENTICESHIP__ETC.">'EXHIBIT C'!$E$9</definedName>
    <definedName name="FLORIDA_COLLEGE_SYSTEM_PROGRAM_FUND__FCSPF__APPROPRIATIONS">VLOOKUP!$A$5</definedName>
    <definedName name="FUNCTION">'EXHIBIT E'!$A$9</definedName>
    <definedName name="FUND_TRANSFERRED_FROM">'EXHIBIT C'!$C$52</definedName>
    <definedName name="FUND_TRANSFERRED_TO">'EXHIBIT C'!$E$52</definedName>
    <definedName name="GENERAL__LEDGER_CODE">'EXHIBIT C'!$C$9</definedName>
    <definedName name="GENERAL_APPROPRIATIONS_ACT">'CHECK SHEET'!$D$83</definedName>
    <definedName name="GENERAL_LEDGER_CODE">'EXHIBIT C(2)'!$C$12</definedName>
    <definedName name="GL25p">'EXHIBIT G'!$C$61</definedName>
    <definedName name="GLC">'EXHIBIT G'!$C$8</definedName>
    <definedName name="GLC21b">'EXHIBIT G'!$C$115</definedName>
    <definedName name="GLC23b">'EXHIBIT G'!$C$96</definedName>
    <definedName name="GLcode">'EXHIBIT D'!$F$9</definedName>
    <definedName name="GLCode2">'EXHIBIT C'!$C$39</definedName>
    <definedName name="Ledger">'EXHIBIT C(2)'!$C$21</definedName>
    <definedName name="NonResidentTuition">'EXHIBIT B'!$B$28</definedName>
    <definedName name="NOTES" localSheetId="13">'DISCRETIONARY FEE PERCENTAGES'!#REF!</definedName>
    <definedName name="NOTES" localSheetId="12">#REF!</definedName>
    <definedName name="NOTES">#REF!</definedName>
    <definedName name="NRBudget">'EXHIBIT C'!$F$18</definedName>
    <definedName name="NRCapitalimprovementfee">'EXHIBIT B'!$F$28</definedName>
    <definedName name="NRCharge">'EXHIBIT C'!$E$18</definedName>
    <definedName name="NRDiscipline">'EXHIBIT C'!$B$18</definedName>
    <definedName name="NRGeneralLedgercode">'EXHIBIT C'!$C$18</definedName>
    <definedName name="NRsaf">'EXHIBIT B'!$E$28</definedName>
    <definedName name="NRTechnologyfee">'EXHIBIT B'!$G$28</definedName>
    <definedName name="NRTotal">'EXHIBIT B'!$H$28</definedName>
    <definedName name="NRTuitionandfees">'EXHIBIT B'!$I$28</definedName>
    <definedName name="OOSDiscipline">'EXHIBIT C(2)'!$B$21</definedName>
    <definedName name="OOSFees">'EXHIBIT C(2)'!$A$21</definedName>
    <definedName name="OUT_OF_STATE">'CHECK SHEET'!$C$58</definedName>
    <definedName name="OUT_OF_STATE_FEES">'EXHIBIT B'!$C$28</definedName>
    <definedName name="PERSONNEL____GLC_500S">'EXHIBIT E'!$B$9</definedName>
    <definedName name="PLANNED">'EXHIBIT G'!$B$61</definedName>
    <definedName name="PLANNED_EXPENDITURES">'EXHIBIT G'!$B$8</definedName>
    <definedName name="_xlnm.Print_Area" localSheetId="3">'CHECK SHEET'!$A$1:$I$138</definedName>
    <definedName name="_xlnm.Print_Area" localSheetId="13">'DISCRETIONARY FEE PERCENTAGES'!$A$1:$C$36</definedName>
    <definedName name="_xlnm.Print_Area" localSheetId="4">'EXHIBIT A'!$A$1:$G$52</definedName>
    <definedName name="_xlnm.Print_Area" localSheetId="5">'EXHIBIT B'!$A$1:$I$45</definedName>
    <definedName name="_xlnm.Print_Area" localSheetId="6">'EXHIBIT C'!$A$1:$H$71</definedName>
    <definedName name="_xlnm.Print_Area" localSheetId="7">'EXHIBIT C(2)'!$A$1:$F$38</definedName>
    <definedName name="_xlnm.Print_Area" localSheetId="8">'EXHIBIT D'!$A$1:$G$266</definedName>
    <definedName name="_xlnm.Print_Area" localSheetId="9">'EXHIBIT E'!$A$1:$E$21</definedName>
    <definedName name="_xlnm.Print_Area" localSheetId="10">'EXHIBIT F'!$A$1:$B$50</definedName>
    <definedName name="_xlnm.Print_Area" localSheetId="11">'EXHIBIT G'!$A$1:$F$136</definedName>
    <definedName name="_xlnm.Print_Area" localSheetId="12">'FEE AUDIT - TUITION AND FEES'!$A$1:$E$81</definedName>
    <definedName name="_xlnm.Print_Area" localSheetId="0">'SUMMARY OF CHANGES'!$A$1:$E$20</definedName>
    <definedName name="_xlnm.Print_Area" localSheetId="2">VLOOKUP!$A$1:$AG$149</definedName>
    <definedName name="_xlnm.Print_Area">#REF!</definedName>
    <definedName name="_xlnm.Print_Titles" localSheetId="11">'EXHIBIT G'!$1:$4</definedName>
    <definedName name="PSAV" localSheetId="12">#REF!</definedName>
    <definedName name="PSAV">#REF!</definedName>
    <definedName name="PURPOSE_OF_TRANSFER">'EXHIBIT C'!$A$52</definedName>
    <definedName name="RESIDENT">'CHECK SHEET'!$C$43</definedName>
    <definedName name="Resident1">'CHECK SHEET'!$C$43</definedName>
    <definedName name="RESTRICTED_SOURCES">'EXHIBIT G'!$E$8</definedName>
    <definedName name="restrictedandunrestrictedsources">'EXHIBIT G'!$F$115</definedName>
    <definedName name="RestrictedSources">'EXHIBIT G'!$E$96</definedName>
    <definedName name="Restrictedsources1">'EXHIBIT G'!$E$115</definedName>
    <definedName name="RSources">'EXHIBIT G'!$E$61</definedName>
    <definedName name="SOURCES_OF_FUNDS">'EXHIBIT G'!$A$115</definedName>
    <definedName name="STUDENT_ACTIVITY_FEE__1">'EXHIBIT B'!$D$13</definedName>
    <definedName name="STUDENT_BLOCK_TUITION">'EXHIBIT C'!$A$32</definedName>
    <definedName name="STUDENT_FEES">'EXHIBIT C(2)'!$A$12</definedName>
    <definedName name="STUDENT_FINANCIAL_AID_FEE__1">'EXHIBIT B'!$C$13</definedName>
    <definedName name="STUDENT_OUT_OF_STATE_FEES">'EXHIBIT C'!$A$18</definedName>
    <definedName name="STUDENT_TUITION">'EXHIBIT C'!$A$9</definedName>
    <definedName name="StudentFinancialAidfeenonres">'EXHIBIT B'!$D$28</definedName>
    <definedName name="TECHNOLOGY_FEE__1">'EXHIBIT B'!$F$13</definedName>
    <definedName name="THAN_3">'CHECK SHEET'!$G$43</definedName>
    <definedName name="THAN_5">'CHECK SHEET'!$G$58</definedName>
    <definedName name="TOTAL">'EXHIBIT B'!$G$13</definedName>
    <definedName name="TOTAL__APPROPRIATED_FUNDS">VLOOKUP!$D$6</definedName>
    <definedName name="TOTAL_ANNUAL_HEADCOUNT_UNDUPLICATED_BY_TERM_BLOCK">'EXHIBIT C'!$D$39</definedName>
    <definedName name="TOTAL_FEE_PAYING">'EXHIBIT C'!$F$9</definedName>
    <definedName name="TOTAL_PLANNED_CREDIT_HOURS">'EXHIBIT C'!$D$9</definedName>
    <definedName name="TOTAL_UNRESTRICTED_AND_RESTRICTED_SOURCES">'EXHIBIT G'!$F$8</definedName>
    <definedName name="total25b">'EXHIBIT G'!$F$61</definedName>
    <definedName name="Total4">'EXHIBIT E'!$E$9</definedName>
    <definedName name="Totalsources">'EXHIBIT G'!$F$96</definedName>
    <definedName name="TUITION">'EXHIBIT B'!$B$13</definedName>
    <definedName name="TUITION_AND_FEE_RATES__PER_CREDIT_HOUR">'FEE AUDIT - TUITION AND FEES'!$C$5</definedName>
    <definedName name="TUITION_AND_FEES_FOR_ACADEMIC_YEAR__30_HOURS">'EXHIBIT B'!$H$13</definedName>
    <definedName name="Tuitionandfeerates2">'FEE AUDIT - TUITION AND FEES'!$C$13</definedName>
    <definedName name="Tuitionandfeerates3">'FEE AUDIT - TUITION AND FEES'!$C$23</definedName>
    <definedName name="Tuitionandfeerates4">'FEE AUDIT - TUITION AND FEES'!$C$31</definedName>
    <definedName name="Unrestictedsources11">'EXHIBIT G'!$D$115</definedName>
    <definedName name="UNRESTRICTED_SOURCES">'EXHIBIT G'!$D$8</definedName>
    <definedName name="UNSources">'EXHIBIT G'!$D$61</definedName>
    <definedName name="UPDATED_CHARGE_PER_STUDENT_CREDIT_HOUR">'EXHIBIT C(2)'!$D$21</definedName>
    <definedName name="USouces24">'EXHIBIT G'!$D$96</definedName>
    <definedName name="Z_8CA1AA3C_D3A6_493D_93EE_74DE1406A5FE_.wvu.PrintArea" localSheetId="3" hidden="1">'CHECK SHEET'!$A$3:$G$113</definedName>
    <definedName name="Z_8CA1AA3C_D3A6_493D_93EE_74DE1406A5FE_.wvu.PrintArea" localSheetId="4" hidden="1">'EXHIBIT A'!$B$4:$F$52</definedName>
    <definedName name="Z_8CA1AA3C_D3A6_493D_93EE_74DE1406A5FE_.wvu.PrintArea" localSheetId="6" hidden="1">'EXHIBIT C'!$A$5:$I$89</definedName>
    <definedName name="Z_8CA1AA3C_D3A6_493D_93EE_74DE1406A5FE_.wvu.PrintArea" localSheetId="7" hidden="1">'EXHIBIT C(2)'!$A$3:$F$68</definedName>
    <definedName name="Z_8CA1AA3C_D3A6_493D_93EE_74DE1406A5FE_.wvu.PrintArea" localSheetId="8" hidden="1">'EXHIBIT D'!$A$2:$H$270</definedName>
    <definedName name="Z_8CA1AA3C_D3A6_493D_93EE_74DE1406A5FE_.wvu.PrintArea" localSheetId="9" hidden="1">'EXHIBIT E'!$A$1:$F$23</definedName>
    <definedName name="Z_8CA1AA3C_D3A6_493D_93EE_74DE1406A5FE_.wvu.PrintArea" localSheetId="11" hidden="1">'EXHIBIT G'!$A$1:$E$122</definedName>
    <definedName name="Z_8CA1AA3C_D3A6_493D_93EE_74DE1406A5FE_.wvu.PrintArea" localSheetId="0" hidden="1">'SUMMARY OF CHANGES'!#REF!</definedName>
  </definedNames>
  <calcPr calcId="191029"/>
  <customWorkbookViews>
    <customWorkbookView name="sophia.gaines - Personal View" guid="{8CA1AA3C-D3A6-493D-93EE-74DE1406A5FE}" mergeInterval="0" personalView="1" maximized="1" windowWidth="1020" windowHeight="466" activeSheetId="7"/>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76" i="15" l="1"/>
  <c r="D80" i="15"/>
  <c r="D79" i="15"/>
  <c r="D75" i="15"/>
  <c r="D70" i="15"/>
  <c r="D66" i="15"/>
  <c r="D63" i="15"/>
  <c r="D48" i="15"/>
  <c r="D47" i="15"/>
  <c r="D15" i="15"/>
  <c r="D30" i="15"/>
  <c r="G260" i="7"/>
  <c r="C14" i="8" l="1"/>
  <c r="D17" i="8" l="1"/>
  <c r="D14" i="8"/>
  <c r="D18" i="8"/>
  <c r="B14" i="8"/>
  <c r="G214" i="7" l="1"/>
  <c r="G212" i="7"/>
  <c r="G211" i="7"/>
  <c r="G210" i="7"/>
  <c r="G207" i="7"/>
  <c r="G206" i="7"/>
  <c r="G205" i="7"/>
  <c r="G202" i="7"/>
  <c r="G184" i="7"/>
  <c r="G152" i="7"/>
  <c r="G127" i="7" l="1"/>
  <c r="G112" i="7"/>
  <c r="G111" i="7"/>
  <c r="C61" i="23" l="1"/>
  <c r="E53" i="23"/>
  <c r="E48" i="23"/>
  <c r="D61" i="23"/>
  <c r="E60" i="23"/>
  <c r="E59" i="23"/>
  <c r="E58" i="23"/>
  <c r="E57" i="23"/>
  <c r="E56" i="23"/>
  <c r="E55" i="23"/>
  <c r="A43" i="23"/>
  <c r="E43" i="23"/>
  <c r="E30" i="12"/>
  <c r="D27" i="6"/>
  <c r="H32" i="5"/>
  <c r="I32" i="5" s="1"/>
  <c r="E54" i="23"/>
  <c r="E52" i="23"/>
  <c r="E49" i="23"/>
  <c r="E46" i="23"/>
  <c r="E47" i="23"/>
  <c r="E25" i="6" l="1"/>
  <c r="F25" i="6" s="1"/>
  <c r="G27" i="7" s="1"/>
  <c r="D116" i="23"/>
  <c r="G116" i="23"/>
  <c r="J116" i="23"/>
  <c r="M116" i="23"/>
  <c r="P116" i="23"/>
  <c r="S116" i="23"/>
  <c r="V116" i="23"/>
  <c r="T116" i="23" l="1"/>
  <c r="A192" i="23" l="1"/>
  <c r="A193" i="23"/>
  <c r="A194" i="23"/>
  <c r="A195" i="23"/>
  <c r="A196" i="23"/>
  <c r="A197" i="23"/>
  <c r="A198" i="23"/>
  <c r="A199" i="23"/>
  <c r="A200" i="23"/>
  <c r="A201" i="23"/>
  <c r="A202" i="23"/>
  <c r="A203" i="23"/>
  <c r="A204" i="23"/>
  <c r="A205" i="23"/>
  <c r="A206" i="23"/>
  <c r="A207" i="23"/>
  <c r="A208" i="23"/>
  <c r="A209" i="23"/>
  <c r="A210" i="23"/>
  <c r="A211" i="23"/>
  <c r="A212" i="23"/>
  <c r="A213" i="23"/>
  <c r="A214" i="23"/>
  <c r="A215" i="23"/>
  <c r="A216" i="23"/>
  <c r="A217" i="23"/>
  <c r="A218" i="23"/>
  <c r="A219" i="23"/>
  <c r="A157" i="23"/>
  <c r="A158" i="23"/>
  <c r="A159" i="23"/>
  <c r="A160" i="23"/>
  <c r="A161" i="23"/>
  <c r="A162" i="23"/>
  <c r="A163" i="23"/>
  <c r="A164" i="23"/>
  <c r="A165" i="23"/>
  <c r="A166" i="23"/>
  <c r="A167" i="23"/>
  <c r="A168" i="23"/>
  <c r="A169" i="23"/>
  <c r="A170" i="23"/>
  <c r="A171" i="23"/>
  <c r="A172" i="23"/>
  <c r="A173" i="23"/>
  <c r="A174" i="23"/>
  <c r="A175" i="23"/>
  <c r="A176" i="23"/>
  <c r="A177" i="23"/>
  <c r="A178" i="23"/>
  <c r="A179" i="23"/>
  <c r="A180" i="23"/>
  <c r="A181" i="23"/>
  <c r="A182" i="23"/>
  <c r="A183" i="23"/>
  <c r="A184" i="23"/>
  <c r="E26" i="4"/>
  <c r="E19" i="4"/>
  <c r="G14" i="5" l="1"/>
  <c r="D16" i="23" l="1"/>
  <c r="D15" i="23"/>
  <c r="D14" i="23"/>
  <c r="D13" i="23"/>
  <c r="D12" i="23"/>
  <c r="D11" i="23"/>
  <c r="D10" i="23"/>
  <c r="D9" i="23"/>
  <c r="D8" i="23"/>
  <c r="D7" i="23"/>
  <c r="D17" i="23"/>
  <c r="D18" i="23"/>
  <c r="D19" i="23"/>
  <c r="D20" i="23"/>
  <c r="D21" i="23"/>
  <c r="D22" i="23"/>
  <c r="D23" i="23"/>
  <c r="D24" i="23"/>
  <c r="D25" i="23"/>
  <c r="D26" i="23"/>
  <c r="D27" i="23"/>
  <c r="D28" i="23"/>
  <c r="D29" i="23"/>
  <c r="D30" i="23"/>
  <c r="D31" i="23"/>
  <c r="D32" i="23"/>
  <c r="D33" i="23"/>
  <c r="D34" i="23"/>
  <c r="E51" i="23" l="1"/>
  <c r="B35" i="23" l="1"/>
  <c r="D87" i="3" l="1"/>
  <c r="B220" i="23"/>
  <c r="D85" i="3"/>
  <c r="B185" i="23" l="1"/>
  <c r="E11" i="8" l="1"/>
  <c r="E87" i="3" l="1"/>
  <c r="F87" i="3" s="1"/>
  <c r="E44" i="23" l="1"/>
  <c r="E45" i="23"/>
  <c r="E50" i="23"/>
  <c r="E61" i="23" l="1"/>
  <c r="F105" i="15"/>
  <c r="F103" i="15"/>
  <c r="F102" i="15"/>
  <c r="F13" i="6" l="1"/>
  <c r="AG116" i="23" l="1"/>
  <c r="AB116" i="23" s="1"/>
  <c r="Z116" i="23" s="1"/>
  <c r="G10" i="6" l="1"/>
  <c r="G11" i="6"/>
  <c r="G12" i="6"/>
  <c r="G13" i="6"/>
  <c r="H13" i="6" s="1"/>
  <c r="G15" i="7" s="1"/>
  <c r="G14" i="6"/>
  <c r="G15" i="6"/>
  <c r="F33" i="6"/>
  <c r="G33" i="6"/>
  <c r="F34" i="6"/>
  <c r="G34" i="6"/>
  <c r="H34" i="6" s="1"/>
  <c r="G32" i="7" s="1"/>
  <c r="F35" i="6"/>
  <c r="G35" i="6"/>
  <c r="F36" i="6"/>
  <c r="G36" i="6"/>
  <c r="E19" i="6"/>
  <c r="F19" i="6" s="1"/>
  <c r="E20" i="6"/>
  <c r="F20" i="6" s="1"/>
  <c r="G22" i="7" s="1"/>
  <c r="E21" i="6"/>
  <c r="F21" i="6" s="1"/>
  <c r="G23" i="7" s="1"/>
  <c r="E22" i="6"/>
  <c r="F22" i="6" s="1"/>
  <c r="G24" i="7" s="1"/>
  <c r="E23" i="6"/>
  <c r="F23" i="6" s="1"/>
  <c r="G25" i="7" s="1"/>
  <c r="E24" i="6"/>
  <c r="F24" i="6" s="1"/>
  <c r="G26" i="7" s="1"/>
  <c r="B35" i="5"/>
  <c r="H35" i="5" s="1"/>
  <c r="I35" i="5" s="1"/>
  <c r="B36" i="5"/>
  <c r="E41" i="6" s="1"/>
  <c r="F41" i="6" s="1"/>
  <c r="G39" i="7" s="1"/>
  <c r="B38" i="5"/>
  <c r="E42" i="6" s="1"/>
  <c r="F42" i="6" s="1"/>
  <c r="G40" i="7" s="1"/>
  <c r="B39" i="5"/>
  <c r="E43" i="6" s="1"/>
  <c r="F43" i="6" s="1"/>
  <c r="G41" i="7" s="1"/>
  <c r="G73" i="7"/>
  <c r="D84" i="3"/>
  <c r="G97" i="7"/>
  <c r="G106" i="7"/>
  <c r="G116" i="7"/>
  <c r="G120" i="7"/>
  <c r="G129" i="7"/>
  <c r="G141" i="7"/>
  <c r="C79" i="23"/>
  <c r="D79" i="23" s="1"/>
  <c r="E79" i="23" s="1"/>
  <c r="F79" i="23" s="1"/>
  <c r="A116" i="23"/>
  <c r="AD116" i="23" s="1"/>
  <c r="A117" i="23"/>
  <c r="A118" i="23"/>
  <c r="AD118" i="23" s="1"/>
  <c r="A119" i="23"/>
  <c r="AD119" i="23" s="1"/>
  <c r="D117" i="23"/>
  <c r="G117" i="23"/>
  <c r="J117" i="23"/>
  <c r="M117" i="23"/>
  <c r="P117" i="23"/>
  <c r="S117" i="23"/>
  <c r="D118" i="23"/>
  <c r="G118" i="23"/>
  <c r="J118" i="23"/>
  <c r="M118" i="23"/>
  <c r="P118" i="23"/>
  <c r="S118" i="23"/>
  <c r="D119" i="23"/>
  <c r="G119" i="23"/>
  <c r="J119" i="23"/>
  <c r="M119" i="23"/>
  <c r="P119" i="23"/>
  <c r="S119" i="23"/>
  <c r="A120" i="23"/>
  <c r="AD120" i="23" s="1"/>
  <c r="D120" i="23"/>
  <c r="G120" i="23"/>
  <c r="J120" i="23"/>
  <c r="M120" i="23"/>
  <c r="P120" i="23"/>
  <c r="S120" i="23"/>
  <c r="A121" i="23"/>
  <c r="AD121" i="23" s="1"/>
  <c r="D121" i="23"/>
  <c r="G121" i="23"/>
  <c r="J121" i="23"/>
  <c r="M121" i="23"/>
  <c r="P121" i="23"/>
  <c r="S121" i="23"/>
  <c r="A122" i="23"/>
  <c r="AD122" i="23" s="1"/>
  <c r="D122" i="23"/>
  <c r="G122" i="23"/>
  <c r="J122" i="23"/>
  <c r="M122" i="23"/>
  <c r="P122" i="23"/>
  <c r="S122" i="23"/>
  <c r="A123" i="23"/>
  <c r="AD123" i="23" s="1"/>
  <c r="D123" i="23"/>
  <c r="G123" i="23"/>
  <c r="J123" i="23"/>
  <c r="M123" i="23"/>
  <c r="P123" i="23"/>
  <c r="S123" i="23"/>
  <c r="A124" i="23"/>
  <c r="AD124" i="23" s="1"/>
  <c r="D124" i="23"/>
  <c r="G124" i="23"/>
  <c r="J124" i="23"/>
  <c r="M124" i="23"/>
  <c r="P124" i="23"/>
  <c r="S124" i="23"/>
  <c r="A125" i="23"/>
  <c r="AD125" i="23" s="1"/>
  <c r="D125" i="23"/>
  <c r="G125" i="23"/>
  <c r="J125" i="23"/>
  <c r="M125" i="23"/>
  <c r="P125" i="23"/>
  <c r="S125" i="23"/>
  <c r="A126" i="23"/>
  <c r="AD126" i="23" s="1"/>
  <c r="D126" i="23"/>
  <c r="G126" i="23"/>
  <c r="J126" i="23"/>
  <c r="M126" i="23"/>
  <c r="P126" i="23"/>
  <c r="S126" i="23"/>
  <c r="A127" i="23"/>
  <c r="AD127" i="23" s="1"/>
  <c r="D127" i="23"/>
  <c r="G127" i="23"/>
  <c r="J127" i="23"/>
  <c r="M127" i="23"/>
  <c r="P127" i="23"/>
  <c r="S127" i="23"/>
  <c r="A128" i="23"/>
  <c r="AD128" i="23" s="1"/>
  <c r="D128" i="23"/>
  <c r="G128" i="23"/>
  <c r="J128" i="23"/>
  <c r="M128" i="23"/>
  <c r="P128" i="23"/>
  <c r="S128" i="23"/>
  <c r="A129" i="23"/>
  <c r="AD129" i="23" s="1"/>
  <c r="D129" i="23"/>
  <c r="G129" i="23"/>
  <c r="J129" i="23"/>
  <c r="M129" i="23"/>
  <c r="P129" i="23"/>
  <c r="S129" i="23"/>
  <c r="A130" i="23"/>
  <c r="AD130" i="23" s="1"/>
  <c r="D130" i="23"/>
  <c r="G130" i="23"/>
  <c r="J130" i="23"/>
  <c r="M130" i="23"/>
  <c r="P130" i="23"/>
  <c r="S130" i="23"/>
  <c r="A131" i="23"/>
  <c r="AD131" i="23" s="1"/>
  <c r="D131" i="23"/>
  <c r="G131" i="23"/>
  <c r="J131" i="23"/>
  <c r="M131" i="23"/>
  <c r="P131" i="23"/>
  <c r="S131" i="23"/>
  <c r="A132" i="23"/>
  <c r="AD132" i="23" s="1"/>
  <c r="D132" i="23"/>
  <c r="G132" i="23"/>
  <c r="J132" i="23"/>
  <c r="M132" i="23"/>
  <c r="P132" i="23"/>
  <c r="S132" i="23"/>
  <c r="A133" i="23"/>
  <c r="AD133" i="23" s="1"/>
  <c r="D133" i="23"/>
  <c r="G133" i="23"/>
  <c r="J133" i="23"/>
  <c r="M133" i="23"/>
  <c r="P133" i="23"/>
  <c r="S133" i="23"/>
  <c r="A134" i="23"/>
  <c r="AD134" i="23" s="1"/>
  <c r="D134" i="23"/>
  <c r="G134" i="23"/>
  <c r="J134" i="23"/>
  <c r="M134" i="23"/>
  <c r="P134" i="23"/>
  <c r="S134" i="23"/>
  <c r="A135" i="23"/>
  <c r="AD135" i="23" s="1"/>
  <c r="D135" i="23"/>
  <c r="G135" i="23"/>
  <c r="J135" i="23"/>
  <c r="M135" i="23"/>
  <c r="P135" i="23"/>
  <c r="S135" i="23"/>
  <c r="A136" i="23"/>
  <c r="AD136" i="23" s="1"/>
  <c r="D136" i="23"/>
  <c r="G136" i="23"/>
  <c r="J136" i="23"/>
  <c r="M136" i="23"/>
  <c r="P136" i="23"/>
  <c r="S136" i="23"/>
  <c r="A137" i="23"/>
  <c r="AD137" i="23" s="1"/>
  <c r="D137" i="23"/>
  <c r="G137" i="23"/>
  <c r="J137" i="23"/>
  <c r="M137" i="23"/>
  <c r="P137" i="23"/>
  <c r="S137" i="23"/>
  <c r="A138" i="23"/>
  <c r="AD138" i="23" s="1"/>
  <c r="D138" i="23"/>
  <c r="G138" i="23"/>
  <c r="J138" i="23"/>
  <c r="M138" i="23"/>
  <c r="P138" i="23"/>
  <c r="S138" i="23"/>
  <c r="A139" i="23"/>
  <c r="AD139" i="23" s="1"/>
  <c r="D139" i="23"/>
  <c r="G139" i="23"/>
  <c r="J139" i="23"/>
  <c r="M139" i="23"/>
  <c r="P139" i="23"/>
  <c r="S139" i="23"/>
  <c r="A140" i="23"/>
  <c r="AD140" i="23" s="1"/>
  <c r="D140" i="23"/>
  <c r="G140" i="23"/>
  <c r="J140" i="23"/>
  <c r="M140" i="23"/>
  <c r="P140" i="23"/>
  <c r="S140" i="23"/>
  <c r="A141" i="23"/>
  <c r="AD141" i="23" s="1"/>
  <c r="D141" i="23"/>
  <c r="G141" i="23"/>
  <c r="J141" i="23"/>
  <c r="M141" i="23"/>
  <c r="P141" i="23"/>
  <c r="S141" i="23"/>
  <c r="A142" i="23"/>
  <c r="AD142" i="23" s="1"/>
  <c r="D142" i="23"/>
  <c r="G142" i="23"/>
  <c r="J142" i="23"/>
  <c r="M142" i="23"/>
  <c r="P142" i="23"/>
  <c r="S142" i="23"/>
  <c r="A143" i="23"/>
  <c r="AD143" i="23" s="1"/>
  <c r="D143" i="23"/>
  <c r="G143" i="23"/>
  <c r="J143" i="23"/>
  <c r="M143" i="23"/>
  <c r="P143" i="23"/>
  <c r="S143" i="23"/>
  <c r="B144" i="23"/>
  <c r="E144" i="23"/>
  <c r="F144" i="23"/>
  <c r="H144" i="23"/>
  <c r="I144" i="23"/>
  <c r="K144" i="23"/>
  <c r="L144" i="23"/>
  <c r="N144" i="23"/>
  <c r="O144" i="23"/>
  <c r="Q144" i="23"/>
  <c r="R144" i="23"/>
  <c r="V117" i="23"/>
  <c r="V118" i="23"/>
  <c r="V119" i="23"/>
  <c r="V120" i="23"/>
  <c r="V121" i="23"/>
  <c r="V122" i="23"/>
  <c r="V123" i="23"/>
  <c r="V124" i="23"/>
  <c r="V125" i="23"/>
  <c r="V126" i="23"/>
  <c r="V127" i="23"/>
  <c r="V128" i="23"/>
  <c r="V129" i="23"/>
  <c r="V130" i="23"/>
  <c r="V131" i="23"/>
  <c r="V132" i="23"/>
  <c r="V133" i="23"/>
  <c r="V134" i="23"/>
  <c r="V135" i="23"/>
  <c r="V136" i="23"/>
  <c r="V137" i="23"/>
  <c r="V138" i="23"/>
  <c r="V139" i="23"/>
  <c r="V140" i="23"/>
  <c r="V141" i="23"/>
  <c r="V142" i="23"/>
  <c r="V143" i="23"/>
  <c r="C108" i="3"/>
  <c r="C112" i="3"/>
  <c r="E40" i="3"/>
  <c r="E55" i="3" s="1"/>
  <c r="B69" i="23"/>
  <c r="A68" i="23"/>
  <c r="E30" i="5"/>
  <c r="E29" i="5"/>
  <c r="AE144" i="23"/>
  <c r="A81" i="23"/>
  <c r="C60" i="15"/>
  <c r="A74" i="23"/>
  <c r="C83" i="23"/>
  <c r="D83" i="23" s="1"/>
  <c r="E83" i="23" s="1"/>
  <c r="F83" i="23" s="1"/>
  <c r="A101" i="23"/>
  <c r="A100" i="23"/>
  <c r="A99" i="23"/>
  <c r="A98" i="23"/>
  <c r="A97" i="23"/>
  <c r="A96" i="23"/>
  <c r="A95" i="23"/>
  <c r="A94" i="23"/>
  <c r="A93" i="23"/>
  <c r="A92" i="23"/>
  <c r="A91" i="23"/>
  <c r="A90" i="23"/>
  <c r="A89" i="23"/>
  <c r="A88" i="23"/>
  <c r="A87" i="23"/>
  <c r="A86" i="23"/>
  <c r="A85" i="23"/>
  <c r="A84" i="23"/>
  <c r="A83" i="23"/>
  <c r="A82" i="23"/>
  <c r="A80" i="23"/>
  <c r="A79" i="23"/>
  <c r="A78" i="23"/>
  <c r="A77" i="23"/>
  <c r="A76" i="23"/>
  <c r="A75" i="23"/>
  <c r="A39" i="5"/>
  <c r="A38" i="5"/>
  <c r="A36" i="5"/>
  <c r="A35" i="5"/>
  <c r="A31" i="5"/>
  <c r="A30" i="5"/>
  <c r="A29" i="5"/>
  <c r="B3" i="8"/>
  <c r="A28" i="18"/>
  <c r="A25" i="18"/>
  <c r="A22" i="18"/>
  <c r="A19" i="18"/>
  <c r="A16" i="18"/>
  <c r="A13" i="18"/>
  <c r="A10" i="18"/>
  <c r="E77" i="22"/>
  <c r="D77" i="22"/>
  <c r="D55" i="3"/>
  <c r="D86" i="3"/>
  <c r="G82" i="7" s="1"/>
  <c r="E86" i="3" s="1"/>
  <c r="C35" i="23"/>
  <c r="E85" i="3"/>
  <c r="F85" i="3" s="1"/>
  <c r="B102" i="23"/>
  <c r="C74" i="23"/>
  <c r="D74" i="23" s="1"/>
  <c r="C75" i="23"/>
  <c r="D75" i="23" s="1"/>
  <c r="E75" i="23" s="1"/>
  <c r="F75" i="23" s="1"/>
  <c r="C76" i="23"/>
  <c r="D76" i="23" s="1"/>
  <c r="E76" i="23" s="1"/>
  <c r="F76" i="23" s="1"/>
  <c r="C77" i="23"/>
  <c r="D77" i="23" s="1"/>
  <c r="E77" i="23" s="1"/>
  <c r="F77" i="23" s="1"/>
  <c r="C78" i="23"/>
  <c r="D78" i="23" s="1"/>
  <c r="E78" i="23" s="1"/>
  <c r="F78" i="23" s="1"/>
  <c r="C80" i="23"/>
  <c r="D80" i="23" s="1"/>
  <c r="E80" i="23" s="1"/>
  <c r="F80" i="23" s="1"/>
  <c r="C81" i="23"/>
  <c r="D81" i="23" s="1"/>
  <c r="E81" i="23" s="1"/>
  <c r="F81" i="23" s="1"/>
  <c r="C82" i="23"/>
  <c r="D82" i="23" s="1"/>
  <c r="E82" i="23" s="1"/>
  <c r="F82" i="23" s="1"/>
  <c r="C84" i="23"/>
  <c r="D84" i="23" s="1"/>
  <c r="E84" i="23" s="1"/>
  <c r="F84" i="23" s="1"/>
  <c r="C85" i="23"/>
  <c r="C86" i="23"/>
  <c r="D86" i="23" s="1"/>
  <c r="E86" i="23" s="1"/>
  <c r="C87" i="23"/>
  <c r="D87" i="23" s="1"/>
  <c r="E87" i="23" s="1"/>
  <c r="F87" i="23" s="1"/>
  <c r="C88" i="23"/>
  <c r="D88" i="23" s="1"/>
  <c r="E88" i="23" s="1"/>
  <c r="C89" i="23"/>
  <c r="D89" i="23" s="1"/>
  <c r="E89" i="23" s="1"/>
  <c r="F89" i="23" s="1"/>
  <c r="C90" i="23"/>
  <c r="D90" i="23" s="1"/>
  <c r="E90" i="23" s="1"/>
  <c r="C91" i="23"/>
  <c r="D91" i="23" s="1"/>
  <c r="E91" i="23" s="1"/>
  <c r="F91" i="23" s="1"/>
  <c r="C92" i="23"/>
  <c r="D92" i="23" s="1"/>
  <c r="E92" i="23" s="1"/>
  <c r="F92" i="23" s="1"/>
  <c r="C93" i="23"/>
  <c r="D93" i="23" s="1"/>
  <c r="E93" i="23" s="1"/>
  <c r="C94" i="23"/>
  <c r="D94" i="23" s="1"/>
  <c r="E94" i="23" s="1"/>
  <c r="C95" i="23"/>
  <c r="D95" i="23" s="1"/>
  <c r="E95" i="23" s="1"/>
  <c r="F95" i="23" s="1"/>
  <c r="C96" i="23"/>
  <c r="D96" i="23" s="1"/>
  <c r="E96" i="23" s="1"/>
  <c r="F96" i="23" s="1"/>
  <c r="C97" i="23"/>
  <c r="D97" i="23" s="1"/>
  <c r="E97" i="23" s="1"/>
  <c r="F97" i="23" s="1"/>
  <c r="C98" i="23"/>
  <c r="D98" i="23" s="1"/>
  <c r="E98" i="23" s="1"/>
  <c r="C99" i="23"/>
  <c r="D99" i="23" s="1"/>
  <c r="E99" i="23" s="1"/>
  <c r="F99" i="23" s="1"/>
  <c r="C100" i="23"/>
  <c r="D100" i="23" s="1"/>
  <c r="E100" i="23" s="1"/>
  <c r="C101" i="23"/>
  <c r="D101" i="23" s="1"/>
  <c r="E101" i="23" s="1"/>
  <c r="C95" i="15"/>
  <c r="B1" i="15"/>
  <c r="B2" i="7"/>
  <c r="B7" i="12"/>
  <c r="B5" i="6"/>
  <c r="D8" i="5"/>
  <c r="E40" i="4"/>
  <c r="C101" i="3" s="1"/>
  <c r="C8" i="4"/>
  <c r="AF144" i="23"/>
  <c r="AA144" i="23"/>
  <c r="W144" i="23"/>
  <c r="AG143" i="23"/>
  <c r="AB143" i="23" s="1"/>
  <c r="Z143" i="23" s="1"/>
  <c r="AG142" i="23"/>
  <c r="AB142" i="23" s="1"/>
  <c r="Z142" i="23" s="1"/>
  <c r="AG141" i="23"/>
  <c r="AB141" i="23" s="1"/>
  <c r="Z141" i="23" s="1"/>
  <c r="AG140" i="23"/>
  <c r="AB140" i="23" s="1"/>
  <c r="Z140" i="23" s="1"/>
  <c r="AG139" i="23"/>
  <c r="AB139" i="23" s="1"/>
  <c r="Z139" i="23" s="1"/>
  <c r="AG138" i="23"/>
  <c r="AB138" i="23" s="1"/>
  <c r="Z138" i="23" s="1"/>
  <c r="AG137" i="23"/>
  <c r="AB137" i="23" s="1"/>
  <c r="Z137" i="23" s="1"/>
  <c r="AG136" i="23"/>
  <c r="AB136" i="23" s="1"/>
  <c r="Z136" i="23" s="1"/>
  <c r="AG135" i="23"/>
  <c r="AB135" i="23" s="1"/>
  <c r="Z135" i="23" s="1"/>
  <c r="AG134" i="23"/>
  <c r="AB134" i="23" s="1"/>
  <c r="Z134" i="23" s="1"/>
  <c r="AG133" i="23"/>
  <c r="AB133" i="23" s="1"/>
  <c r="Z133" i="23" s="1"/>
  <c r="AG132" i="23"/>
  <c r="AB132" i="23" s="1"/>
  <c r="Z132" i="23" s="1"/>
  <c r="AG131" i="23"/>
  <c r="AB131" i="23" s="1"/>
  <c r="Z131" i="23" s="1"/>
  <c r="AG130" i="23"/>
  <c r="AB130" i="23" s="1"/>
  <c r="Z130" i="23" s="1"/>
  <c r="AG129" i="23"/>
  <c r="AB129" i="23" s="1"/>
  <c r="Z129" i="23" s="1"/>
  <c r="AG128" i="23"/>
  <c r="AB128" i="23" s="1"/>
  <c r="Z128" i="23" s="1"/>
  <c r="AG127" i="23"/>
  <c r="AB127" i="23" s="1"/>
  <c r="Z127" i="23" s="1"/>
  <c r="AG126" i="23"/>
  <c r="AB126" i="23" s="1"/>
  <c r="Z126" i="23" s="1"/>
  <c r="AG125" i="23"/>
  <c r="AB125" i="23" s="1"/>
  <c r="Z125" i="23" s="1"/>
  <c r="AG124" i="23"/>
  <c r="AB124" i="23" s="1"/>
  <c r="Z124" i="23" s="1"/>
  <c r="AG123" i="23"/>
  <c r="AB123" i="23" s="1"/>
  <c r="Z123" i="23" s="1"/>
  <c r="AG122" i="23"/>
  <c r="AB122" i="23" s="1"/>
  <c r="Z122" i="23" s="1"/>
  <c r="AG121" i="23"/>
  <c r="AB121" i="23" s="1"/>
  <c r="Z121" i="23" s="1"/>
  <c r="AG120" i="23"/>
  <c r="AB120" i="23" s="1"/>
  <c r="Z120" i="23" s="1"/>
  <c r="AG119" i="23"/>
  <c r="AB119" i="23" s="1"/>
  <c r="Z119" i="23" s="1"/>
  <c r="AG118" i="23"/>
  <c r="AB118" i="23" s="1"/>
  <c r="Z118" i="23" s="1"/>
  <c r="AG117" i="23"/>
  <c r="AB117" i="23" s="1"/>
  <c r="Z117" i="23" s="1"/>
  <c r="F10" i="15"/>
  <c r="F11" i="15"/>
  <c r="F12" i="15"/>
  <c r="F13" i="15"/>
  <c r="F14" i="15"/>
  <c r="F15" i="15"/>
  <c r="F16" i="15"/>
  <c r="F17" i="15"/>
  <c r="F18" i="15"/>
  <c r="F19" i="15"/>
  <c r="F20" i="15"/>
  <c r="F21" i="15"/>
  <c r="F22" i="15"/>
  <c r="F23" i="15"/>
  <c r="F24" i="15"/>
  <c r="F25" i="15"/>
  <c r="F26" i="15"/>
  <c r="F27" i="15"/>
  <c r="F28" i="15"/>
  <c r="F29" i="15"/>
  <c r="F30" i="15"/>
  <c r="F31" i="15"/>
  <c r="F32" i="15"/>
  <c r="F33" i="15"/>
  <c r="F34" i="15"/>
  <c r="F35" i="15"/>
  <c r="F36" i="15"/>
  <c r="F37" i="15"/>
  <c r="F38" i="15"/>
  <c r="F39" i="15"/>
  <c r="F40" i="15"/>
  <c r="F41" i="15"/>
  <c r="F42" i="15"/>
  <c r="F43" i="15"/>
  <c r="F44" i="15"/>
  <c r="F45" i="15"/>
  <c r="F46" i="15"/>
  <c r="F47" i="15"/>
  <c r="F48" i="15"/>
  <c r="F49" i="15"/>
  <c r="F50" i="15"/>
  <c r="F51" i="15"/>
  <c r="F52" i="15"/>
  <c r="F53" i="15"/>
  <c r="F54" i="15"/>
  <c r="F55" i="15"/>
  <c r="D56" i="15"/>
  <c r="E56" i="15"/>
  <c r="F63" i="15"/>
  <c r="F64" i="15"/>
  <c r="F65" i="15"/>
  <c r="F66" i="15"/>
  <c r="F67" i="15"/>
  <c r="F68" i="15"/>
  <c r="F70" i="15"/>
  <c r="F71" i="15"/>
  <c r="F72" i="15"/>
  <c r="F73" i="15"/>
  <c r="F74" i="15"/>
  <c r="F75" i="15"/>
  <c r="F76" i="15"/>
  <c r="F77" i="15"/>
  <c r="F78" i="15"/>
  <c r="F79" i="15"/>
  <c r="F80" i="15"/>
  <c r="F81" i="15"/>
  <c r="F82" i="15"/>
  <c r="F83" i="15"/>
  <c r="F84" i="15"/>
  <c r="F85" i="15"/>
  <c r="F86" i="15"/>
  <c r="F87" i="15"/>
  <c r="F88" i="15"/>
  <c r="F89" i="15"/>
  <c r="F90" i="15"/>
  <c r="F91" i="15"/>
  <c r="D92" i="15"/>
  <c r="E92" i="15"/>
  <c r="F97" i="15"/>
  <c r="F98" i="15"/>
  <c r="F99" i="15"/>
  <c r="F100" i="15"/>
  <c r="F101" i="15"/>
  <c r="F104" i="15"/>
  <c r="F106" i="15"/>
  <c r="F107" i="15"/>
  <c r="F108" i="15"/>
  <c r="F109" i="15"/>
  <c r="D110" i="15"/>
  <c r="E110" i="15"/>
  <c r="F119" i="15"/>
  <c r="F120" i="15"/>
  <c r="F121" i="15"/>
  <c r="F122" i="15"/>
  <c r="F123" i="15"/>
  <c r="F124" i="15"/>
  <c r="F125" i="15"/>
  <c r="F126" i="15"/>
  <c r="F127" i="15"/>
  <c r="E128" i="15"/>
  <c r="B53" i="22"/>
  <c r="D75" i="22"/>
  <c r="E75" i="22"/>
  <c r="E65" i="22"/>
  <c r="E66" i="22" s="1"/>
  <c r="E70" i="22" s="1"/>
  <c r="D65" i="22"/>
  <c r="D67" i="22" s="1"/>
  <c r="D59" i="22"/>
  <c r="D60" i="22" s="1"/>
  <c r="B52" i="22"/>
  <c r="E33" i="22"/>
  <c r="E34" i="22" s="1"/>
  <c r="D33" i="22"/>
  <c r="D34" i="22" s="1"/>
  <c r="D26" i="22"/>
  <c r="D38" i="22"/>
  <c r="C38" i="22"/>
  <c r="E15" i="22"/>
  <c r="D15" i="22"/>
  <c r="B46" i="22"/>
  <c r="E26" i="22"/>
  <c r="E59" i="22"/>
  <c r="E61" i="22" s="1"/>
  <c r="E38" i="22"/>
  <c r="B29" i="5"/>
  <c r="H14" i="5"/>
  <c r="G246" i="7"/>
  <c r="E15" i="8"/>
  <c r="E37" i="6"/>
  <c r="D37" i="6"/>
  <c r="D44" i="6"/>
  <c r="E17" i="6"/>
  <c r="G20" i="5"/>
  <c r="H20" i="5"/>
  <c r="G19" i="5"/>
  <c r="H19" i="5"/>
  <c r="G22" i="5"/>
  <c r="H22" i="5" s="1"/>
  <c r="G23" i="5"/>
  <c r="H23" i="5" s="1"/>
  <c r="E20" i="12"/>
  <c r="E31" i="12"/>
  <c r="G194" i="7"/>
  <c r="D21" i="8"/>
  <c r="E59" i="3"/>
  <c r="C95" i="12"/>
  <c r="B31" i="5"/>
  <c r="H31" i="5"/>
  <c r="I31" i="5" s="1"/>
  <c r="B30" i="5"/>
  <c r="H30" i="5" s="1"/>
  <c r="I30" i="5" s="1"/>
  <c r="G16" i="5"/>
  <c r="H16" i="5" s="1"/>
  <c r="G15" i="5"/>
  <c r="H15" i="5" s="1"/>
  <c r="D96" i="8"/>
  <c r="C96" i="8"/>
  <c r="B70" i="6"/>
  <c r="C75" i="3" s="1"/>
  <c r="E60" i="3"/>
  <c r="E61" i="3"/>
  <c r="E62" i="3"/>
  <c r="E63" i="3"/>
  <c r="E64" i="3"/>
  <c r="B21" i="8"/>
  <c r="C21" i="8"/>
  <c r="E10" i="8"/>
  <c r="E12" i="8"/>
  <c r="E16" i="8"/>
  <c r="E17" i="8"/>
  <c r="E18" i="8"/>
  <c r="E19" i="8"/>
  <c r="E20" i="8"/>
  <c r="E36" i="4"/>
  <c r="C109" i="3" s="1"/>
  <c r="D33" i="4"/>
  <c r="B61" i="6"/>
  <c r="C78" i="3" s="1"/>
  <c r="E16" i="4"/>
  <c r="G262" i="7"/>
  <c r="G266" i="7" s="1"/>
  <c r="C102" i="3" s="1"/>
  <c r="E67" i="22"/>
  <c r="E14" i="8"/>
  <c r="G228" i="7"/>
  <c r="X144" i="23"/>
  <c r="E60" i="22"/>
  <c r="H36" i="6"/>
  <c r="G34" i="7" s="1"/>
  <c r="E62" i="22"/>
  <c r="D17" i="6"/>
  <c r="F12" i="6"/>
  <c r="F11" i="6"/>
  <c r="E45" i="3" s="1"/>
  <c r="F14" i="6"/>
  <c r="F15" i="6"/>
  <c r="E49" i="3"/>
  <c r="F10" i="6"/>
  <c r="E44" i="3" s="1"/>
  <c r="E47" i="3"/>
  <c r="C93" i="3" l="1"/>
  <c r="H11" i="6"/>
  <c r="G13" i="7" s="1"/>
  <c r="H36" i="5"/>
  <c r="I36" i="5" s="1"/>
  <c r="G21" i="7"/>
  <c r="G29" i="7" s="1"/>
  <c r="F27" i="6"/>
  <c r="H38" i="5"/>
  <c r="I38" i="5" s="1"/>
  <c r="H39" i="5"/>
  <c r="I39" i="5" s="1"/>
  <c r="H15" i="6"/>
  <c r="G17" i="7" s="1"/>
  <c r="F37" i="6"/>
  <c r="H14" i="6"/>
  <c r="G16" i="7" s="1"/>
  <c r="C74" i="3"/>
  <c r="H35" i="6"/>
  <c r="G33" i="7" s="1"/>
  <c r="E40" i="6"/>
  <c r="F40" i="6" s="1"/>
  <c r="F44" i="6" s="1"/>
  <c r="H33" i="6"/>
  <c r="G31" i="7" s="1"/>
  <c r="H12" i="6"/>
  <c r="G14" i="7" s="1"/>
  <c r="E46" i="3"/>
  <c r="D66" i="22"/>
  <c r="C95" i="3"/>
  <c r="E48" i="3"/>
  <c r="E68" i="22"/>
  <c r="D61" i="22"/>
  <c r="H29" i="5"/>
  <c r="I29" i="5" s="1"/>
  <c r="H10" i="6"/>
  <c r="E69" i="22"/>
  <c r="D62" i="22"/>
  <c r="F17" i="6"/>
  <c r="E50" i="3" s="1"/>
  <c r="B71" i="6"/>
  <c r="E21" i="8"/>
  <c r="C77" i="3"/>
  <c r="E65" i="3"/>
  <c r="G77" i="7"/>
  <c r="G86" i="7" s="1"/>
  <c r="D88" i="3"/>
  <c r="F110" i="15"/>
  <c r="G248" i="7"/>
  <c r="C94" i="3"/>
  <c r="C103" i="3"/>
  <c r="D118" i="15"/>
  <c r="C110" i="3"/>
  <c r="C114" i="3" s="1"/>
  <c r="E112" i="15"/>
  <c r="E130" i="15" s="1"/>
  <c r="F92" i="15"/>
  <c r="D112" i="15"/>
  <c r="F56" i="15"/>
  <c r="T140" i="23"/>
  <c r="T125" i="23"/>
  <c r="T118" i="23"/>
  <c r="T142" i="23"/>
  <c r="J144" i="23"/>
  <c r="T136" i="23"/>
  <c r="T135" i="23"/>
  <c r="T141" i="23"/>
  <c r="T131" i="23"/>
  <c r="T129" i="23"/>
  <c r="T124" i="23"/>
  <c r="F93" i="23"/>
  <c r="T128" i="23"/>
  <c r="M144" i="23"/>
  <c r="G144" i="23"/>
  <c r="S144" i="23"/>
  <c r="D59" i="3"/>
  <c r="D44" i="3" s="1"/>
  <c r="T138" i="23"/>
  <c r="AG144" i="23"/>
  <c r="F94" i="23"/>
  <c r="V144" i="23"/>
  <c r="T127" i="23"/>
  <c r="T126" i="23"/>
  <c r="T123" i="23"/>
  <c r="T122" i="23"/>
  <c r="T121" i="23"/>
  <c r="T120" i="23"/>
  <c r="T119" i="23"/>
  <c r="T117" i="23"/>
  <c r="T139" i="23"/>
  <c r="T137" i="23"/>
  <c r="T130" i="23"/>
  <c r="F101" i="23"/>
  <c r="T143" i="23"/>
  <c r="T134" i="23"/>
  <c r="T133" i="23"/>
  <c r="T132" i="23"/>
  <c r="Z144" i="23"/>
  <c r="AB144" i="23"/>
  <c r="F100" i="23"/>
  <c r="D48" i="3"/>
  <c r="F48" i="3" s="1"/>
  <c r="G48" i="3" s="1"/>
  <c r="D64" i="3"/>
  <c r="F64" i="3" s="1"/>
  <c r="G64" i="3" s="1"/>
  <c r="D144" i="23"/>
  <c r="P144" i="23"/>
  <c r="D60" i="3"/>
  <c r="D45" i="3" s="1"/>
  <c r="F45" i="3" s="1"/>
  <c r="G45" i="3" s="1"/>
  <c r="D63" i="3"/>
  <c r="F63" i="3" s="1"/>
  <c r="G63" i="3" s="1"/>
  <c r="D61" i="3"/>
  <c r="F61" i="3" s="1"/>
  <c r="G61" i="3" s="1"/>
  <c r="D85" i="23"/>
  <c r="E85" i="23" s="1"/>
  <c r="F85" i="23" s="1"/>
  <c r="E74" i="23"/>
  <c r="AD117" i="23"/>
  <c r="C102" i="23"/>
  <c r="F88" i="23"/>
  <c r="F86" i="23"/>
  <c r="D62" i="3"/>
  <c r="F62" i="3" s="1"/>
  <c r="G62" i="3" s="1"/>
  <c r="D49" i="3"/>
  <c r="F49" i="3" s="1"/>
  <c r="G49" i="3" s="1"/>
  <c r="F90" i="23"/>
  <c r="F98" i="23"/>
  <c r="D47" i="3"/>
  <c r="F47" i="3" s="1"/>
  <c r="G47" i="3" s="1"/>
  <c r="D46" i="3"/>
  <c r="F46" i="3" s="1"/>
  <c r="G46" i="3" s="1"/>
  <c r="F86" i="3"/>
  <c r="D35" i="23"/>
  <c r="G36" i="7" l="1"/>
  <c r="H37" i="6"/>
  <c r="H45" i="6"/>
  <c r="G38" i="7"/>
  <c r="G43" i="7" s="1"/>
  <c r="H17" i="6"/>
  <c r="H28" i="6" s="1"/>
  <c r="H47" i="6" s="1"/>
  <c r="E25" i="4"/>
  <c r="E28" i="4" s="1"/>
  <c r="D68" i="22"/>
  <c r="D69" i="22"/>
  <c r="D70" i="22"/>
  <c r="G12" i="7"/>
  <c r="G19" i="7" s="1"/>
  <c r="G45" i="7" s="1"/>
  <c r="G65" i="7" s="1"/>
  <c r="G143" i="7" s="1"/>
  <c r="D117" i="15"/>
  <c r="D128" i="15" s="1"/>
  <c r="D130" i="15" s="1"/>
  <c r="E84" i="3"/>
  <c r="E88" i="3" s="1"/>
  <c r="F112" i="15"/>
  <c r="C96" i="3"/>
  <c r="C121" i="3"/>
  <c r="F118" i="15"/>
  <c r="C129" i="3"/>
  <c r="D50" i="3"/>
  <c r="F50" i="3" s="1"/>
  <c r="G50" i="3" s="1"/>
  <c r="AO116" i="23"/>
  <c r="AO119" i="23" s="1"/>
  <c r="AO122" i="23" s="1"/>
  <c r="AO123" i="23" s="1"/>
  <c r="AO125" i="23" s="1"/>
  <c r="D65" i="3"/>
  <c r="F65" i="3" s="1"/>
  <c r="G65" i="3" s="1"/>
  <c r="T144" i="23"/>
  <c r="F59" i="3"/>
  <c r="G59" i="3" s="1"/>
  <c r="F44" i="3"/>
  <c r="G44" i="3" s="1"/>
  <c r="F74" i="23"/>
  <c r="E102" i="23"/>
  <c r="F102" i="23" s="1"/>
  <c r="D102" i="23"/>
  <c r="F60" i="3"/>
  <c r="G60" i="3" s="1"/>
  <c r="C126" i="3" l="1"/>
  <c r="F117" i="15"/>
  <c r="F128" i="15" s="1"/>
  <c r="C119" i="3"/>
  <c r="E18" i="4"/>
  <c r="E21" i="4" s="1"/>
  <c r="E23" i="4" s="1"/>
  <c r="E44" i="4" s="1"/>
  <c r="C17" i="3" s="1"/>
  <c r="F84" i="3"/>
  <c r="F88" i="3" s="1"/>
  <c r="C34" i="3"/>
  <c r="F130" i="15" l="1"/>
  <c r="C135" i="3"/>
  <c r="D32" i="4"/>
  <c r="E35" i="4" s="1"/>
  <c r="E38" i="4"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tc={36C3EBC9-D425-49C4-88D9-7163D2A68669}</author>
    <author>Nieto, Eve</author>
    <author>tc={55DCAC58-9647-4D0E-B033-FF408B92170A}</author>
    <author>tc={DDCCD159-46E5-468C-8EE9-53E98BFDB69B}</author>
    <author>tc={27A032FF-EFBE-4B1C-B7D8-930E18551E38}</author>
    <author>tc={ECAE66B6-F674-4BF0-9FF2-897DE90B034A}</author>
    <author>tc={97127F23-FD53-4C98-BD0E-AD4E1F96A69A}</author>
    <author>tc={0E17BC91-BE20-4A25-A7D8-943BE122B06F}</author>
    <author>tc={F21ABF8C-3F93-40C3-B556-B1AD2D545056}</author>
    <author>tc={E577ECD5-318A-43C6-B5C9-6703669EDBE1}</author>
    <author>tc={5D079386-487B-4A39-BBE3-35243C5504B3}</author>
    <author>tc={8EBECDCE-BD35-4FE7-90A5-285907FB34E4}</author>
    <author>tc={8EF7C769-F880-4C8A-80BE-59BF0D2E88E5}</author>
    <author>tc={6FDACA1F-54E8-45A8-8703-4774D8EFD9D2}</author>
    <author>tc={A6AC8CD1-2B10-4147-9844-D324F71DBF2C}</author>
    <author>tc={F7AFCA54-3658-4ED4-BF75-5B879FB58103}</author>
    <author>tc={9A19A128-2C5D-49FC-91FF-496FBD0040ED}</author>
    <author>tc={1A1D73E9-E4F1-4240-B864-6D373B51C436}</author>
    <author>tc={EB6DA77F-6AE0-4ED0-BFC4-9E01A2EC7C48}</author>
    <author>tc={9CCC2418-FC98-4D67-BE81-AC59529DA44C}</author>
    <author>tc={C398493A-27F9-41CA-B815-9405846000B7}</author>
    <author>tc={815CD3A1-1A1F-4342-B015-5E0FBE34EDD1}</author>
    <author>tc={3A891C23-FB36-4B68-ADDC-98949430BBD4}</author>
    <author>tc={0B3BE2BC-403A-4EEC-8852-A4CAB5B94B01}</author>
    <author>tc={17930007-AA0C-4C5B-897A-5AE306D64E8A}</author>
    <author>tc={345656CD-C971-4C73-AC2F-FA450CAA5C2E}</author>
    <author>tc={948D2B08-3475-4F45-923F-0CD64C7F35A4}</author>
    <author>tc={36C3EBC9-D425-49C5-88D9-7163D2A68669}</author>
  </authors>
  <commentList>
    <comment ref="B6" authorId="0" shapeId="0" xr:uid="{00000000-0006-0000-0200-000001000000}">
      <text>
        <t xml:space="preserve">[Threaded comment]
Your version of Excel allows you to read this threaded comment; however, any edits to it will get removed if the file is opened in a newer version of Excel. Learn more: https://go.microsoft.com/fwlink/?linkid=870924
Comment:
    Source Data:  J:\Finance\Session\Session 2026\FCS Allocation Worksheet placed in  J:\Finance\Operating Budgets - current year\2026-27 OPERATING BUDGET\Forms and Instructions\Working Documents\. Have also used Copy of 202x-2x Side by Side HB 5001 Conf Report (After Vetos ) 3.16.xx.xlsx
The source data file include the FCSPF General Revenue, Lottery. Recurring and nonrecurring state funds are included in the General Revenue appropriations. 
Performance Based Incentives Funding allocations are not approved until the July State Board of Education Meeting. Therefore, the performance allocations are not included in the General Revenue, Column B. The College should enter the Performance Based Funding on Exhibit D, Cell G79, General Ledger Code 42150.
</t>
      </text>
    </comment>
    <comment ref="C6" authorId="1" shapeId="0" xr:uid="{00000000-0006-0000-0200-000002000000}">
      <text>
        <r>
          <rPr>
            <b/>
            <sz val="9"/>
            <color indexed="81"/>
            <rFont val="Tahoma"/>
            <family val="2"/>
          </rPr>
          <t>Nieto, Eve:</t>
        </r>
        <r>
          <rPr>
            <sz val="9"/>
            <color indexed="81"/>
            <rFont val="Tahoma"/>
            <family val="2"/>
          </rPr>
          <t xml:space="preserve">
</t>
        </r>
        <r>
          <rPr>
            <sz val="14"/>
            <color indexed="81"/>
            <rFont val="Tahoma"/>
            <family val="2"/>
          </rPr>
          <t>Source: FY 26-27 FCS ALLOCATION WORKSHEET
5.27.26 DRS</t>
        </r>
        <r>
          <rPr>
            <sz val="9"/>
            <color indexed="81"/>
            <rFont val="Tahoma"/>
            <family val="2"/>
          </rPr>
          <t xml:space="preserve">
</t>
        </r>
      </text>
    </comment>
    <comment ref="A40" authorId="1" shapeId="0" xr:uid="{00000000-0006-0000-0200-000003000000}">
      <text>
        <r>
          <rPr>
            <b/>
            <sz val="9"/>
            <color indexed="81"/>
            <rFont val="Tahoma"/>
            <family val="2"/>
          </rPr>
          <t>Nieto, Eve:</t>
        </r>
        <r>
          <rPr>
            <sz val="9"/>
            <color indexed="81"/>
            <rFont val="Tahoma"/>
            <family val="2"/>
          </rPr>
          <t xml:space="preserve">
</t>
        </r>
        <r>
          <rPr>
            <sz val="14"/>
            <color indexed="81"/>
            <rFont val="Tahoma"/>
            <family val="2"/>
          </rPr>
          <t>GAA APPROPRIATION 128 RECURRING AND NON RECURRING FUNDS.</t>
        </r>
        <r>
          <rPr>
            <sz val="9"/>
            <color indexed="81"/>
            <rFont val="Tahoma"/>
            <family val="2"/>
          </rPr>
          <t xml:space="preserve">
</t>
        </r>
        <r>
          <rPr>
            <sz val="14"/>
            <color indexed="81"/>
            <rFont val="Tahoma"/>
            <family val="2"/>
          </rPr>
          <t>EN 4.4.24</t>
        </r>
        <r>
          <rPr>
            <sz val="9"/>
            <color indexed="81"/>
            <rFont val="Tahoma"/>
            <family val="2"/>
          </rPr>
          <t xml:space="preserve">
</t>
        </r>
      </text>
    </comment>
    <comment ref="A66" authorId="2" shapeId="0" xr:uid="{00000000-0006-0000-0200-000005000000}">
      <text>
        <t xml:space="preserve">[Threaded comment]
Your version of Excel allows you to read this threaded comment; however, any edits to it will get removed if the file is opened in a newer version of Excel. Learn more: https://go.microsoft.com/fwlink/?linkid=870924
Comment:
    Source: General Appropriations Act, Specific Appropriation 28.
</t>
      </text>
    </comment>
    <comment ref="A68" authorId="1" shapeId="0" xr:uid="{00000000-0006-0000-0200-000006000000}">
      <text>
        <r>
          <rPr>
            <b/>
            <sz val="14"/>
            <color indexed="81"/>
            <rFont val="Tahoma"/>
            <family val="2"/>
          </rPr>
          <t>Nieto, Eve:</t>
        </r>
        <r>
          <rPr>
            <sz val="14"/>
            <color indexed="81"/>
            <rFont val="Tahoma"/>
            <family val="2"/>
          </rPr>
          <t xml:space="preserve">
TCC Adults with Disb Program App#28
4.4.24</t>
        </r>
        <r>
          <rPr>
            <sz val="9"/>
            <color indexed="81"/>
            <rFont val="Tahoma"/>
            <family val="2"/>
          </rPr>
          <t xml:space="preserve">
</t>
        </r>
      </text>
    </comment>
    <comment ref="B73" authorId="3" shapeId="0" xr:uid="{00000000-0006-0000-0200-000007000000}">
      <text>
        <t xml:space="preserve">[Threaded comment]
Your version of Excel allows you to read this threaded comment; however, any edits to it will get removed if the file is opened in a newer version of Excel. Learn more: https://go.microsoft.com/fwlink/?linkid=870924
Comment:
    UPDATE WITH THE APPROVED FTE-2A DATA FOR THE CURRENT YEAR
However, if the FTE-2A is not available use the current approved FTE 1B from the Fee Calculator. Update each year.
Source:   J:\Finance\Fees\2025-26\Fee Calculator 2025-26(Using 2025-26 FTE-2A)  FALL 2025 FEES 4.10.26DRS.xlsx
Use the 2025-26 Tab, Column D, begin on Row 9.
Highlight the colleges that are authorized to charge the additional 2% Financial Aid Fee (FAF) pursuant to Section 1009.23(8)(a), F.S. Some colleges will not charge the additional 2% FAF in their operating budget.  Basically, if column D is marked they should be highlighted green.
	8)(a) 	Each Florida College System institution board of trustees is authorized to establish a separate fee for financial aid purposes in an additional amount up to, but not to exceed, 5 percent of the total student tuition or out-of-state fees collected. Each Florida College System institution board of trustees may collect up to an additional 2 percent if the amount generated by the total financial aid fee is less than $500,000. If the amount generated is less than $500,000, a Florida College System institution that charges tuition and out-of-state fees at least equal to the average fees established by rule may transfer from the general current fund to the scholarship fund an amount equal to the difference between $500,000 and the amount generated by the total financial aid fee assessment. No other transfer from the general current fund to the loan, endowment, or scholarship fund, by whatever name known, is authorized.
</t>
      </text>
    </comment>
    <comment ref="E73" authorId="4" shapeId="0" xr:uid="{00000000-0006-0000-0200-000008000000}">
      <text>
        <t xml:space="preserve">[Threaded comment]
Your version of Excel allows you to read this threaded comment; however, any edits to it will get removed if the file is opened in a newer version of Excel. Learn more: https://go.microsoft.com/fwlink/?linkid=870924
Comment:
    Update statute if necessary.
The 2% calculation is authorized under Section 1009.23 (8)(a), Florida Statutes.  
Section 1009.23(8)(a), F.S. Each Florida College System institution board of trustees is authorized to establish a separate fee for financial aid purposes in an additional amount up to, but not to exceed, 5 percent of the total student tuition or out-of-state fees collected. Each Florida College System institution board of trustees may collect up to an additional 2 percent if the amount generated by the total financial aid fee is less than $500,000. If the amount generated is less than $500,000, a Florida College System institution that charges tuition and out-of-state fees at least equal to the average fees established by rule may transfer from the general current fund to the scholarship fund an amount equal to the difference between $500,000 and the amount generated by the total financial aid fee assessment. No other transfer from the general current fund to the loan, endowment, or scholarship fund, by whatever name known, is authorized.
</t>
      </text>
    </comment>
    <comment ref="A111" authorId="5" shapeId="0" xr:uid="{00000000-0006-0000-0200-000009000000}">
      <text>
        <t xml:space="preserve">[Threaded comment]
Your version of Excel allows you to read this threaded comment; however, any edits to it will get removed if the file is opened in a newer version of Excel. Learn more: https://go.microsoft.com/fwlink/?linkid=870924
Comment:
    Note the FTE data is one fiscal year behind.
If the FTE-2A Report has not been approved by the Enrollment Estimating Conference, use the approved FTE-1A or 1B Report.
Source:   J:\Finance\Fees\2025-26\Fee Calculator 2025-26(Using 2025-26 FTE-2A)  FALL 2025 FEES 4.10.26DRS.xlsx
Use the 2025-26 Tab to complete this chart.
</t>
      </text>
    </comment>
    <comment ref="T112" authorId="6" shapeId="0" xr:uid="{00000000-0006-0000-0200-00000A000000}">
      <text>
        <t>[Threaded comment]
Your version of Excel allows you to read this threaded comment; however, any edits to it will get removed if the file is opened in a newer version of Excel. Learn more: https://go.microsoft.com/fwlink/?linkid=870924
Comment:
    Note: Total Fee Paying should agree with the Fee Calculator Total Fee Paying - CellU121.</t>
      </text>
    </comment>
    <comment ref="B115" authorId="7" shapeId="0" xr:uid="{00000000-0006-0000-0200-00000B000000}">
      <text>
        <t xml:space="preserve">[Threaded comment]
Your version of Excel allows you to read this threaded comment; however, any edits to it will get removed if the file is opened in a newer version of Excel. Learn more: https://go.microsoft.com/fwlink/?linkid=870924
Comment:
    Upper Level FTE Resident, Cell Q93
</t>
      </text>
    </comment>
    <comment ref="E115" authorId="8" shapeId="0" xr:uid="{00000000-0006-0000-0200-00000C000000}">
      <text>
        <t>[Threaded comment]
Your version of Excel allows you to read this threaded comment; however, any edits to it will get removed if the file is opened in a newer version of Excel. Learn more: https://go.microsoft.com/fwlink/?linkid=870924
Comment:
    A &amp; P Resident, Cell B93-120
Resident A &amp; P Fee Paying FTE does not include non-Florida Resident FTE and Dual Enrolled FTE.</t>
      </text>
    </comment>
    <comment ref="F115" authorId="9" shapeId="0" xr:uid="{00000000-0006-0000-0200-00000D000000}">
      <text>
        <t>[Threaded comment]
Your version of Excel allows you to read this threaded comment; however, any edits to it will get removed if the file is opened in a newer version of Excel. Learn more: https://go.microsoft.com/fwlink/?linkid=870924
Comment:
    A &amp; P FTE Estimated Non-Florida Resident, Cell P54-81</t>
      </text>
    </comment>
    <comment ref="H115" authorId="10" shapeId="0" xr:uid="{00000000-0006-0000-0200-00000E000000}">
      <text>
        <t xml:space="preserve">[Threaded comment]
Your version of Excel allows you to read this threaded comment; however, any edits to it will get removed if the file is opened in a newer version of Excel. Learn more: https://go.microsoft.com/fwlink/?linkid=870924
Comment:
    PSV FTE Resident, Cell E93
Resident PSV Fee Paying FTE does not include non-Florida Resident FTE and Dual Enrolled FTE. 
</t>
      </text>
    </comment>
    <comment ref="I115" authorId="11" shapeId="0" xr:uid="{00000000-0006-0000-0200-00000F000000}">
      <text>
        <t xml:space="preserve">[Threaded comment]
Your version of Excel allows you to read this threaded comment; however, any edits to it will get removed if the file is opened in a newer version of Excel. Learn more: https://go.microsoft.com/fwlink/?linkid=870924
Comment:
    PSV Estimated Non-Florida Resident FTE, Cell Q54
</t>
      </text>
    </comment>
    <comment ref="K115" authorId="12" shapeId="0" xr:uid="{00000000-0006-0000-0200-000010000000}">
      <text>
        <t xml:space="preserve">[Threaded comment]
Your version of Excel allows you to read this threaded comment; however, any edits to it will get removed if the file is opened in a newer version of Excel. Learn more: https://go.microsoft.com/fwlink/?linkid=870924
Comment:
    DEV ED FTE Resident, Cell H93
Resident DEV ED Fee Paying FTE does not include non-Florida Resident FTE.
</t>
      </text>
    </comment>
    <comment ref="L115" authorId="13" shapeId="0" xr:uid="{00000000-0006-0000-0200-000011000000}">
      <text>
        <t>[Threaded comment]
Your version of Excel allows you to read this threaded comment; however, any edits to it will get removed if the file is opened in a newer version of Excel. Learn more: https://go.microsoft.com/fwlink/?linkid=870924
Comment:
    DEV ED Estimated Non-Florida Resident FTE, Cell T54</t>
      </text>
    </comment>
    <comment ref="N115" authorId="14" shapeId="0" xr:uid="{00000000-0006-0000-0200-000012000000}">
      <text>
        <t>[Threaded comment]
Your version of Excel allows you to read this threaded comment; however, any edits to it will get removed if the file is opened in a newer version of Excel. Learn more: https://go.microsoft.com/fwlink/?linkid=870924
Comment:
    EPI FTE Resident, Cell K93. 
Resident EPI Fee Paying FTE does not include non-Florida Resident FTE.</t>
      </text>
    </comment>
    <comment ref="O115" authorId="15" shapeId="0" xr:uid="{00000000-0006-0000-0200-000013000000}">
      <text>
        <t>[Threaded comment]
Your version of Excel allows you to read this threaded comment; however, any edits to it will get removed if the file is opened in a newer version of Excel. Learn more: https://go.microsoft.com/fwlink/?linkid=870924
Comment:
    EPI Estimated Non-Florida Resident FTE, Cell W54</t>
      </text>
    </comment>
    <comment ref="Q115" authorId="16" shapeId="0" xr:uid="{00000000-0006-0000-0200-000014000000}">
      <text>
        <t xml:space="preserve">[Threaded comment]
Your version of Excel allows you to read this threaded comment; however, any edits to it will get removed if the file is opened in a newer version of Excel. Learn more: https://go.microsoft.com/fwlink/?linkid=870924
Comment:
    CCATD FTE Resident, Cell N93. 
Resident CCATD Paying FTE does not include non-Florida Resident FTE and Dual Enrolled FTE. </t>
      </text>
    </comment>
    <comment ref="R115" authorId="17" shapeId="0" xr:uid="{00000000-0006-0000-0200-000015000000}">
      <text>
        <t>[Threaded comment]
Your version of Excel allows you to read this threaded comment; however, any edits to it will get removed if the file is opened in a newer version of Excel. Learn more: https://go.microsoft.com/fwlink/?linkid=870924
Comment:
    CCATD FTE Estimated Non-Florida Resident FTE, Cell R54.</t>
      </text>
    </comment>
    <comment ref="W115" authorId="18" shapeId="0" xr:uid="{00000000-0006-0000-0200-000016000000}">
      <text>
        <t>[Threaded comment]
Your version of Excel allows you to read this threaded comment; however, any edits to it will get removed if the file is opened in a newer version of Excel. Learn more: https://go.microsoft.com/fwlink/?linkid=870924
Comment:
    Voc Prep FTE Estimated Non-Florida Resident, Cell U54</t>
      </text>
    </comment>
    <comment ref="X115" authorId="19" shapeId="0" xr:uid="{00000000-0006-0000-0200-000017000000}">
      <text>
        <t xml:space="preserve">[Threaded comment]
Your version of Excel allows you to read this threaded comment; however, any edits to it will get removed if the file is opened in a newer version of Excel. Learn more: https://go.microsoft.com/fwlink/?linkid=870924
Comment:
    Voc. Prep FTE Total, Cell G54
</t>
      </text>
    </comment>
    <comment ref="Z115" authorId="1" shapeId="0" xr:uid="{00000000-0006-0000-0200-000018000000}">
      <text>
        <r>
          <rPr>
            <b/>
            <sz val="14"/>
            <color indexed="81"/>
            <rFont val="Tahoma"/>
            <family val="2"/>
          </rPr>
          <t>Nieto, Eve:</t>
        </r>
        <r>
          <rPr>
            <sz val="14"/>
            <color indexed="81"/>
            <rFont val="Tahoma"/>
            <family val="2"/>
          </rPr>
          <t xml:space="preserve">
Formulas in place.
 Complete columns AE and AF first. </t>
        </r>
      </text>
    </comment>
    <comment ref="AA115" authorId="20" shapeId="0" xr:uid="{00000000-0006-0000-0200-000019000000}">
      <text>
        <t>[Threaded comment]
Your version of Excel allows you to read this threaded comment; however, any edits to it will get removed if the file is opened in a newer version of Excel. Learn more: https://go.microsoft.com/fwlink/?linkid=870924
Comment:
    Adult FTE Estimated Non-Florida Resident, Cell V54</t>
      </text>
    </comment>
    <comment ref="AE115" authorId="21" shapeId="0" xr:uid="{00000000-0006-0000-0200-00001A000000}">
      <text>
        <t xml:space="preserve">[Threaded comment]
Your version of Excel allows you to read this threaded comment; however, any edits to it will get removed if the file is opened in a newer version of Excel. Learn more: https://go.microsoft.com/fwlink/?linkid=870924
Comment:
    Adult Basic FTE, Cell H54
 </t>
      </text>
    </comment>
    <comment ref="AF115" authorId="22" shapeId="0" xr:uid="{00000000-0006-0000-0200-00001B000000}">
      <text>
        <t>[Threaded comment]
Your version of Excel allows you to read this threaded comment; however, any edits to it will get removed if the file is opened in a newer version of Excel. Learn more: https://go.microsoft.com/fwlink/?linkid=870924
Comment:
    Adult Second. &amp; GED  FTE, Cell I54</t>
      </text>
    </comment>
    <comment ref="AO117" authorId="23" shapeId="0" xr:uid="{00000000-0006-0000-0200-00001C000000}">
      <text>
        <t>[Threaded comment]
Your version of Excel allows you to read this threaded comment; however, any edits to it will get removed if the file is opened in a newer version of Excel. Learn more: https://go.microsoft.com/fwlink/?linkid=870924
Comment:
    Fee Calculator File:   This amount is from the Estimated Duel Enrolled FTE Total Column, Cell AF82.</t>
      </text>
    </comment>
    <comment ref="AO118" authorId="24" shapeId="0" xr:uid="{00000000-0006-0000-0200-00001D000000}">
      <text>
        <t xml:space="preserve">[Threaded comment]
Your version of Excel allows you to read this threaded comment; however, any edits to it will get removed if the file is opened in a newer version of Excel. Learn more: https://go.microsoft.com/fwlink/?linkid=870924
Comment:
    Fee Calculator File: Apprent FTE Total, Cell E82 minus the Estimated Dual Enrolled Apprent FTE, Cell AE82. 
</t>
      </text>
    </comment>
    <comment ref="AO121" authorId="25" shapeId="0" xr:uid="{00000000-0006-0000-0200-00001E000000}">
      <text>
        <t>[Threaded comment]
Your version of Excel allows you to read this threaded comment; however, any edits to it will get removed if the file is opened in a newer version of Excel. Learn more: https://go.microsoft.com/fwlink/?linkid=870924
Comment:
    Fee Calculator File: This amount is from the FTE-2A Total column, Cell L82.</t>
      </text>
    </comment>
    <comment ref="B155" authorId="26" shapeId="0" xr:uid="{948D2B08-3475-4F45-923F-0CD64C7F35A4}">
      <text>
        <t xml:space="preserve">[Threaded comment]
Your version of Excel allows you to read this threaded comment; however, any edits to it will get removed if the file is opened in a newer version of Excel. Learn more: https://go.microsoft.com/fwlink/?linkid=870924
Comment:
    Using 2025-26 allocation since 2026-27 budget has not been approved.
</t>
      </text>
    </comment>
    <comment ref="B156" authorId="27" shapeId="0" xr:uid="{00000000-0006-0000-0200-00001F000000}">
      <text>
        <t xml:space="preserve">[Threaded comment]
Your version of Excel allows you to read this threaded comment; however, any edits to it will get removed if the file is opened in a newer version of Excel. Learn more: https://go.microsoft.com/fwlink/?linkid=870924
Comment:
    Source Data:   J:\Finance\Session\ Session 2026\Side by Side, College Allocation tab.
The source data file include the FCSPF General Revenue, Lottery. Recurring and nonrecurring state funds are included in the General Revenue appropriations. 
Performance Based Incentives Funding allocations are not approved until the July State Board of Education Meeting. Therefore, the performance allocations are not included in the General Revenue, Column B. The College should enter the Performance Based Funding on Exhibit D, Cell G79, General Ledger Code 42150.
</t>
      </text>
    </comment>
    <comment ref="B190" authorId="1" shapeId="0" xr:uid="{65E6D97D-A536-4172-A2E3-7F590A27257E}">
      <text>
        <r>
          <rPr>
            <b/>
            <sz val="14"/>
            <color indexed="81"/>
            <rFont val="Tahoma"/>
            <family val="2"/>
          </rPr>
          <t>Nieto, Eve</t>
        </r>
        <r>
          <rPr>
            <b/>
            <sz val="9"/>
            <color indexed="81"/>
            <rFont val="Tahoma"/>
            <family val="2"/>
          </rPr>
          <t>:</t>
        </r>
        <r>
          <rPr>
            <sz val="9"/>
            <color indexed="81"/>
            <rFont val="Tahoma"/>
            <family val="2"/>
          </rPr>
          <t xml:space="preserve">
</t>
        </r>
        <r>
          <rPr>
            <sz val="14"/>
            <color indexed="81"/>
            <rFont val="Tahoma"/>
            <family val="2"/>
          </rPr>
          <t>Using 2025-26 PIPELINE allocation since 2026-27 budget has not been signed. 5.18.26</t>
        </r>
      </text>
    </comment>
    <comment ref="B191" authorId="1" shapeId="0" xr:uid="{00000000-0006-0000-0200-000020000000}">
      <text>
        <r>
          <rPr>
            <b/>
            <sz val="9"/>
            <color indexed="81"/>
            <rFont val="Tahoma"/>
            <family val="2"/>
          </rPr>
          <t>Nieto, Eve:</t>
        </r>
        <r>
          <rPr>
            <sz val="9"/>
            <color indexed="81"/>
            <rFont val="Tahoma"/>
            <family val="2"/>
          </rPr>
          <t xml:space="preserve">
</t>
        </r>
        <r>
          <rPr>
            <sz val="14"/>
            <color indexed="81"/>
            <rFont val="Tahoma"/>
            <family val="2"/>
          </rPr>
          <t>2025-26</t>
        </r>
        <r>
          <rPr>
            <sz val="12"/>
            <color indexed="81"/>
            <rFont val="Tahoma"/>
            <family val="2"/>
          </rPr>
          <t xml:space="preserve">GAA APPROPRIATION 131
EN 5.18.26
Hand enter
</t>
        </r>
        <r>
          <rPr>
            <sz val="9"/>
            <color indexed="81"/>
            <rFont val="Tahoma"/>
            <family val="2"/>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tc={C59C0FD2-0420-46F8-BA5D-9B1F5B311F31}</author>
    <author>tc={929E1006-F16D-4CDE-BD0D-80B88A081C3F}</author>
    <author>tc={78B00E4D-4A44-48B6-9998-D3F172A541B4}</author>
    <author>tc={B82D3A2A-092B-4169-B2AA-2D42D095B31B}</author>
  </authors>
  <commentList>
    <comment ref="D43" authorId="0" shapeId="0" xr:uid="{00000000-0006-0000-0300-000002000000}">
      <text>
        <t>[Threaded comment]
Your version of Excel allows you to read this threaded comment; however, any edits to it will get removed if the file is opened in a newer version of Excel. Learn more: https://go.microsoft.com/fwlink/?linkid=870924
Comment:
    VLOOKUP Tab - Cells A109 to S137</t>
      </text>
    </comment>
    <comment ref="G43" authorId="1" shapeId="0" xr:uid="{00000000-0006-0000-0300-000003000000}">
      <text>
        <t>[Threaded comment]
Your version of Excel allows you to read this threaded comment; however, any edits to it will get removed if the file is opened in a newer version of Excel. Learn more: https://go.microsoft.com/fwlink/?linkid=870924
Comment:
    Please enter an explanation if the difference is greater than 3% in any area in the Explanation box below.</t>
      </text>
    </comment>
    <comment ref="D58" authorId="2" shapeId="0" xr:uid="{00000000-0006-0000-0300-000004000000}">
      <text>
        <t xml:space="preserve">[Threaded comment]
Your version of Excel allows you to read this threaded comment; however, any edits to it will get removed if the file is opened in a newer version of Excel. Learn more: https://go.microsoft.com/fwlink/?linkid=870924
Comment:
    VLOOKUP Tab - Cells 
A109 to S136
</t>
      </text>
    </comment>
    <comment ref="G58" authorId="3" shapeId="0" xr:uid="{00000000-0006-0000-0300-000005000000}">
      <text>
        <t xml:space="preserve">[Threaded comment]
Your version of Excel allows you to read this threaded comment; however, any edits to it will get removed if the file is opened in a newer version of Excel. Learn more: https://go.microsoft.com/fwlink/?linkid=870924
Comment:
    Please enter an explanation if the difference is greater than 5% in any area in the Explanation box below.
</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tc={F6256170-DDF7-4C98-A790-4C4A90690A5F}</author>
    <author>tc={0046D1FA-1E22-4F20-918B-49D32E7BB5ED}</author>
    <author>tc={B48468A9-3461-4F32-B791-2EFF870A63E9}</author>
  </authors>
  <commentList>
    <comment ref="G79" authorId="0" shapeId="0" xr:uid="{00000000-0006-0000-0800-000001000000}">
      <text>
        <t xml:space="preserve">[Threaded comment]
Your version of Excel allows you to read this threaded comment; however, any edits to it will get removed if the file is opened in a newer version of Excel. Learn more: https://go.microsoft.com/fwlink/?linkid=870924
Comment:
    The amount for the FCSPF Performance Based Incentives Funds should be entered in (General Ledger Code 42150)
</t>
      </text>
    </comment>
    <comment ref="G81" authorId="1" shapeId="0" xr:uid="{00000000-0006-0000-0800-000002000000}">
      <text>
        <t xml:space="preserve">[Threaded comment]
Your version of Excel allows you to read this threaded comment; however, any edits to it will get removed if the file is opened in a newer version of Excel. Learn more: https://go.microsoft.com/fwlink/?linkid=870924
Comment:
    The amount for the FCSPF Performance Based Incentives Funds for Industry Certifications should be entered in (General Ledger Code 42510 not General Ledger Code 42150)
</t>
      </text>
    </comment>
    <comment ref="G264" authorId="2" shapeId="0" xr:uid="{B48468A9-3461-4F32-B791-2EFF870A63E9}">
      <text>
        <t>[Threaded comment]
Your version of Excel allows you to read this threaded comment; however, any edits to it will get removed if the file is opened in a newer version of Excel. Learn more: https://go.microsoft.com/fwlink/?linkid=870924
Comment:
Reminder:  Enter G.L. 30800 as a negative.</t>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tc={BFEB41D0-4FCD-4690-8BF0-03EBD7F8142B}</author>
  </authors>
  <commentList>
    <comment ref="A15" authorId="0" shapeId="0" xr:uid="{00000000-0006-0000-0900-000001000000}">
      <text>
        <t xml:space="preserve">[Threaded comment]
Your version of Excel allows you to read this threaded comment; however, any edits to it will get removed if the file is opened in a newer version of Excel. Learn more: https://go.microsoft.com/fwlink/?linkid=870924
Comment:
    Pursuant to Rule 6A-14.029, FAC.
</t>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Nieto, Eve</author>
    <author>tc={C439E12A-A2BD-4B44-9D99-3AC88DA9BEC8}</author>
    <author>tc={4955338F-1120-4255-A902-FC2660602E1E}</author>
  </authors>
  <commentList>
    <comment ref="D3" authorId="0" shapeId="0" xr:uid="{00000000-0006-0000-0B00-000001000000}">
      <text>
        <r>
          <rPr>
            <b/>
            <sz val="12"/>
            <color indexed="81"/>
            <rFont val="Tahoma"/>
            <family val="2"/>
          </rPr>
          <t>Nieto, Eve:</t>
        </r>
        <r>
          <rPr>
            <sz val="12"/>
            <color indexed="81"/>
            <rFont val="Tahoma"/>
            <family val="2"/>
          </rPr>
          <t xml:space="preserve">
Comment:
    General Appropriations Act - Prior to the disbursement of funds in Specific Appropriations, college shall submit an operating budget for the expenditure of these funds as provided in section 1011.30, Florida Statutes. The operating budget shall clearly identify planned expenditures for baccalaureate programs and shall include the sources of funds.
</t>
        </r>
      </text>
    </comment>
    <comment ref="D117" authorId="1" shapeId="0" xr:uid="{00000000-0006-0000-0B00-000002000000}">
      <text>
        <t xml:space="preserve">[Threaded comment]
Your version of Excel allows you to read this threaded comment; however, any edits to it will get removed if the file is opened in a newer version of Excel. Learn more: https://go.microsoft.com/fwlink/?linkid=870924
Comment:
    This cell will automatically populate. Should agree with Exhibit C, Cell H10. Resident and nonresident students pay resident tuition.
</t>
      </text>
    </comment>
    <comment ref="D118" authorId="2" shapeId="0" xr:uid="{00000000-0006-0000-0B00-000003000000}">
      <text>
        <t xml:space="preserve">[Threaded comment]
Your version of Excel allows you to read this threaded comment; however, any edits to it will get removed if the file is opened in a newer version of Excel. Learn more: https://go.microsoft.com/fwlink/?linkid=870924
Comment:
    This Cell will automatically populate.  Should agree with Exhibit C, Cell F19.
</t>
      </text>
    </comment>
  </commentList>
</comments>
</file>

<file path=xl/sharedStrings.xml><?xml version="1.0" encoding="utf-8"?>
<sst xmlns="http://schemas.openxmlformats.org/spreadsheetml/2006/main" count="1325" uniqueCount="796">
  <si>
    <t xml:space="preserve">THE FLORIDA COLLEGE SYSTEM </t>
  </si>
  <si>
    <t xml:space="preserve">SUMMARY OF CHANGES </t>
  </si>
  <si>
    <t>UPDATE CHANGES IF NECESSARY</t>
  </si>
  <si>
    <t>CHANGES</t>
  </si>
  <si>
    <t>EXHIBIT(S)/CHECK SHEET</t>
  </si>
  <si>
    <t>GENERAL LEDGER CODES</t>
  </si>
  <si>
    <t>LINES (ADDED, MOVED, RENAMED, ADJUSTED OR DELETED)</t>
  </si>
  <si>
    <t>GRANTS AND CONTRACTS FEDERAL GOVERNMENT - STIMULUS (HEERF) - INSTITUTIONAL</t>
  </si>
  <si>
    <t>GRANTS AND CONTRACTS FEDERAL GOVERNMENT - STIMULUS (HEERF) - STUDENT</t>
  </si>
  <si>
    <t xml:space="preserve">  </t>
  </si>
  <si>
    <t xml:space="preserve"> </t>
  </si>
  <si>
    <t>THE FLORIDA COLLEGE SYSTEM</t>
  </si>
  <si>
    <t>ANNUAL COLLEGE OPERATING BUDGET WORKBOOK FORMS</t>
  </si>
  <si>
    <t>Double Click to download a PDF of the document.</t>
  </si>
  <si>
    <t xml:space="preserve">VLOOKUP CHARTS - DO NOT DELETE - UPDATE EACH YEAR </t>
  </si>
  <si>
    <t>UPDATE COLUMNS HIGHLIGHTED IN YELLOW</t>
  </si>
  <si>
    <t xml:space="preserve"> FLORIDA COLLEGE SYSTEM PROGRAM FUND (FCSPF) APPROPRIATIONS </t>
  </si>
  <si>
    <t>COLLEGE NAME</t>
  </si>
  <si>
    <t>FCSPF LOTTERY (GENERAL LEDGER CODE  42610)</t>
  </si>
  <si>
    <t>TOTAL  APPROPRIATED FUNDS</t>
  </si>
  <si>
    <t>Eastern Florida State College</t>
  </si>
  <si>
    <t>Broward College</t>
  </si>
  <si>
    <t>College of Central Florida</t>
  </si>
  <si>
    <t>Chipola College</t>
  </si>
  <si>
    <t>Daytona State College</t>
  </si>
  <si>
    <t>Florida SouthWestern State College</t>
  </si>
  <si>
    <t>Florida State College at Jacksonville</t>
  </si>
  <si>
    <t>College of the Florida Keys</t>
  </si>
  <si>
    <t>Gulf Coast State College</t>
  </si>
  <si>
    <t>Indian River State College</t>
  </si>
  <si>
    <t>Florida Gateway College</t>
  </si>
  <si>
    <t>Lake-Sumter State College</t>
  </si>
  <si>
    <t>State College of Florida, Manatee-Sarasota</t>
  </si>
  <si>
    <t>Miami Dade College</t>
  </si>
  <si>
    <t>North Florida College</t>
  </si>
  <si>
    <t>Northwest Florida State College</t>
  </si>
  <si>
    <t>Palm Beach State College</t>
  </si>
  <si>
    <t>Pasco-Hernando State College</t>
  </si>
  <si>
    <t>Pensacola State College</t>
  </si>
  <si>
    <t>Polk State College</t>
  </si>
  <si>
    <t>St. Johns River State College</t>
  </si>
  <si>
    <t>St. Petersburg College</t>
  </si>
  <si>
    <t>Santa Fe College</t>
  </si>
  <si>
    <t>Seminole State College of Florida</t>
  </si>
  <si>
    <t>South Florida State College</t>
  </si>
  <si>
    <t>``</t>
  </si>
  <si>
    <t>Valencia College</t>
  </si>
  <si>
    <t>TOTAL</t>
  </si>
  <si>
    <r>
      <rPr>
        <vertAlign val="superscript"/>
        <sz val="14"/>
        <rFont val="Calibri"/>
        <family val="2"/>
        <scheme val="minor"/>
      </rPr>
      <t>1</t>
    </r>
    <r>
      <rPr>
        <sz val="14"/>
        <rFont val="Calibri"/>
        <family val="2"/>
        <scheme val="minor"/>
      </rPr>
      <t xml:space="preserve">Recurring and nonrecurring state funds are included in the General Revenue appropriations. </t>
    </r>
  </si>
  <si>
    <t xml:space="preserve">Program/Project </t>
  </si>
  <si>
    <t xml:space="preserve">Recurring </t>
  </si>
  <si>
    <t>Nonrecurring</t>
  </si>
  <si>
    <t>Total</t>
  </si>
  <si>
    <t>The Special Projects Recurring and Nonrecurring amounts are included in the General Revenue appropriations, Column B above.</t>
  </si>
  <si>
    <t>UPDATE COLUMN B</t>
  </si>
  <si>
    <t>5% PROJECTED TUITION AND OUT-OF-STATE FEES</t>
  </si>
  <si>
    <t>PROJECTED FINANCIAL AID FEE COLLECTIONS BELOW $500,000?</t>
  </si>
  <si>
    <t>ADDITIONAL 2% PROJECTED FINANCIAL FEE COLLECTIONS</t>
  </si>
  <si>
    <t>TOTAL PROJECTED FINANCIAL AID FEES</t>
  </si>
  <si>
    <t>*********************************************************************************************************************************************************************************</t>
  </si>
  <si>
    <t>THE ESTIMATED FEE PAYING FTE-2A DATA IS PROVIDED AS AN EXAMPLE ON HOW THE BUDGET OFFICE CALCULATED THE ESTIMATED CREDIT HOURS ON THE CHECK SHEET, ITEM NUMBER 6 AND TO ASSIST THE COLLEGE IN CALCULATING  ESTIMATED CREDIT HOURS.</t>
  </si>
  <si>
    <t>THE FTE-2A REPORT WAS USED TO CALCULATE THE CREDIT HOURS. THE FTE-2A REPORT IS AVAILABLE TO USE TO CALCULATE THE CREDIT HOURS.</t>
  </si>
  <si>
    <t>MULTIPLY FTE TIMES 30 TO CONVERT TO STUDENT SEMESTER/CREDIT HOUR BASIS.</t>
  </si>
  <si>
    <t>LOWER LEVEL</t>
  </si>
  <si>
    <t>TOTAL FEE PAYING</t>
  </si>
  <si>
    <t>FEE PAYING FTE TOTALS</t>
  </si>
  <si>
    <t>UPPER LEVEL</t>
  </si>
  <si>
    <t>CREDIT</t>
  </si>
  <si>
    <t>NON-CREDIT</t>
  </si>
  <si>
    <t>BACCALAUREATE</t>
  </si>
  <si>
    <t>A &amp; P</t>
  </si>
  <si>
    <t>PSV</t>
  </si>
  <si>
    <t>DEV ED</t>
  </si>
  <si>
    <t>EPI</t>
  </si>
  <si>
    <t>CAREER CERTIFICATE AND APPLIED TECHNOLOGY DIPLOMA</t>
  </si>
  <si>
    <t>VOC. PREP FTE/ADULT EDUCATION FTE ARE EXCLUDED</t>
  </si>
  <si>
    <t>ADULT EDUCATION</t>
  </si>
  <si>
    <t>VLOOKUP CHARTS - DO NOT DELETE</t>
  </si>
  <si>
    <t>Resident</t>
  </si>
  <si>
    <t>Non Resident</t>
  </si>
  <si>
    <t>ADULT BASIC FTE</t>
  </si>
  <si>
    <t>ADULT SEC. &amp; GED FTE</t>
  </si>
  <si>
    <t xml:space="preserve">TOTAL ADULT BASIC &amp; ADULT SEC. </t>
  </si>
  <si>
    <t>Total Voc Prep. and Adult Education</t>
  </si>
  <si>
    <t xml:space="preserve">Total Estimated Dual Enrolled FTE </t>
  </si>
  <si>
    <t>Total Apprentice FTE minus Estimated Dual Enrolled Apprentice FTE</t>
  </si>
  <si>
    <t>This amount should agree with the FTE-2A Report Total Fee Paying (Cell U121)</t>
  </si>
  <si>
    <t>DEV ED - Developmental Education (formerly College Prep).</t>
  </si>
  <si>
    <t>EPI - Educator Preparation Institute.</t>
  </si>
  <si>
    <t>CCATD - Career Certificate and Applied Technology Diploma (formerly Postsecondary Adult Vocational - PSAV)</t>
  </si>
  <si>
    <t>1.</t>
  </si>
  <si>
    <t>COLLEGE NAME:</t>
  </si>
  <si>
    <t>2.</t>
  </si>
  <si>
    <t>EXHIBIT A must be signed by the President and submitted electronically as a scanned PDF file.</t>
  </si>
  <si>
    <t>3.</t>
  </si>
  <si>
    <t>Ensure that unencumbered fund balance is not less than 5% of the total funds available (Linked to EXHIBIT A).</t>
  </si>
  <si>
    <t>YOU MUST COMPLETE AND SUBMIT "EXHIBIT F" IF THE UNALLOCATED FUND BALANCE IS BELOW 5 PERCENT IN ACCORDANCE WITH 1011.84(3)(e), FLORIDA STATUTES.</t>
  </si>
  <si>
    <t>4.</t>
  </si>
  <si>
    <t>Information to verify the student fees at the institutions (please see sections 1009.22 and 1009.23, Florida Statutes for details):</t>
  </si>
  <si>
    <t>(a)   Student Financial Aid Fees:  Credit Programs - 5%; Credit total generated by student financial aid fee under $500,000 - 7%; Noncredit Programs - 10%.</t>
  </si>
  <si>
    <t>(b)   Student Activity and Service Fee not in excess of 10% of resident tuition (not allowed for noncredit programs). The same rate is applied to resident and nonresident students.</t>
  </si>
  <si>
    <t>(c)   Capital Improvement Fee may not exceed 20% for resident credit students or 20% of the total tuition and out-of-state fees for nonresident credit students.</t>
  </si>
  <si>
    <r>
      <t xml:space="preserve">       The fee for </t>
    </r>
    <r>
      <rPr>
        <u/>
        <sz val="16"/>
        <color indexed="8"/>
        <rFont val="Calibri"/>
        <family val="2"/>
        <scheme val="minor"/>
      </rPr>
      <t xml:space="preserve">resident </t>
    </r>
    <r>
      <rPr>
        <sz val="16"/>
        <color indexed="8"/>
        <rFont val="Calibri"/>
        <family val="2"/>
        <scheme val="minor"/>
      </rPr>
      <t xml:space="preserve">credit students is limited to an annual increase of $2 per credit hour over the prior year. </t>
    </r>
  </si>
  <si>
    <r>
      <t xml:space="preserve">       The fees for resident </t>
    </r>
    <r>
      <rPr>
        <u/>
        <sz val="16"/>
        <color indexed="8"/>
        <rFont val="Calibri"/>
        <family val="2"/>
        <scheme val="minor"/>
      </rPr>
      <t>noncredit programs</t>
    </r>
    <r>
      <rPr>
        <sz val="16"/>
        <color indexed="8"/>
        <rFont val="Calibri"/>
        <family val="2"/>
        <scheme val="minor"/>
      </rPr>
      <t xml:space="preserve"> are computed at 5% of tuition and nonresident </t>
    </r>
    <r>
      <rPr>
        <u/>
        <sz val="16"/>
        <color indexed="8"/>
        <rFont val="Calibri"/>
        <family val="2"/>
        <scheme val="minor"/>
      </rPr>
      <t>noncredit programs</t>
    </r>
    <r>
      <rPr>
        <sz val="16"/>
        <color indexed="8"/>
        <rFont val="Calibri"/>
        <family val="2"/>
        <scheme val="minor"/>
      </rPr>
      <t xml:space="preserve"> are computed at 5% of tuition plus out-of-state fee.</t>
    </r>
  </si>
  <si>
    <t>(d)  Technology Fee may not exceed 5% for resident credit students or 5% of the tuition and out-of-state fees for nonresident students. Technology fees apply to baccalaureate,</t>
  </si>
  <si>
    <r>
      <t xml:space="preserve">      </t>
    </r>
    <r>
      <rPr>
        <sz val="16"/>
        <color indexed="8"/>
        <rFont val="Calibri"/>
        <family val="2"/>
        <scheme val="minor"/>
      </rPr>
      <t xml:space="preserve"> </t>
    </r>
    <r>
      <rPr>
        <sz val="16"/>
        <rFont val="Calibri"/>
        <family val="2"/>
        <scheme val="minor"/>
      </rPr>
      <t>college credit and career certificate and applied technology diploma instruction.</t>
    </r>
  </si>
  <si>
    <t>5.</t>
  </si>
  <si>
    <t>In EXHIBIT C, verify that student fees agree with EXHIBIT D.</t>
  </si>
  <si>
    <t>6.</t>
  </si>
  <si>
    <t>Compare the student credit hours calculated by the Florida College System Budget Office with estimated credit hours of the college (FTE converted to 30 credit hours).</t>
  </si>
  <si>
    <t>Fee paying only (excludes dual enrollment, vocational prep, adult and apprenticeship programs).</t>
  </si>
  <si>
    <t>BUDGET OFFICE IN-STATE</t>
  </si>
  <si>
    <t>COLLEGE IN-STATE</t>
  </si>
  <si>
    <t>DIFFERENCE</t>
  </si>
  <si>
    <t>ESTIMATED FTE</t>
  </si>
  <si>
    <t>ESTIMATED STUDENT</t>
  </si>
  <si>
    <t>%</t>
  </si>
  <si>
    <t>GREATER</t>
  </si>
  <si>
    <t>RESIDENT</t>
  </si>
  <si>
    <t>(CONVERTED TO 30 CRHR)</t>
  </si>
  <si>
    <t>CREDIT HOURS</t>
  </si>
  <si>
    <t>THAN 3%</t>
  </si>
  <si>
    <t>ADVANCED &amp; PROFESSIONAL (BACCALAUREATE)</t>
  </si>
  <si>
    <t>ADVANCED &amp; PROFESSIONAL (LOWER LEVEL)</t>
  </si>
  <si>
    <t>POSTSECONDARY VOCATIONAL</t>
  </si>
  <si>
    <t>DEVELOPMENTAL EDUCATION</t>
  </si>
  <si>
    <t>EDUCATOR PREPARATION INSTITUTES</t>
  </si>
  <si>
    <t>If the difference is greater than 3% in any of the areas, please provide an explanation in the box below.  Note: If more space is needed, please provide the explanation in the College Operating Budget transmittal email.</t>
  </si>
  <si>
    <t>DIVISION OUT-OF-STATE</t>
  </si>
  <si>
    <t>COLLEGE OUT-OF-STATE</t>
  </si>
  <si>
    <t>OUT-OF-STATE</t>
  </si>
  <si>
    <t>THAN 5%</t>
  </si>
  <si>
    <t>If the difference is greater than 5% in any of the areas, please provide an explanation in the box below.  Note: If more space is needed please provide the explanation in the College Operating Budget transmittal email.</t>
  </si>
  <si>
    <t>7.</t>
  </si>
  <si>
    <t>Verify that the transfer information in EXHIBIT C is explained and in agreement with EXHIBITS A and D.</t>
  </si>
  <si>
    <t>TRANSFERS IN:</t>
  </si>
  <si>
    <t>EXHIBIT C Transfers In agree with EXHIBIT A</t>
  </si>
  <si>
    <t>EXHIBIT C Transfers In agree with EXHIBIT D</t>
  </si>
  <si>
    <t>TRANSFERS OUT:</t>
  </si>
  <si>
    <t>EXHIBIT C Transfers Out agree with EXHIBIT A</t>
  </si>
  <si>
    <t>EXHIBIT C Transfers Out agree with EXHIBIT D</t>
  </si>
  <si>
    <t>8.</t>
  </si>
  <si>
    <t>In EXHIBIT D, verify that state appropriations required to be budgeted in Fund 1 are accurate. (The following appropriations must be in agreement on Exhibit D).</t>
  </si>
  <si>
    <t>APPROPRIATIONS</t>
  </si>
  <si>
    <t>GENERAL APPROPRIATIONS ACT</t>
  </si>
  <si>
    <t>EXHIBIT D</t>
  </si>
  <si>
    <t>FLORIDA COLLEGE SYSTEM PROGRAM FUND (FCSPF) - GENERAL REVENUE (GL 42110)</t>
  </si>
  <si>
    <t>FCSPF - PERFORMANCE BASED INCENTIVES (GL 42150)</t>
  </si>
  <si>
    <t>FCSPF - LOTTERY (GL 42610)</t>
  </si>
  <si>
    <t xml:space="preserve">      TOTAL</t>
  </si>
  <si>
    <t>9.</t>
  </si>
  <si>
    <t>Verify that all EXHIBIT E totals for personnel, current expense and capital outlay equal the same totals in EXHIBIT D.</t>
  </si>
  <si>
    <t>PERSONNEL</t>
  </si>
  <si>
    <t>CURRENT EXPENSE</t>
  </si>
  <si>
    <t>CAPITAL OUTLAY</t>
  </si>
  <si>
    <t>10.</t>
  </si>
  <si>
    <t>11.</t>
  </si>
  <si>
    <t>Difference</t>
  </si>
  <si>
    <t>Amount budgeted in GLC 59300 for the Compensated Absence Expense</t>
  </si>
  <si>
    <t>12.</t>
  </si>
  <si>
    <t>Verify that EXHIBIT G, Resident and Nonresident Student Fee Revenue, has been generated based on the Baccalaureate Resident and Nonresident Tuition from EXHIBIT C.</t>
  </si>
  <si>
    <t>Nonresident</t>
  </si>
  <si>
    <t>13.</t>
  </si>
  <si>
    <t>Verify that EXHIBIT G, Resident and Nonresident Student Fee Revenue, agrees with EXHIBIT C.</t>
  </si>
  <si>
    <t>14.</t>
  </si>
  <si>
    <t>Grand Total Expenditures and Total Sources of Funds</t>
  </si>
  <si>
    <t>EXHIBIT A</t>
  </si>
  <si>
    <t>COLLEGE OPERATING BUDGET</t>
  </si>
  <si>
    <t>ANNUAL BUDGET SUMMARY</t>
  </si>
  <si>
    <t>COLLEGE:</t>
  </si>
  <si>
    <t>CURRENT FUNDS - UNRESTRICTED</t>
  </si>
  <si>
    <r>
      <t>ADD AMOUNT EXPECTED TO BE FINANCED IN FUTURE YEARS (</t>
    </r>
    <r>
      <rPr>
        <i/>
        <sz val="16"/>
        <rFont val="Calibri"/>
        <family val="2"/>
        <scheme val="minor"/>
      </rPr>
      <t>USE PLUS SIGN</t>
    </r>
    <r>
      <rPr>
        <sz val="16"/>
        <rFont val="Calibri"/>
        <family val="2"/>
        <scheme val="minor"/>
      </rPr>
      <t>)</t>
    </r>
  </si>
  <si>
    <t>ADD:              REVENUES</t>
  </si>
  <si>
    <t xml:space="preserve">                       TRANSFERS IN</t>
  </si>
  <si>
    <t>TOTAL RECEIPTS</t>
  </si>
  <si>
    <t>TOTAL ESTIMATED AVAILABLE</t>
  </si>
  <si>
    <t>DEDUCT:      EXPENDITURES</t>
  </si>
  <si>
    <t xml:space="preserve">                       TRANSFERS OUT</t>
  </si>
  <si>
    <t>TOTAL DISBURSEMENTS</t>
  </si>
  <si>
    <t>TOTAL AVAILABLE LESS DISBURSEMENTS</t>
  </si>
  <si>
    <t>ADD ACCRUED LEAVE EXPENSE (GLC 59300)</t>
  </si>
  <si>
    <t xml:space="preserve">       (Includes GL's: 30200, 30300, 30400, 30500, 30600, 30700, 30900, and 31100)</t>
  </si>
  <si>
    <t xml:space="preserve">PERCENT OF ESTIMATED UNENCUMBERED FUND BALANCE </t>
  </si>
  <si>
    <t>CERTIFY BOARD OF TRUSTEES APPROVAL:</t>
  </si>
  <si>
    <t>COLLEGE PRESIDENT</t>
  </si>
  <si>
    <t>DATE</t>
  </si>
  <si>
    <t>EXHIBIT B</t>
  </si>
  <si>
    <t>(UPPER AND LOWER LEVELS)</t>
  </si>
  <si>
    <t>RESIDENT STUDENTS</t>
  </si>
  <si>
    <t>TUITION AND FEES PER CREDIT HOUR &amp; BLOCK TUITION</t>
  </si>
  <si>
    <t>PROGRAMS</t>
  </si>
  <si>
    <t>TUITION</t>
  </si>
  <si>
    <t>STUDENT FINANCIAL AID FEE (1)</t>
  </si>
  <si>
    <t>STUDENT ACTIVITY FEE (1)</t>
  </si>
  <si>
    <t>CAPITAL IMPROVEMENT FEE (1)</t>
  </si>
  <si>
    <t>TECHNOLOGY FEE (1)</t>
  </si>
  <si>
    <t>TUITION AND FEES FOR ACADEMIC YEAR (30 HOURS)</t>
  </si>
  <si>
    <t>UPPER LEVEL - BACCALAUREATE</t>
  </si>
  <si>
    <t>LOWER LEVEL - CREDIT (A &amp; P, PSV, DEVELOPMENTAL EDUCATION AND EPI)</t>
  </si>
  <si>
    <t>BLOCK TUITION</t>
  </si>
  <si>
    <t>BLOCK TUITION PER TERM OR PER HALF YEAR</t>
  </si>
  <si>
    <t>VOCATIONAL PREPARATORY (PER TERM)</t>
  </si>
  <si>
    <t>ADULT GENERAL EDUCATION AND SECONDARY (PER TERM)</t>
  </si>
  <si>
    <t>VOCATIONAL PREPARATORY (PER HALF YEAR)</t>
  </si>
  <si>
    <t>ADULT GENERAL EDUCATION AND SECONDARY (PER HALF YEAR)</t>
  </si>
  <si>
    <t xml:space="preserve">NONRESIDENT STUDENTS    </t>
  </si>
  <si>
    <t>OUT-OF-STATE FEES</t>
  </si>
  <si>
    <t>EXHIBIT C</t>
  </si>
  <si>
    <t xml:space="preserve">COLLEGE: </t>
  </si>
  <si>
    <t xml:space="preserve"> l.  BUDGET WORKSHEET FOR  ESTIMATED STUDENT FEES PER CREDIT HOUR</t>
  </si>
  <si>
    <t>STUDENT TUITION</t>
  </si>
  <si>
    <t>DISCIPLINE</t>
  </si>
  <si>
    <t xml:space="preserve">GENERAL  LEDGER CODE                                                                                               </t>
  </si>
  <si>
    <t>TOTAL PLANNED CREDIT HOURS</t>
  </si>
  <si>
    <t>FEE EXEMPT, DUAL ENROLLMENT &amp;  APPRENTICESHIP, ETC.</t>
  </si>
  <si>
    <t>CHARGE PER STUDENT CREDIT HOUR</t>
  </si>
  <si>
    <t>BUDGETED FEE REVENUES</t>
  </si>
  <si>
    <t>ADVANCED &amp; PROFESSIONAL (UPPER LEVEL - BACCALAUREATE)</t>
  </si>
  <si>
    <t>40110</t>
  </si>
  <si>
    <t>40120</t>
  </si>
  <si>
    <t>40130</t>
  </si>
  <si>
    <t>40150</t>
  </si>
  <si>
    <t xml:space="preserve">     SUBTOTAL</t>
  </si>
  <si>
    <t>STUDENT OUT-OF STATE FEES</t>
  </si>
  <si>
    <t>ESTIMATED FEE PAYING OUT-OF-STATE CREDIT HOURS</t>
  </si>
  <si>
    <t>40310</t>
  </si>
  <si>
    <t>40320</t>
  </si>
  <si>
    <t>40330</t>
  </si>
  <si>
    <t>40350</t>
  </si>
  <si>
    <t>TOTAL STUDENT TUITION AND OUT-OF-STATE FEES</t>
  </si>
  <si>
    <t xml:space="preserve"> II.  BUDGET WORKSHEET FOR  ESTIMATED STUDENT TUITION (CONTINUED)</t>
  </si>
  <si>
    <t>STUDENT BLOCK TUITION</t>
  </si>
  <si>
    <t>TOTAL ANNUAL HEADCOUNT UNDUPLICATED BY TERM/BLOCK</t>
  </si>
  <si>
    <t>FEE EXEMPT</t>
  </si>
  <si>
    <t>BLOCK TUITION CHARGED</t>
  </si>
  <si>
    <t>BLOCK TUITION (PER TERM)</t>
  </si>
  <si>
    <t>VOCATIONAL PREPARATORY</t>
  </si>
  <si>
    <t>40180</t>
  </si>
  <si>
    <t>ADULT GENERAL EDUCATION AND SECONDARY</t>
  </si>
  <si>
    <t>40190</t>
  </si>
  <si>
    <t>BLOCK TUITION (PER HALF YEAR)</t>
  </si>
  <si>
    <t xml:space="preserve">     SUBTOTAL </t>
  </si>
  <si>
    <t>NONRESIDENT BLOCK TUITION</t>
  </si>
  <si>
    <t>40380</t>
  </si>
  <si>
    <t>40390</t>
  </si>
  <si>
    <t xml:space="preserve">TOTAL BLOCK TUITION </t>
  </si>
  <si>
    <t>GRAND TOTAL STUDENT FEES</t>
  </si>
  <si>
    <t>III.  TRANSFER IN AND OUT INFORMATION:</t>
  </si>
  <si>
    <t>PURPOSE OF TRANSFER</t>
  </si>
  <si>
    <t>AMOUNT</t>
  </si>
  <si>
    <t>FUND TRANSFERRED FROM</t>
  </si>
  <si>
    <t>FUND TRANSFERRED TO</t>
  </si>
  <si>
    <t>TOTAL TRANSFERS OUT</t>
  </si>
  <si>
    <t>TOTAL TRANSFERS IN</t>
  </si>
  <si>
    <t>TOTAL ALL TRANSFERS</t>
  </si>
  <si>
    <t>EXHIBIT C(2)</t>
  </si>
  <si>
    <t>BUDGET WORKSHEET FOR STUDENT TUITION PER CREDIT HOUR RATE CHANGE</t>
  </si>
  <si>
    <r>
      <t xml:space="preserve">(This form is </t>
    </r>
    <r>
      <rPr>
        <b/>
        <u/>
        <sz val="16"/>
        <rFont val="Calibri"/>
        <family val="2"/>
        <scheme val="minor"/>
      </rPr>
      <t>required</t>
    </r>
    <r>
      <rPr>
        <b/>
        <sz val="16"/>
        <rFont val="Calibri"/>
        <family val="2"/>
        <scheme val="minor"/>
      </rPr>
      <t xml:space="preserve"> by institutions that change the credit hour rate </t>
    </r>
    <r>
      <rPr>
        <b/>
        <sz val="16"/>
        <color indexed="8"/>
        <rFont val="Calibri"/>
        <family val="2"/>
        <scheme val="minor"/>
      </rPr>
      <t xml:space="preserve">after the beginning of the fall fiscal year.  The college must notify the Division of Florida Colleges </t>
    </r>
    <r>
      <rPr>
        <b/>
        <u/>
        <sz val="16"/>
        <color indexed="10"/>
        <rFont val="Calibri"/>
        <family val="2"/>
        <scheme val="minor"/>
      </rPr>
      <t>prior to the beginning of the Spring term)</t>
    </r>
    <r>
      <rPr>
        <b/>
        <u/>
        <sz val="16"/>
        <rFont val="Calibri"/>
        <family val="2"/>
        <scheme val="minor"/>
      </rPr>
      <t>.</t>
    </r>
  </si>
  <si>
    <t>STUDENT FEES</t>
  </si>
  <si>
    <t>GENERAL LEDGER CODE</t>
  </si>
  <si>
    <t>CHANGE IN CHARGE PER STUDENT CREDIT HOUR</t>
  </si>
  <si>
    <t>ADDITIONAL/ REDUCED BUDGETED FEE REVENUES</t>
  </si>
  <si>
    <t>UPDATED CHARGE PER STUDENT CREDIT HOUR</t>
  </si>
  <si>
    <t xml:space="preserve"> GRAND TOTAL CCPF STUDENT FEES</t>
  </si>
  <si>
    <t>REASON FOR CHANGE IN TUITION:</t>
  </si>
  <si>
    <t>SCHEDULE OF BUDGETED REVENUES, EXPENDITURES, AND FUND BALANCE</t>
  </si>
  <si>
    <t>BY GENERAL LEDGER CODE</t>
  </si>
  <si>
    <t>Enter amounts only for cells highlighted in light yellow.  The cells not highlighted have been automatically populated from other exhibits. If the amount is incorrect, changes must be made in the cell of the referenced exhibits.</t>
  </si>
  <si>
    <t xml:space="preserve">        </t>
  </si>
  <si>
    <t>ACCOUNT TITLE</t>
  </si>
  <si>
    <t>CURRENT FUNDS - UNRESTRICTED LOWER AND UPPER LEVEL</t>
  </si>
  <si>
    <t xml:space="preserve">CAREER CERTIFICATE AND APPLIED TECHNOLOGY DIPLOMA </t>
  </si>
  <si>
    <t xml:space="preserve">DEVELOPMENTAL EDUCATION </t>
  </si>
  <si>
    <t xml:space="preserve">    SUBTOTAL STUDENT TUITION</t>
  </si>
  <si>
    <t xml:space="preserve">   SUBTOTAL OUT-OF-STATE FEES</t>
  </si>
  <si>
    <t>TUITION (PER TERM) - RESIDENT</t>
  </si>
  <si>
    <t>TUITION (PER HALF YEAR) - RESIDENT</t>
  </si>
  <si>
    <t xml:space="preserve">   SUBTOTAL BLOCK RESIDENT TUITION</t>
  </si>
  <si>
    <t>TUITION (PER TERM) - NONRESIDENT</t>
  </si>
  <si>
    <t>TUITION (PER HALF YEAR) - NONRESIDENT</t>
  </si>
  <si>
    <t xml:space="preserve">   SUBTOTAL BLOCK TUITION NONRESIDENT FEES</t>
  </si>
  <si>
    <t xml:space="preserve">   SUBTOTAL FCSPF STUDENT FEES</t>
  </si>
  <si>
    <t>TUITION - LIFELONG LEARNING</t>
  </si>
  <si>
    <t>40210</t>
  </si>
  <si>
    <t>TUITION - CONTINUING WORKFORCE EDUCATION</t>
  </si>
  <si>
    <t>40240</t>
  </si>
  <si>
    <t>FULL COST OF INSTRUCTION (REPEAT COURSE FEE)</t>
  </si>
  <si>
    <t>40260</t>
  </si>
  <si>
    <t>TUITION - SELF-SUPPORTING</t>
  </si>
  <si>
    <t>40270</t>
  </si>
  <si>
    <t>LABORATORY FEES</t>
  </si>
  <si>
    <t>40400</t>
  </si>
  <si>
    <t>DISTANCE LEARNING COURSE USER FEES</t>
  </si>
  <si>
    <t>APPLICATION FEES</t>
  </si>
  <si>
    <t>40500</t>
  </si>
  <si>
    <t>TRANSIENT STUDENT APPLICATION FEE</t>
  </si>
  <si>
    <t>40505</t>
  </si>
  <si>
    <t>GRADUATION FEES</t>
  </si>
  <si>
    <t>40600</t>
  </si>
  <si>
    <t>DIPLOMA REPLACEMENT FEES</t>
  </si>
  <si>
    <t>40610</t>
  </si>
  <si>
    <t>TRANSCRIPT FEES</t>
  </si>
  <si>
    <t>40700</t>
  </si>
  <si>
    <t>FINANCIAL AID FUND FEES</t>
  </si>
  <si>
    <t>40800</t>
  </si>
  <si>
    <t>TECHNOLOGY FEE</t>
  </si>
  <si>
    <t>40870</t>
  </si>
  <si>
    <t>OTHER STUDENT FEES</t>
  </si>
  <si>
    <t>40900</t>
  </si>
  <si>
    <t>TRANSPORTATION FEE (SANTA FE COLLEGE ONLY)</t>
  </si>
  <si>
    <t>40980</t>
  </si>
  <si>
    <t>CREDIT CARD CONVENIENCE FEE</t>
  </si>
  <si>
    <t>40985</t>
  </si>
  <si>
    <t>TOTAL STUDENT FEES</t>
  </si>
  <si>
    <t>SUPPORT FROM LOCAL GOVERNMENT</t>
  </si>
  <si>
    <t>GRANTS AND CONTRACTS FROM CITIES</t>
  </si>
  <si>
    <t>41500</t>
  </si>
  <si>
    <t>GRANTS AND CONTRACTS FROM COUNTIES</t>
  </si>
  <si>
    <t>41600</t>
  </si>
  <si>
    <t>INDIRECT COSTS RECOVERED - CITY AND COUNTY</t>
  </si>
  <si>
    <t>41900</t>
  </si>
  <si>
    <t>TOTAL SUPPORT FROM LOCAL GOVERNMENT</t>
  </si>
  <si>
    <t>STATE SUPPORT</t>
  </si>
  <si>
    <t>FLORIDA COLLEGE SYSTEM PROGRAM FUND (FCSPF)</t>
  </si>
  <si>
    <t>42110</t>
  </si>
  <si>
    <t xml:space="preserve">PERFORMANCE-BASED INCENTIVE FUNDING - FCSPF </t>
  </si>
  <si>
    <t>42150</t>
  </si>
  <si>
    <t>LICENSE TAG FEES APPROPRIATION</t>
  </si>
  <si>
    <t>42210</t>
  </si>
  <si>
    <t>42510</t>
  </si>
  <si>
    <t>LOTTERY FUNDS - FCSPF</t>
  </si>
  <si>
    <t>42610</t>
  </si>
  <si>
    <t xml:space="preserve">GRANTS AND CONTRACTS - STATE </t>
  </si>
  <si>
    <t>42700</t>
  </si>
  <si>
    <t>INDIRECT COST RECOVERED - STATE</t>
  </si>
  <si>
    <t>42900</t>
  </si>
  <si>
    <t>TOTAL STATE SUPPORT</t>
  </si>
  <si>
    <t>FEDERAL SUPPORT</t>
  </si>
  <si>
    <t>GRANTS AND CONTRACTS FROM FEDERAL GOVERNMENT</t>
  </si>
  <si>
    <t>43500</t>
  </si>
  <si>
    <t>GRANTS AND CONTRACTS FROM FEDERAL GOVERNMENT (EDUCATION)</t>
  </si>
  <si>
    <t>GRANTS AND CONTRACTS FROM FEDERAL GOVERNMENT (DISCRETIONARY)</t>
  </si>
  <si>
    <t>INDIRECT COST RECOVERED - FEDERAL</t>
  </si>
  <si>
    <t>43900</t>
  </si>
  <si>
    <t>TOTAL FEDERAL SUPPORT</t>
  </si>
  <si>
    <t>GIFTS, PRIVATE GRANTS AND CONTRACTS</t>
  </si>
  <si>
    <t>44100</t>
  </si>
  <si>
    <t>NON-CASH CONTRIBUTIONS</t>
  </si>
  <si>
    <t>44200</t>
  </si>
  <si>
    <t>GIFTS, GRANTS AND CONTRACTS - PRIVATE</t>
  </si>
  <si>
    <t>INDIRECT COSTS RECOVERED - PRIVATE SOURCES</t>
  </si>
  <si>
    <t>44900</t>
  </si>
  <si>
    <t>TOTAL GIFTS, PRIVATE GRANTS AND CONTRACTS</t>
  </si>
  <si>
    <t>SALES AND SERVICES DEPARTMENT</t>
  </si>
  <si>
    <t>COMMISSIONS</t>
  </si>
  <si>
    <t>46200</t>
  </si>
  <si>
    <t>46400</t>
  </si>
  <si>
    <t>OTHER SALES AND SERVICES</t>
  </si>
  <si>
    <t>46600</t>
  </si>
  <si>
    <t>TAXABLE SALES</t>
  </si>
  <si>
    <t>46700</t>
  </si>
  <si>
    <t>INTERDEPARTMENTAL SALES</t>
  </si>
  <si>
    <t>46900</t>
  </si>
  <si>
    <t>TOTAL SALES AND SVCS. DEPT.</t>
  </si>
  <si>
    <t>47100</t>
  </si>
  <si>
    <t>TOTAL ENDOWMENT INCOME</t>
  </si>
  <si>
    <t>OTHER REVENUES</t>
  </si>
  <si>
    <t>INTEREST AND DIVIDENDS</t>
  </si>
  <si>
    <t>48100</t>
  </si>
  <si>
    <t>GAIN OR LOSS ON INVESTMENTS</t>
  </si>
  <si>
    <t>48200</t>
  </si>
  <si>
    <t>FINES AND PENALTIES</t>
  </si>
  <si>
    <t>48700</t>
  </si>
  <si>
    <t>48900</t>
  </si>
  <si>
    <t>TOTAL OTHER REVENUES</t>
  </si>
  <si>
    <t>NON-REVENUE RECEIPTS</t>
  </si>
  <si>
    <t>MANDATORY TRANSFERS IN, FROM CURRENT FUNDS - UNRESTRICTED</t>
  </si>
  <si>
    <t>49110</t>
  </si>
  <si>
    <t>49500</t>
  </si>
  <si>
    <t>INSURANCE RECOVERY</t>
  </si>
  <si>
    <t>PRIOR YEAR CORRECTIONS</t>
  </si>
  <si>
    <t>49600</t>
  </si>
  <si>
    <t>OVER AND SHORT</t>
  </si>
  <si>
    <t>49900</t>
  </si>
  <si>
    <t>TOTAL NON-REVENUE RECEIPTS</t>
  </si>
  <si>
    <t>GRAND TOTAL REVENUES</t>
  </si>
  <si>
    <t>PERSONNEL COSTS</t>
  </si>
  <si>
    <t>EXECUTIVE MANAGEMENT</t>
  </si>
  <si>
    <t>51000</t>
  </si>
  <si>
    <t>INSTRUCTIONAL MANAGEMENT</t>
  </si>
  <si>
    <t>51100</t>
  </si>
  <si>
    <t>INSTITUTIONAL MANAGEMENT</t>
  </si>
  <si>
    <t>51200</t>
  </si>
  <si>
    <t>EXECUTIVE, ADMINISTRATIVE, MANAGERIAL SABBATICAL</t>
  </si>
  <si>
    <t>51400</t>
  </si>
  <si>
    <t>EXECUTIVE, ADMINISTRATIVE, MANAGERIAL REGULAR PART-TIME</t>
  </si>
  <si>
    <t>51500</t>
  </si>
  <si>
    <t>INSTRUCTIONAL</t>
  </si>
  <si>
    <t>52000</t>
  </si>
  <si>
    <t>INSTRUCTIONAL - OVERLOAD/SUPPLEMENTAL</t>
  </si>
  <si>
    <t>52100</t>
  </si>
  <si>
    <t>INSTRUCTIONAL - SUBSTITUTION</t>
  </si>
  <si>
    <t>52200</t>
  </si>
  <si>
    <t>INSTRUCTIONAL - PARA-PROFESSIONAL/ASSOCIATE/ASSISTANT</t>
  </si>
  <si>
    <t>52300</t>
  </si>
  <si>
    <t>NSTRUCTIONAL - SABBATICAL</t>
  </si>
  <si>
    <t>52400</t>
  </si>
  <si>
    <t>INSTRUCTIONAL (PHASED RETIREMENT )</t>
  </si>
  <si>
    <t>INSTRUCTIONAL (PHASED RETIREMENT ) - INSTRUCTOR/PROFESSOR</t>
  </si>
  <si>
    <t>52501</t>
  </si>
  <si>
    <t>INSTRUCTIONAL (PHASED RETIREMENT) - LIBRARIAN</t>
  </si>
  <si>
    <t>52502</t>
  </si>
  <si>
    <t>INSTRUCTIONAL (PHASED RETIREMENT) - COUNSELOR</t>
  </si>
  <si>
    <t>52503</t>
  </si>
  <si>
    <t>INSTRUCTIONAL (PHASED RETIREMENT) - REGULAR PART-TIME (FRS PARTICIPANT)</t>
  </si>
  <si>
    <t>52504</t>
  </si>
  <si>
    <t xml:space="preserve">OTHER PROFESSIONAL </t>
  </si>
  <si>
    <t>53000</t>
  </si>
  <si>
    <t>OTHER PROFESSIONAL - OVERLOAD/SUPPLEMENTAL</t>
  </si>
  <si>
    <t>53100</t>
  </si>
  <si>
    <t>OTHER PROFESSIONAL - SUBSTITUTION</t>
  </si>
  <si>
    <t>53200</t>
  </si>
  <si>
    <t>OTHER PROFESSIONAL - PARA-PROFESSIONAL/ASSOCIATE/ASSISTANT</t>
  </si>
  <si>
    <t>53300</t>
  </si>
  <si>
    <t>OTHER PROFESSIONAL - REGULAR PART-TIME</t>
  </si>
  <si>
    <t>53500</t>
  </si>
  <si>
    <t>TECHNICAL, CLERICAL, TRADE AND SERVICE</t>
  </si>
  <si>
    <t>54000</t>
  </si>
  <si>
    <t>TECHNICAL, CLERICAL, TRADE AND SERVICE - OVERTIME</t>
  </si>
  <si>
    <t>54100</t>
  </si>
  <si>
    <t>TECHNICAL, CLERICAL, TRADE AND SERVICE - REGULAR (PART-TIME)</t>
  </si>
  <si>
    <t>54500</t>
  </si>
  <si>
    <t>OPS - OTHER PERSONNEL - EXECUTIVE, ADMINISTRATIVE, MANAGERIAL</t>
  </si>
  <si>
    <t>55000</t>
  </si>
  <si>
    <t>OPS - INSTRUCTIONAL</t>
  </si>
  <si>
    <t>56000</t>
  </si>
  <si>
    <t>OPS - INSTRUCTIONAL/ADJUNCT INSTRUCTOR</t>
  </si>
  <si>
    <t>OPS - LIBRARIAN</t>
  </si>
  <si>
    <t>OPS - COUNSELOR</t>
  </si>
  <si>
    <t>OPS - PARA-PROFESSIONAL</t>
  </si>
  <si>
    <t>56006</t>
  </si>
  <si>
    <t>OPS - INSTRUCTIONAL SUBSTITUTES</t>
  </si>
  <si>
    <t>56100</t>
  </si>
  <si>
    <t>OPS - OTHER PROFESSIONAL PART-TIME</t>
  </si>
  <si>
    <t>56500</t>
  </si>
  <si>
    <t>OPS - TECHNICAL, CLERICAL, TRADE AND SERVICE</t>
  </si>
  <si>
    <t>57000</t>
  </si>
  <si>
    <t>STUDENT EMPLOYMENT - INSTITUTIONAL WORK STUDY</t>
  </si>
  <si>
    <t>58000</t>
  </si>
  <si>
    <t>STUDENT EMPLOYMENT - COLLEGE WORK STUDY PROGRAM</t>
  </si>
  <si>
    <t>58100</t>
  </si>
  <si>
    <t>STUDENT EMPLOYMENT - COLLEGE WORK EXPERIENCE PROG.</t>
  </si>
  <si>
    <t>58200</t>
  </si>
  <si>
    <t>STUDENT EMPLOYMENT - STUDENT ASSISTANTS</t>
  </si>
  <si>
    <t>58300</t>
  </si>
  <si>
    <t>EMPLOYEE AWARDS</t>
  </si>
  <si>
    <t>58500</t>
  </si>
  <si>
    <t>SOCIAL SECURITY CONTRIBUTIONS</t>
  </si>
  <si>
    <t>59100</t>
  </si>
  <si>
    <t>RETIREMENT CONTRIBUTIONS</t>
  </si>
  <si>
    <t>59200</t>
  </si>
  <si>
    <t>ACCRUED LEAVE EXPENSE (COMPENSATED ABSENCES)</t>
  </si>
  <si>
    <t>59300</t>
  </si>
  <si>
    <t xml:space="preserve">ACCRUED SEVERANCE PAY EXPENSE   </t>
  </si>
  <si>
    <t>59400</t>
  </si>
  <si>
    <t>OTHER BENEFITS - TAXABLE</t>
  </si>
  <si>
    <t>59500</t>
  </si>
  <si>
    <t xml:space="preserve">OTHER BENEFITS </t>
  </si>
  <si>
    <t>INSURANCE BENEFITS</t>
  </si>
  <si>
    <t>59700</t>
  </si>
  <si>
    <t>TUITION BENEFITS &amp; REIMBURSEMENT</t>
  </si>
  <si>
    <t>59800</t>
  </si>
  <si>
    <t>PERSONNEL EXPENSE CONTINGENCY (BUDGET ONLY)</t>
  </si>
  <si>
    <t>59900</t>
  </si>
  <si>
    <t>TOTAL PERSONNEL COSTS</t>
  </si>
  <si>
    <t>CURRENT EXPENSES</t>
  </si>
  <si>
    <t>TRAVEL</t>
  </si>
  <si>
    <t>60500</t>
  </si>
  <si>
    <t>FREIGHT AND POSTAGE</t>
  </si>
  <si>
    <t>61000</t>
  </si>
  <si>
    <t>TELECOMMUNICATIONS</t>
  </si>
  <si>
    <t>61500</t>
  </si>
  <si>
    <t>PRINTING</t>
  </si>
  <si>
    <t>62000</t>
  </si>
  <si>
    <t>REPAIRS AND MAINTENANCE</t>
  </si>
  <si>
    <t>62500</t>
  </si>
  <si>
    <t>RENTALS</t>
  </si>
  <si>
    <t>63000</t>
  </si>
  <si>
    <t>INSURANCE</t>
  </si>
  <si>
    <t>63500</t>
  </si>
  <si>
    <t>UTILITIES (NOT DESIGNATED BELOW)</t>
  </si>
  <si>
    <t>64000</t>
  </si>
  <si>
    <t>OTHER SERVICES</t>
  </si>
  <si>
    <t>64500</t>
  </si>
  <si>
    <t>64600</t>
  </si>
  <si>
    <t>SERVICE PROVIDER CONTRACTS - WORKFORCE/WAGES</t>
  </si>
  <si>
    <t>64700</t>
  </si>
  <si>
    <t>PROFESSIONAL FEES</t>
  </si>
  <si>
    <t>65000</t>
  </si>
  <si>
    <t>EDUCATIONAL, OFFICE/DEPARTMENT MATERIALS AND SUPPLIES</t>
  </si>
  <si>
    <t>65500</t>
  </si>
  <si>
    <t>DATA SOFTWARE - NON-CAPITALIZED</t>
  </si>
  <si>
    <t>65700</t>
  </si>
  <si>
    <t>MAINTENANCE AND CONSTRUCTION  MATERIALS AND SUPPLIES</t>
  </si>
  <si>
    <t>66000</t>
  </si>
  <si>
    <t>OTHER MATERIALS AND SUPPLIES</t>
  </si>
  <si>
    <t>66500</t>
  </si>
  <si>
    <t>LIBRARY RESOURCES</t>
  </si>
  <si>
    <t>67000</t>
  </si>
  <si>
    <t>67500</t>
  </si>
  <si>
    <t>INDIRECT COST EXPENSE</t>
  </si>
  <si>
    <t>67600</t>
  </si>
  <si>
    <t>ADMINISTRATIVE COST POOL ALLOCATION</t>
  </si>
  <si>
    <t>67700</t>
  </si>
  <si>
    <t>SCHOLARSHIPS AND WAIVERS</t>
  </si>
  <si>
    <t>68000</t>
  </si>
  <si>
    <t>INTEREST ON DEBT</t>
  </si>
  <si>
    <t>68500</t>
  </si>
  <si>
    <t>PAYMENT ON DEBT PRINCIPAL</t>
  </si>
  <si>
    <t>69000</t>
  </si>
  <si>
    <t>OTHER  EXPENSES</t>
  </si>
  <si>
    <t>69500</t>
  </si>
  <si>
    <t>PRIOR-YEAR CORRECTIONS</t>
  </si>
  <si>
    <t>69600</t>
  </si>
  <si>
    <t>CURRENT EXPENSE CONTINGENCY (BUDGET ONLY)</t>
  </si>
  <si>
    <t>69900</t>
  </si>
  <si>
    <t>TOTAL CURRENT EXPENSES</t>
  </si>
  <si>
    <t>MINOR EQUIPMENT - NON-CAPITALIZED, NON INVENTORIED</t>
  </si>
  <si>
    <t>70500</t>
  </si>
  <si>
    <t>MINOR EQUIPMENT - NON-CAPITALIZED INVENTORIED</t>
  </si>
  <si>
    <t>70600</t>
  </si>
  <si>
    <t>FURNITURE AND EQUIPMENT</t>
  </si>
  <si>
    <t>71000</t>
  </si>
  <si>
    <t>DATA SOFTWARE</t>
  </si>
  <si>
    <t>72000</t>
  </si>
  <si>
    <t>ARTWORK/ARTIFACT</t>
  </si>
  <si>
    <t>BUILDINGS AND FIXED EQUIPMENT</t>
  </si>
  <si>
    <t>75000</t>
  </si>
  <si>
    <t>REMODELING AND RENOVATION, NON-CAPITALIZED REPAIRS &amp; MAINTENANCE, AND OTHER STRUCTURES AND IMPROVEMENTS</t>
  </si>
  <si>
    <t>76000</t>
  </si>
  <si>
    <t>LAND</t>
  </si>
  <si>
    <t>77000</t>
  </si>
  <si>
    <t>OTHER STRUCTURES, LAND IMPROVEMENTS</t>
  </si>
  <si>
    <t>79000</t>
  </si>
  <si>
    <t>CAPITAL OUTLAY CONTINGENCY (BUDGET ONLY)</t>
  </si>
  <si>
    <t>79900</t>
  </si>
  <si>
    <t>TOTAL CAPITAL OUTLAY</t>
  </si>
  <si>
    <t>GRAND TOTAL EXPENDITURES</t>
  </si>
  <si>
    <t>RESERVED FOR ENCUMBRANCES</t>
  </si>
  <si>
    <t>RESERVED FOR PERFORMANCE BASED INCENTIVE FUNDING (VOCATIONAL)</t>
  </si>
  <si>
    <t>RESERVED FOR ACADEMIC IMPROVEMENT TRUST FUNDS</t>
  </si>
  <si>
    <t>RESERVED FOR OTHER REQUIRED PURPOSES</t>
  </si>
  <si>
    <t>RESERVED FOR STAFF AND PROGRAM DEVELOPMENT</t>
  </si>
  <si>
    <t>RESERVED FOR STUDENT ACTIVITY FUNDS</t>
  </si>
  <si>
    <t>RESERVED FOR MATCHING GRANTS</t>
  </si>
  <si>
    <t>FUND BALANCE - BOARD DESIGNATED</t>
  </si>
  <si>
    <t>FUND BALANCE - COLLEGE - UNALLOCATED</t>
  </si>
  <si>
    <t>TOTAL ESTIMATED RESERVE AND UNENCUMBERED FUND BALANCE</t>
  </si>
  <si>
    <t>TOTAL ESTIMATED FUND BALANCE</t>
  </si>
  <si>
    <t>EXHIBIT  E</t>
  </si>
  <si>
    <t>SUMMARY OF BUDGETED EXPENDITURES BY FUNCTION</t>
  </si>
  <si>
    <t>CURRENT FUND-UNRESTRICTED</t>
  </si>
  <si>
    <t>Enter amounts only for cells highlighted in light yellow.</t>
  </si>
  <si>
    <t>FUNCTION</t>
  </si>
  <si>
    <t>PERSONNEL    GLC 500S</t>
  </si>
  <si>
    <t>CURRENT EXPENSE       GLC 600S</t>
  </si>
  <si>
    <t>CAPITAL OUTLAY       GLC 700S</t>
  </si>
  <si>
    <t>INSTRUCTION</t>
  </si>
  <si>
    <t>RESEARCH</t>
  </si>
  <si>
    <t>PUBLIC SERVICE</t>
  </si>
  <si>
    <t>ACADEMIC SUPPORT:</t>
  </si>
  <si>
    <t xml:space="preserve">           ACADEMIC SUPPORT - OTHER</t>
  </si>
  <si>
    <t xml:space="preserve">           STAFF/PROGRAM DEVELOPMENT</t>
  </si>
  <si>
    <t>STUDENT SUPPORT</t>
  </si>
  <si>
    <t>INSTITUTIONAL SUPPORT</t>
  </si>
  <si>
    <t>PLANT OPERATION AND MAINTENANCE</t>
  </si>
  <si>
    <t>STUDENT AID</t>
  </si>
  <si>
    <t>TRANSFERS,CONTINGENCIES,ETC.</t>
  </si>
  <si>
    <t xml:space="preserve">EXHIBIT F </t>
  </si>
  <si>
    <t>(SAMPLE LETTER)</t>
  </si>
  <si>
    <t>Double Click to Download the PDF Document.</t>
  </si>
  <si>
    <t>UPPER LEVEL PLANNED EXPENDITURES AND SOURCES OF FUNDS</t>
  </si>
  <si>
    <t xml:space="preserve">BACCALAUREATE DEGREE PROGRAM COLLEGE OPERATING BUDGET </t>
  </si>
  <si>
    <t xml:space="preserve"> PLANNED EXPENDITURES</t>
  </si>
  <si>
    <t xml:space="preserve">UNRESTRICTED SOURCES </t>
  </si>
  <si>
    <t xml:space="preserve"> RESTRICTED SOURCES </t>
  </si>
  <si>
    <t xml:space="preserve"> TOTAL UNRESTRICTED AND RESTRICTED SOURCES</t>
  </si>
  <si>
    <t>OTHER BENEFITS</t>
  </si>
  <si>
    <t>59600</t>
  </si>
  <si>
    <t>REPAIRS &amp; MAINTENANCE</t>
  </si>
  <si>
    <t>MANDATORY TRANSFERS OUT</t>
  </si>
  <si>
    <t>NONMANDATORY TRANSFERS OUT</t>
  </si>
  <si>
    <t>TOTAL CURRENT EXPENSE</t>
  </si>
  <si>
    <t>MINOR EQUIPMENT - NON CAPITALIZED INVENTORIED</t>
  </si>
  <si>
    <t>REMODELING &amp; RENOVATION, NON-CAPITALIZED REPAIRS &amp; MAINTENANCE, &amp; OTHER STRUCTURES &amp; IMPROVEMENTS</t>
  </si>
  <si>
    <t>SOURCES OF FUNDS</t>
  </si>
  <si>
    <t xml:space="preserve">   1.   SPECIAL STATE NONRECURRING</t>
  </si>
  <si>
    <t xml:space="preserve">   2.   UPPER LEVEL - RESIDENT STUDENT TUITION</t>
  </si>
  <si>
    <t xml:space="preserve">         UPPER LEVEL - NONRESIDENT STUDENT TUITION</t>
  </si>
  <si>
    <t xml:space="preserve">         UPPER LEVEL - OTHER STUDENT FEES</t>
  </si>
  <si>
    <t xml:space="preserve">   3.   CONTRIBUTIONS OR MATCHING GRANTS</t>
  </si>
  <si>
    <t xml:space="preserve">   5.   FLORIDA COLLEGE SYSTEM PROGRAM FUNDS (CURRENT YEAR)</t>
  </si>
  <si>
    <t xml:space="preserve">   6.   UNRESTRICTED FUND BALANCE</t>
  </si>
  <si>
    <t xml:space="preserve">   7.   RESTRICTED FUND BALANCE FROM PRIOR BACCALAUREATE APPROPRIATIONS</t>
  </si>
  <si>
    <t xml:space="preserve">   8.   INTEREST EARNINGS</t>
  </si>
  <si>
    <t xml:space="preserve">   9.   AUXILIARY SERVICES</t>
  </si>
  <si>
    <t xml:space="preserve"> 10.   FEDERAL FUNDS - OTHER</t>
  </si>
  <si>
    <t>TOTAL SOURCES OF FUNDS</t>
  </si>
  <si>
    <t>**PROVIDE A BRIEF EXPLANATION FOR ITEM NUMBER 4. ABOVE - OTHER GRANTS OR REVENUES:</t>
  </si>
  <si>
    <r>
      <t xml:space="preserve">LOWER LEVEL CREDIT PROGRAMS - RESIDENT:
</t>
    </r>
    <r>
      <rPr>
        <sz val="10"/>
        <color indexed="8"/>
        <rFont val="Calibri"/>
        <family val="2"/>
        <scheme val="minor"/>
      </rPr>
      <t>(ADVANCED &amp; PROFESSIONAL, POSTSECONDARY VOCATIONAL, DEVELOPMENTAL EDUCATION, AND EDUCATOR PREPARATION INSTITUTE)</t>
    </r>
  </si>
  <si>
    <t>TUITION AND FEE RATES
 PER CREDIT HOUR</t>
  </si>
  <si>
    <t>STANDARD</t>
  </si>
  <si>
    <t>MINIMUM</t>
  </si>
  <si>
    <t>MAXIMUM</t>
  </si>
  <si>
    <t>STUDENT FINANCIAL AID(1) (5% of tuition)</t>
  </si>
  <si>
    <t>TECHNOLOGY(1) (5% of tuition)</t>
  </si>
  <si>
    <t>STUDENT ACTIVITY AND SERVICE(1) (10% of tuition)</t>
  </si>
  <si>
    <t>CAPITAL IMPROVEMENT FEE(1) (20% of tuition; $2 maximum increase per year)  Example shown below.</t>
  </si>
  <si>
    <r>
      <t xml:space="preserve">LOWER LEVEL CREDIT PROGRAMS - NON-RESIDENT:
</t>
    </r>
    <r>
      <rPr>
        <sz val="10"/>
        <color indexed="8"/>
        <rFont val="Calibri"/>
        <family val="2"/>
        <scheme val="minor"/>
      </rPr>
      <t>(ADVANCED &amp; PROFESSIONAL, POSTSECONDARY VOCATIONAL, DEVELOPMENTAL EDUCATION, AND EDUCATOR PREPARATION INSTITUTE)</t>
    </r>
  </si>
  <si>
    <t>OUT-OF-STATE (O.O.S.) FEE</t>
  </si>
  <si>
    <t>STUDENT FINANCIAL AID(1) (5% of tuition &amp; O.O.S.)</t>
  </si>
  <si>
    <t>TECHNOLOGY(1) (5% of tuition &amp; O.O.S.)</t>
  </si>
  <si>
    <t>STUDENT ACTIVITY AND SERVICE(1) (10% of tuition - must be same as resident)</t>
  </si>
  <si>
    <t>CAPITAL IMPROVEMENT FEE(1) (20% of tuition &amp; O.O.S.)</t>
  </si>
  <si>
    <r>
      <rPr>
        <b/>
        <sz val="12"/>
        <rFont val="Calibri"/>
        <family val="2"/>
        <scheme val="minor"/>
      </rPr>
      <t>UPPER LEVEL CREDIT PROGRAMS - RESIDENT:</t>
    </r>
    <r>
      <rPr>
        <sz val="12"/>
        <rFont val="Calibri"/>
        <family val="2"/>
        <scheme val="minor"/>
      </rPr>
      <t xml:space="preserve">
</t>
    </r>
    <r>
      <rPr>
        <sz val="10"/>
        <color indexed="8"/>
        <rFont val="Calibri"/>
        <family val="2"/>
        <scheme val="minor"/>
      </rPr>
      <t>(BACCALAUREATE DEGREE PROGRAMS)</t>
    </r>
  </si>
  <si>
    <t>CAPITAL IMPROVEMENT FEE(1) (20% of tuition;  $2 maximum increase per year)  Example shown below.</t>
  </si>
  <si>
    <r>
      <rPr>
        <b/>
        <sz val="12"/>
        <rFont val="Calibri"/>
        <family val="2"/>
        <scheme val="minor"/>
      </rPr>
      <t>UPPER LEVEL CREDIT PROGRAMS - NON-RESIDENT:</t>
    </r>
    <r>
      <rPr>
        <sz val="10"/>
        <rFont val="Calibri"/>
        <family val="2"/>
        <scheme val="minor"/>
      </rPr>
      <t xml:space="preserve">
</t>
    </r>
    <r>
      <rPr>
        <sz val="10"/>
        <color indexed="8"/>
        <rFont val="Calibri"/>
        <family val="2"/>
        <scheme val="minor"/>
      </rPr>
      <t>(BACCALAUREATE DEGREE PROGRAMS) (2)</t>
    </r>
  </si>
  <si>
    <t>TBD</t>
  </si>
  <si>
    <t>(1) Discretionary fees are not required.</t>
  </si>
  <si>
    <t>(2) The sum of tuition and the out-of-state baccalaureate fee shall be no more than 85% of the sum of tuition and the out-of-state fee at the state university nearest the Florida college, per section 1009.23(3)(b)2., Florida Statutes.</t>
  </si>
  <si>
    <r>
      <rPr>
        <u/>
        <sz val="12"/>
        <rFont val="Calibri"/>
        <family val="2"/>
        <scheme val="minor"/>
      </rPr>
      <t>Capital Improvement Fee Calculation Example</t>
    </r>
    <r>
      <rPr>
        <sz val="12"/>
        <rFont val="Calibri"/>
        <family val="2"/>
        <scheme val="minor"/>
      </rPr>
      <t xml:space="preserve">:  Assumption - The college establishes </t>
    </r>
  </si>
  <si>
    <t>20% of $82.78 = $16.56 maximum possible rate, but the fee may not increase by more than $2 in any single year.</t>
  </si>
  <si>
    <t>CAREER CERTIFICATE AND APPLIED TECHNOLOGY DIPLOMA (CCATD) PROGRAMS - RESIDENT:</t>
  </si>
  <si>
    <t>STUDENT FINANCIAL AID(1) (10% of tuition)</t>
  </si>
  <si>
    <t>CAPITAL IMPROVEMENT FEE(1) (5% of tuition)</t>
  </si>
  <si>
    <t>CAREER CERTIFICATE AND APPLIED TECHNOLOGY DIPLOMA PROGRAM (CCATD) S - NON-RESIDENT:</t>
  </si>
  <si>
    <t>STUDENT FINANCIAL AID(1) (10% of tuition &amp; O.O.S.)</t>
  </si>
  <si>
    <t>CAPITAL IMPROVEMENT FEE(1) (5% of tuition &amp; O.O.S.)</t>
  </si>
  <si>
    <t>ADULT GENERAL EDUCATION AND VOCATIONAL PREPARATORY RESIDENT AND NONRESIDENT:</t>
  </si>
  <si>
    <t>TUITION RATES
 PER CREDIT HOUR</t>
  </si>
  <si>
    <t>TUITION PER TERM</t>
  </si>
  <si>
    <t>TUITION PER HALF YEAR</t>
  </si>
  <si>
    <t>(1)  Discretionary fees are not required.</t>
  </si>
  <si>
    <t>During the 2014 Legislative Session, House Bill 851, Section 2 amended s.1009.22(3)(c), Florida Statutes, eliminated the out-of-state fee for adult general education programs.</t>
  </si>
  <si>
    <t>STUDENT FINANCIAL AID FEE - RESIDENT</t>
  </si>
  <si>
    <t>Credit total generated by student financial aid fee under $500,000</t>
  </si>
  <si>
    <t>of total in-state tuition</t>
  </si>
  <si>
    <t>Credit total generated by student financial aid fee over $500,000</t>
  </si>
  <si>
    <t>CCATD</t>
  </si>
  <si>
    <t>STUDENT FINANCIAL AID FEE - NONRESIDENT</t>
  </si>
  <si>
    <t>of total in-state and out-of-state tuition</t>
  </si>
  <si>
    <t>STUDENT ACTIVITY AND SERVICE FEE - RESIDENT</t>
  </si>
  <si>
    <t xml:space="preserve">Credit </t>
  </si>
  <si>
    <t>of in-state tuition</t>
  </si>
  <si>
    <t>not allowed</t>
  </si>
  <si>
    <t>STUDENT ACTIVITY AND SERVICE FEE - NONRESIDENT</t>
  </si>
  <si>
    <t>of in-state tuition  - must be same as in-state</t>
  </si>
  <si>
    <t>CAPITAL IMPROVEMENT FEE - RESIDENT</t>
  </si>
  <si>
    <t>of in-state tuition but cannot increase more than $2 per year</t>
  </si>
  <si>
    <t>of total in-state tuition; no cap per year</t>
  </si>
  <si>
    <t>CAPITAL IMPROVEMENT FEE - NONRESIDENT</t>
  </si>
  <si>
    <t xml:space="preserve">TECHNOLOGY FEE -  RESIDENT </t>
  </si>
  <si>
    <t xml:space="preserve">TECHNOLOGY FEE - NONRESIDENT </t>
  </si>
  <si>
    <t>In accordance with section 1009.22(3)(b), Florida Statutes, fees for continuing workforce education shall be locally determined by the Florida College System institution board of trustees. Expenditures for the continuing workforce education program provided by the Florida college or school district must be fully supported by fees.  Enrollments in continuing workforce educaton courses may not be counted for purposes of funding full-time equivalent enrollment.</t>
  </si>
  <si>
    <t>In accordance with section 1009.22(3)(c), students enrolled in adult general education may not be assessed out-of-state fee, financial aid, capital improvement, or technology fees authorized in subsection (5), subsection (6), or subsection (7).</t>
  </si>
  <si>
    <t>In accordance with section 1009.22(3)(a), Florida Statutes, fee-nonexempt students enrolled in applied academics for adult education instruction shall be charged fees equal to the fees charged for adult education programs.</t>
  </si>
  <si>
    <t>CCATD - Career Certificate And Applied Technology Diploma Programs</t>
  </si>
  <si>
    <t>exC_Y2_Lc0GMHBQGu1y3lC-ujT3W1J9Mmrw7lar5L6lUOVRERkUzWk9MQ0syNUk5WkxQTENZVlMxNyQlQCN0PWcu</t>
  </si>
  <si>
    <t>Form1</t>
  </si>
  <si>
    <t>{443f49f6-a1f9-44d6-ae95-06dab15b27e1}</t>
  </si>
  <si>
    <t>WORKFORCE/WAGES/GRANT PARTICIPANT SUPPORT COSTS</t>
  </si>
  <si>
    <t>Current</t>
  </si>
  <si>
    <r>
      <t xml:space="preserve">   4.   OTHER GRANTS OR REVENUES </t>
    </r>
    <r>
      <rPr>
        <b/>
        <sz val="18"/>
        <color theme="1"/>
        <rFont val="Calibri"/>
        <family val="2"/>
        <scheme val="minor"/>
      </rPr>
      <t>(PLEASE PROVIDE A BRIEF EXPLANATION IN THE SPACE BELOW FOR ITEM #4)**</t>
    </r>
  </si>
  <si>
    <t xml:space="preserve">Save the FTE-2A Report at: </t>
  </si>
  <si>
    <t>LEASE PAYMENTS (LONG-TERM/ASSET&lt;$5,000)</t>
  </si>
  <si>
    <t>UNINSURED LOSS RECOVERY</t>
  </si>
  <si>
    <t>DATA LICENSES - PERPETUAL</t>
  </si>
  <si>
    <t>FEE PAYING</t>
  </si>
  <si>
    <t>DO NOT DELETE (THIS CALCULATION CHECKS THE ACCURACY OF THE DATA EACH EACH YEAR)</t>
  </si>
  <si>
    <t>PIPELINE (GL Code 42130)</t>
  </si>
  <si>
    <t>SPECIAL APPROPRIATION - OTHER (TO INCLUDE PIPELINE)</t>
  </si>
  <si>
    <t>INSTRUCTIONAL - SABBATICAL</t>
  </si>
  <si>
    <t>NON-MANDATORY TRANSFERS IN</t>
  </si>
  <si>
    <t>MANDATORY TRANSFERS-OUT</t>
  </si>
  <si>
    <t>NON-MANDATORY TRANSFERS-OUT</t>
  </si>
  <si>
    <t xml:space="preserve">UTILITIES </t>
  </si>
  <si>
    <t>Difference -- The Estimated Unencumbered Fund Balance and the Total Available Fund Balance minus Encumbered Reserves should equal "zero" (0). If not, please verify that the amounts automatically populated in Cells C101 and C102 are reported correctly on Exhibits A and D.</t>
  </si>
  <si>
    <t>Cell C114 should be "zero (0)". If this cell is red, please verify that the amounts automatically populated in Cells C108, C109 and C112 are reported correctly.</t>
  </si>
  <si>
    <t>EXHIBIT G, Upper Level - Resident Student Fee Revenue (Cell D118) should agree with EXHIBIT C, Upper Level - Budgeted Fee Revenues (Cell H10).</t>
  </si>
  <si>
    <t>EXHIBIT G, Upper Level - Nonresident Student Fee Revenue (Cell D119)  should agree with EXHIBIT C, Upper Level - Budgeted Fee Revenues (Cell F19).</t>
  </si>
  <si>
    <r>
      <t xml:space="preserve">The Beginning and Ending Compensated Absence Reserve Balances should equal "zero (0)" in Cell C108, unless an amount was budgeted for the Compensated Absence Expense (GLC 59300) in Cell C112. </t>
    </r>
    <r>
      <rPr>
        <b/>
        <sz val="16"/>
        <color rgb="FFFF0000"/>
        <rFont val="Calibri"/>
        <family val="2"/>
        <scheme val="minor"/>
      </rPr>
      <t xml:space="preserve">Please note if there is a "Difference" in Cell C110, then the same amount should agree with the budgeted Compensated Absence Expense automatically populated in Cell C112. </t>
    </r>
  </si>
  <si>
    <t>2023-24 MAXIMUM DISCRETIONARY FEE PERCENTAGES</t>
  </si>
  <si>
    <t>THE PURPOSE OF THIS CHECK SHEET WILL ALLOW THE COLLEGE TO VERIFY THE OPERATING BUDGET DATA BEFORE SUBMITTING THE WORKBOOK TO THE BUDGET OFFICE</t>
  </si>
  <si>
    <t>Explanation: Do not press Enter until complete.</t>
  </si>
  <si>
    <t>EXPLANATION: Do not press Enter until complete.</t>
  </si>
  <si>
    <t>PERFORMANCE-BASED INCENTIVE PROGRAM (CATEGORICAL APPROPRIATIONS, INDUSTRY CERTIFICATIONS)</t>
  </si>
  <si>
    <t xml:space="preserve">IF YOU ENTER AN AMOUNT BELOW, YOU MUST ENTER THE APPROPRIATE FUND NUMBER IN THE "FUND TRANSFERRED FROM" COLUMN AND THE "FUND TRANSFERRED TO" COLUMN. PLEASE DO NOT LEAVE BLANK. </t>
  </si>
  <si>
    <t>UPDATE COLUMN HIGHLIGHTED IN YELLOW</t>
  </si>
  <si>
    <t>CAREER CERTIFICATE AND APPLIED TECHNOLOGY DIPLOMA (PSAV)</t>
  </si>
  <si>
    <t>Florida Southwestern State College</t>
  </si>
  <si>
    <t>Tallahassee State College</t>
  </si>
  <si>
    <t>Date Updated 4.4.24</t>
  </si>
  <si>
    <t>ADULTS WITH DISABILITIES APPROPRIATION  (PROVIDED FOR INFORMATION PURPOSES ONLY APPROPRIATION 28 NOT ADDED INTO GR ABOVE)</t>
  </si>
  <si>
    <t>DISTANCE LEARNING</t>
  </si>
  <si>
    <t>XXXXX</t>
  </si>
  <si>
    <t xml:space="preserve">Note:  </t>
  </si>
  <si>
    <t>DISTANCE LEARNING (2)</t>
  </si>
  <si>
    <t xml:space="preserve"> rates are in compliance with sections 1009.22 and 1009.23, Florida Statutes.</t>
  </si>
  <si>
    <t>credit hour for nonresident tuition and fees for distance learning. Such institutions may phase in this nonresident tuition rate by degree program.</t>
  </si>
  <si>
    <t>OTHER LICENSES</t>
  </si>
  <si>
    <t>LEASE PAYMENTS, CAPITALIZED</t>
  </si>
  <si>
    <r>
      <t xml:space="preserve">(2)HB 1285- Beginning with the 2024-25 academic year, </t>
    </r>
    <r>
      <rPr>
        <b/>
        <sz val="16"/>
        <rFont val="Calibri"/>
        <family val="2"/>
        <scheme val="minor"/>
      </rPr>
      <t>Miami Dade College, Polk State College</t>
    </r>
    <r>
      <rPr>
        <sz val="16"/>
        <rFont val="Calibri"/>
        <family val="2"/>
        <scheme val="minor"/>
      </rPr>
      <t xml:space="preserve">, and </t>
    </r>
    <r>
      <rPr>
        <b/>
        <sz val="16"/>
        <rFont val="Calibri"/>
        <family val="2"/>
        <scheme val="minor"/>
      </rPr>
      <t>Tallahassee State College</t>
    </r>
    <r>
      <rPr>
        <sz val="16"/>
        <rFont val="Calibri"/>
        <family val="2"/>
        <scheme val="minor"/>
      </rPr>
      <t xml:space="preserve"> are authorized to charge an amount not to exceed $290 per </t>
    </r>
  </si>
  <si>
    <t>TUITION - DUAL ENROLLMENT</t>
  </si>
  <si>
    <r>
      <t>EXHIBIT G, Grand Total Expenditures ( Row 113) should agree with Total Source of Funds (Row 129). There should be adequate sources of funds to cover the cost of the expenditures reported.</t>
    </r>
    <r>
      <rPr>
        <b/>
        <sz val="16"/>
        <color rgb="FFFF0000"/>
        <rFont val="Calibri"/>
        <family val="2"/>
        <scheme val="minor"/>
      </rPr>
      <t xml:space="preserve"> </t>
    </r>
    <r>
      <rPr>
        <sz val="16"/>
        <color rgb="FFFF0000"/>
        <rFont val="Calibri"/>
        <family val="2"/>
        <scheme val="minor"/>
      </rPr>
      <t xml:space="preserve">Below, </t>
    </r>
    <r>
      <rPr>
        <u/>
        <sz val="16"/>
        <color rgb="FFFF0000"/>
        <rFont val="Calibri"/>
        <family val="2"/>
        <scheme val="minor"/>
      </rPr>
      <t>Cell C135 will turn red</t>
    </r>
    <r>
      <rPr>
        <sz val="16"/>
        <color rgb="FFFF0000"/>
        <rFont val="Calibri"/>
        <family val="2"/>
        <scheme val="minor"/>
      </rPr>
      <t xml:space="preserve"> if the Grand Total Expenditures and the Total Source of Funds are not equal.</t>
    </r>
    <r>
      <rPr>
        <b/>
        <sz val="16"/>
        <color rgb="FFFF0000"/>
        <rFont val="Calibri"/>
        <family val="2"/>
        <scheme val="minor"/>
      </rPr>
      <t xml:space="preserve"> </t>
    </r>
    <r>
      <rPr>
        <b/>
        <i/>
        <sz val="16"/>
        <color rgb="FFFF0000"/>
        <rFont val="Calibri"/>
        <family val="2"/>
        <scheme val="minor"/>
      </rPr>
      <t>Make sure whole numbers are used in Exhibits C and G to prevent rounding issues.</t>
    </r>
    <r>
      <rPr>
        <b/>
        <sz val="16"/>
        <color rgb="FFFF0000"/>
        <rFont val="Calibri"/>
        <family val="2"/>
        <scheme val="minor"/>
      </rPr>
      <t xml:space="preserve"> </t>
    </r>
    <r>
      <rPr>
        <sz val="16"/>
        <color rgb="FFFF0000"/>
        <rFont val="Calibri"/>
        <family val="2"/>
        <scheme val="minor"/>
      </rPr>
      <t xml:space="preserve">Please provide an explanation in the box provided below. </t>
    </r>
  </si>
  <si>
    <t>CASH CONTRIBUTIONS AND GIFTS</t>
  </si>
  <si>
    <t>RENTAL REVENUE (SHORT TERM)</t>
  </si>
  <si>
    <t>ENDOWMENT INCOME-ADDITION TO PRINCIPAL</t>
  </si>
  <si>
    <t>MISCELLANEOUS REVENUES</t>
  </si>
  <si>
    <t>PROCEEDS FROM CAPITAL ASSETS &amp; RELATED LONG-TERM DEBT</t>
  </si>
  <si>
    <t>MATRICULATION BENEFITS &amp; REIMBURSEMENT</t>
  </si>
  <si>
    <t>RENTALS (SHORT TERM)</t>
  </si>
  <si>
    <t>NON-COMMODITY FOOD FOR RESALE</t>
  </si>
  <si>
    <t>EDUCATOR PREPARATION INSTITUTES &amp; ALTERNATIVE CERTIFICATION CURRICULUM</t>
  </si>
  <si>
    <t>2026-27 COLLEGE OPERATING BUDGET</t>
  </si>
  <si>
    <t xml:space="preserve"> FALL 2026-27 COLLEGE OPERATING BUDGET CHECK SHEET</t>
  </si>
  <si>
    <r>
      <t xml:space="preserve">The completed board-approved operating budget forms should be submitted electronically to collegereporting@fldoe.org, </t>
    </r>
    <r>
      <rPr>
        <b/>
        <u/>
        <sz val="16"/>
        <rFont val="Calibri"/>
        <family val="2"/>
        <scheme val="minor"/>
      </rPr>
      <t>no later than Tuesday, June 30, 2026, to receive the scheduled disbursement of funds on or around July 15, 2026</t>
    </r>
    <r>
      <rPr>
        <b/>
        <sz val="16"/>
        <rFont val="Calibri"/>
        <family val="2"/>
        <scheme val="minor"/>
      </rPr>
      <t>. However, if the board-approved operating budget is submitted after June 30,  but before Friday, July 17th, the college will  receive the July disbursement on or around Friday, July 24, 2026.</t>
    </r>
  </si>
  <si>
    <t>2026-27</t>
  </si>
  <si>
    <r>
      <t xml:space="preserve">Estimated Unencumbered Fund Balance - </t>
    </r>
    <r>
      <rPr>
        <b/>
        <sz val="16"/>
        <rFont val="Calibri"/>
        <family val="2"/>
        <scheme val="minor"/>
      </rPr>
      <t>As of June 30, 2026</t>
    </r>
  </si>
  <si>
    <r>
      <t xml:space="preserve">Total Available Fund Balance </t>
    </r>
    <r>
      <rPr>
        <b/>
        <sz val="16"/>
        <color indexed="8"/>
        <rFont val="Calibri"/>
        <family val="2"/>
        <scheme val="minor"/>
      </rPr>
      <t xml:space="preserve">June 30, 2026 </t>
    </r>
    <r>
      <rPr>
        <sz val="16"/>
        <color indexed="8"/>
        <rFont val="Calibri"/>
        <family val="2"/>
        <scheme val="minor"/>
      </rPr>
      <t>minus Encumbrances</t>
    </r>
  </si>
  <si>
    <r>
      <t xml:space="preserve">(Beginning Compensated Absence Reserve) - </t>
    </r>
    <r>
      <rPr>
        <b/>
        <sz val="16"/>
        <rFont val="Calibri"/>
        <family val="2"/>
        <scheme val="minor"/>
      </rPr>
      <t>As of July 1, 2026</t>
    </r>
  </si>
  <si>
    <r>
      <t xml:space="preserve">(Ending Compensated Absence Reserve) - </t>
    </r>
    <r>
      <rPr>
        <b/>
        <sz val="16"/>
        <rFont val="Calibri"/>
        <family val="2"/>
        <scheme val="minor"/>
      </rPr>
      <t>Estimated at June 30, 2027</t>
    </r>
  </si>
  <si>
    <t xml:space="preserve">2026-27 INSTRUCTIONS </t>
  </si>
  <si>
    <t xml:space="preserve"> FISCAL YEAR 2026-27</t>
  </si>
  <si>
    <t>BEGINNING FUND BALANCE - JULY 1, 2026:</t>
  </si>
  <si>
    <r>
      <t xml:space="preserve">ESTIMATED AFR FUND BALANCE - </t>
    </r>
    <r>
      <rPr>
        <b/>
        <sz val="16"/>
        <rFont val="Calibri"/>
        <family val="2"/>
        <scheme val="minor"/>
      </rPr>
      <t>JUNE 30, 2026</t>
    </r>
    <r>
      <rPr>
        <sz val="16"/>
        <rFont val="Calibri"/>
        <family val="2"/>
        <scheme val="minor"/>
      </rPr>
      <t xml:space="preserve"> </t>
    </r>
    <r>
      <rPr>
        <b/>
        <sz val="16"/>
        <rFont val="Calibri"/>
        <family val="2"/>
        <scheme val="minor"/>
      </rPr>
      <t>(</t>
    </r>
    <r>
      <rPr>
        <b/>
        <i/>
        <sz val="16"/>
        <rFont val="Calibri"/>
        <family val="2"/>
        <scheme val="minor"/>
      </rPr>
      <t>IF DEBIT BALANCE USE "MINUS SIGN"</t>
    </r>
    <r>
      <rPr>
        <b/>
        <sz val="16"/>
        <rFont val="Calibri"/>
        <family val="2"/>
        <scheme val="minor"/>
      </rPr>
      <t>)</t>
    </r>
  </si>
  <si>
    <r>
      <t xml:space="preserve">TOTAL RESERVE AND UNENCUMBERED FUND BALANCE - </t>
    </r>
    <r>
      <rPr>
        <b/>
        <sz val="16"/>
        <rFont val="Calibri"/>
        <family val="2"/>
        <scheme val="minor"/>
      </rPr>
      <t>JULY 1, 2026</t>
    </r>
  </si>
  <si>
    <t>ESTIMATED FUND BALANCE - JUNE 30, 2026:</t>
  </si>
  <si>
    <r>
      <t xml:space="preserve">TOTAL ESTIMATED RESERVE AND UNENCUMBERED FUND BALANCE - </t>
    </r>
    <r>
      <rPr>
        <b/>
        <sz val="16"/>
        <rFont val="Calibri"/>
        <family val="2"/>
        <scheme val="minor"/>
      </rPr>
      <t>JUNE 30, 2027</t>
    </r>
  </si>
  <si>
    <r>
      <t xml:space="preserve">LESS ESTIMATED AMOUNT EXPECTED TO BE FINANCED IN FUTURE YEARS (GLC 30800) - </t>
    </r>
    <r>
      <rPr>
        <b/>
        <sz val="16"/>
        <rFont val="Calibri"/>
        <family val="2"/>
        <scheme val="minor"/>
      </rPr>
      <t>JUNE 30, 2027</t>
    </r>
  </si>
  <si>
    <t>TOTAL ESTIMATED FUND BALANCE - JUNE 30, 2027</t>
  </si>
  <si>
    <r>
      <t>ESTIMATED UNENCUMBERED FUND BALANCE -</t>
    </r>
    <r>
      <rPr>
        <b/>
        <sz val="16"/>
        <rFont val="Calibri"/>
        <family val="2"/>
        <scheme val="minor"/>
      </rPr>
      <t xml:space="preserve"> JUNE 30, 2027</t>
    </r>
  </si>
  <si>
    <t>AS OF JUNE 30, 2027, TO ESTIMATED FUNDS AVAILABLE</t>
  </si>
  <si>
    <t xml:space="preserve">FALL 2026-27 STUDENT TUITION AND FEE RATES AND BLOCK TUITION </t>
  </si>
  <si>
    <t>(1) These Fees Are Not Required. The 2026-27 Fee Audit and Discretionary Fee calculations are provided at the end of the Workbook, to assist the college in verifying that the tuition and fee</t>
  </si>
  <si>
    <t>FALL 2026-27 BUDGET WORKSHEET FOR ESTIMATED STUDENT TUITION AND TRANSFERS</t>
  </si>
  <si>
    <t>FOR THE FISCAL YEAR 2026-27</t>
  </si>
  <si>
    <t>AMOUNT EXPECTED TO BE FINANCED IN FUTURE YEARS - ESTIMATED AS OF JUNE 30, 2027</t>
  </si>
  <si>
    <t>FISCAL YEAR 2026-27</t>
  </si>
  <si>
    <r>
      <t xml:space="preserve">* Exhibit G, Grand Total Expenditures (Row 112) should agree with Total Source of Funds (Row 128). There should be adequate sources of funds to cover the cost of the expenditures reported. However, if there is a difference reported in columns D thru F, Row 130, </t>
    </r>
    <r>
      <rPr>
        <b/>
        <u/>
        <sz val="18"/>
        <color rgb="FFFF0000"/>
        <rFont val="Calibri"/>
        <family val="2"/>
        <scheme val="minor"/>
      </rPr>
      <t>please provide a brief explanation in the box below and on the Check Sheet, Item #14.</t>
    </r>
    <r>
      <rPr>
        <b/>
        <u/>
        <sz val="18"/>
        <rFont val="Calibri"/>
        <family val="2"/>
        <scheme val="minor"/>
      </rPr>
      <t xml:space="preserve"> </t>
    </r>
  </si>
  <si>
    <t>*BRIEF EXPLANATION FOR THE DIFFERENCE REPORTED IN ROW 130, COLUMNS D THROUGH F.</t>
  </si>
  <si>
    <t>FALL 2026-27 TUITION INCREASED BY 0%</t>
  </si>
  <si>
    <t>UPDATE THE CELLS HIGHLIGHTED IN YELLOW USING THE SOURCE DATA AT:  J:\Finance\Fees\2025-26\Fee Calculator 2025-26(Using 2025-26 FTE-2A) FALL 2025 FEES 4.10.26.DRS.xlsx</t>
  </si>
  <si>
    <t>Hillsborough College</t>
  </si>
  <si>
    <t>Date Updated:   04.10.26;    BY:  EN</t>
  </si>
  <si>
    <t>DIVISION'S ESTIMATES BASED ON THE 2025-26 FTE-2A REPORT</t>
  </si>
  <si>
    <t>J:\Finance\Operating Budgets - current year\2026-27 OPERATING BUDGET\Forms and Instructions\Working Documents</t>
  </si>
  <si>
    <t>updated 4.10.26 EN</t>
  </si>
  <si>
    <t>2026-27 FINANCIAL AID FEES ADDITIONAL 2% CALCULATION</t>
  </si>
  <si>
    <t xml:space="preserve">2026-27 BASE BUDGET </t>
  </si>
  <si>
    <t xml:space="preserve"> TOTAL 2026-27 PROJECTED TUITION AND OUT-OF-STATE FEE REVENUE</t>
  </si>
  <si>
    <t>2026-27 SPECIAL PROJECTS</t>
  </si>
  <si>
    <t>Total 2025-26 Estimated FTE-2A Report</t>
  </si>
  <si>
    <t>This amount should agree with 2025-26 FTE-2A Report (Cell L82)</t>
  </si>
  <si>
    <t>THIS IS THE DIVISION'S ESTIMATES BASED ON THE 2025-26 ESTIMATED FTE-2A  REPORT</t>
  </si>
  <si>
    <t xml:space="preserve">Estimated Unencumbered Fund Balance as of June 30, 2026 (populated from EXHIBIT A) is equal to Total Available Fund Balance as of June 30, 2026 minus the Encumbered Reserves (populated from EXHIBIT D). </t>
  </si>
  <si>
    <t>ASB</t>
  </si>
  <si>
    <r>
      <t xml:space="preserve">FCSPF GENERAL REVENUE (GENERAL LEDGER CODE 42110) </t>
    </r>
    <r>
      <rPr>
        <vertAlign val="superscript"/>
        <sz val="16"/>
        <rFont val="Calibri"/>
        <family val="2"/>
      </rPr>
      <t>1,2,3</t>
    </r>
  </si>
  <si>
    <r>
      <rPr>
        <vertAlign val="superscript"/>
        <sz val="16"/>
        <rFont val="Calibri"/>
        <family val="2"/>
      </rPr>
      <t>2</t>
    </r>
    <r>
      <rPr>
        <vertAlign val="subscript"/>
        <sz val="20"/>
        <rFont val="Calibri"/>
        <family val="2"/>
      </rPr>
      <t xml:space="preserve">The 2026-27 General Revenue appropriations does not include the $30,000,000 appropriated for Performance Based Incentive Funding.  </t>
    </r>
  </si>
  <si>
    <r>
      <rPr>
        <vertAlign val="subscript"/>
        <sz val="16"/>
        <rFont val="Calibri"/>
        <family val="2"/>
        <scheme val="minor"/>
      </rPr>
      <t>3</t>
    </r>
    <r>
      <rPr>
        <vertAlign val="subscript"/>
        <sz val="20"/>
        <rFont val="Calibri"/>
        <family val="2"/>
        <scheme val="minor"/>
      </rPr>
      <t>The 2026-27 GR appropriation only includes recurring funds since a 2026-27 budget has not been signed.</t>
    </r>
  </si>
  <si>
    <t>Workforce Program Expansion - Welding Technology and Advanced Manufacturing (SF 3130)</t>
  </si>
  <si>
    <t>Critical Workforce Program Expansion (HF 1170)</t>
  </si>
  <si>
    <t>Specialized Equipment for Center for Aerospace and Advanced Technical Education (HF 2186)</t>
  </si>
  <si>
    <t>Equipping Applied Science Laboratories-Multiple Campuses (HF 3683)</t>
  </si>
  <si>
    <t>Artificial Intelligence Program Support (SF 2306)</t>
  </si>
  <si>
    <t>Institute for Freedom in the Americas (HF 2014)</t>
  </si>
  <si>
    <t>South Walton Center Hospitalitiy Program (HF 2437)</t>
  </si>
  <si>
    <t xml:space="preserve">Palm Beach State College </t>
  </si>
  <si>
    <t>Transportation Technology Expansion Project (HF2437)</t>
  </si>
  <si>
    <t>Nursing and Allied Health Advancement Institute -(HF1069)</t>
  </si>
  <si>
    <t>Expanding Military and Vererans Service Center</t>
  </si>
  <si>
    <t>Amplify @ SSC Advanced Manufacturing</t>
  </si>
  <si>
    <t>Prepared to Protect: EMS and Fire Readiness</t>
  </si>
  <si>
    <t>Rural Success and Readiness: Testing Center Modernization</t>
  </si>
  <si>
    <t>Applied Mental Health Certificate for First Responders</t>
  </si>
  <si>
    <t>Law Enforcement and Field Training Support</t>
  </si>
  <si>
    <t>Advanced Technology Center</t>
  </si>
  <si>
    <t xml:space="preserve">Regional Transportation Training Center </t>
  </si>
  <si>
    <t>STEM Stackable</t>
  </si>
  <si>
    <t>Updated:5.26.26 Needs final edit.</t>
  </si>
  <si>
    <t>Date Updated: 5.27.26</t>
  </si>
  <si>
    <t>Updated 5.27.26 EN</t>
  </si>
  <si>
    <t>Auxiliary - Business Hospitality</t>
  </si>
  <si>
    <t>Auxiliary - Promotions PR</t>
  </si>
  <si>
    <t>Auxiliary - One-time COLA</t>
  </si>
  <si>
    <t>F3</t>
  </si>
  <si>
    <t>F1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</si>
</sst>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5" formatCode="&quot;$&quot;#,##0_);\(&quot;$&quot;#,##0\)"/>
    <numFmt numFmtId="44" formatCode="_(&quot;$&quot;* #,##0.00_);_(&quot;$&quot;* \(#,##0.00\);_(&quot;$&quot;* &quot;-&quot;??_);_(@_)"/>
    <numFmt numFmtId="43" formatCode="_(* #,##0.00_);_(* \(#,##0.00\);_(* &quot;-&quot;??_);_(@_)"/>
    <numFmt numFmtId="164" formatCode="0_)"/>
    <numFmt numFmtId="165" formatCode="_(* #,##0_);_(* \(#,##0\);_(* &quot;-&quot;??_);_(@_)"/>
    <numFmt numFmtId="166" formatCode="#,##0.0"/>
    <numFmt numFmtId="167" formatCode="0.000%"/>
    <numFmt numFmtId="168" formatCode="&quot;$&quot;#,##0"/>
    <numFmt numFmtId="169" formatCode="#,##0.0_);[Red]\(#,##0.0\)"/>
    <numFmt numFmtId="170" formatCode="#,##0.0_);\(#,##0.0\)"/>
    <numFmt numFmtId="171" formatCode="_(* #,##0.0_);_(* \(#,##0.0\);_(* &quot;-&quot;??_);_(@_)"/>
    <numFmt numFmtId="172" formatCode="0_);\(0\)"/>
  </numFmts>
  <fonts count="184">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indexed="8"/>
      <name val="Calibri"/>
      <family val="2"/>
    </font>
    <font>
      <sz val="10"/>
      <name val="Arial"/>
      <family val="2"/>
    </font>
    <font>
      <sz val="10"/>
      <name val="Arial"/>
      <family val="2"/>
    </font>
    <font>
      <sz val="12"/>
      <name val="Arial"/>
      <family val="2"/>
    </font>
    <font>
      <sz val="12"/>
      <name val="SWISS"/>
    </font>
    <font>
      <b/>
      <sz val="16"/>
      <name val="Arial"/>
      <family val="2"/>
    </font>
    <font>
      <sz val="14"/>
      <name val="Arial"/>
      <family val="2"/>
    </font>
    <font>
      <sz val="10"/>
      <name val="Arial"/>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sz val="11"/>
      <color indexed="17"/>
      <name val="Calibri"/>
      <family val="2"/>
    </font>
    <font>
      <sz val="11"/>
      <color indexed="20"/>
      <name val="Calibri"/>
      <family val="2"/>
    </font>
    <font>
      <sz val="11"/>
      <color indexed="60"/>
      <name val="Calibri"/>
      <family val="2"/>
    </font>
    <font>
      <sz val="11"/>
      <color indexed="62"/>
      <name val="Calibri"/>
      <family val="2"/>
    </font>
    <font>
      <b/>
      <sz val="11"/>
      <color indexed="63"/>
      <name val="Calibri"/>
      <family val="2"/>
    </font>
    <font>
      <b/>
      <sz val="11"/>
      <color indexed="52"/>
      <name val="Calibri"/>
      <family val="2"/>
    </font>
    <font>
      <sz val="11"/>
      <color indexed="52"/>
      <name val="Calibri"/>
      <family val="2"/>
    </font>
    <font>
      <b/>
      <sz val="11"/>
      <color indexed="9"/>
      <name val="Calibri"/>
      <family val="2"/>
    </font>
    <font>
      <sz val="11"/>
      <color indexed="10"/>
      <name val="Calibri"/>
      <family val="2"/>
    </font>
    <font>
      <i/>
      <sz val="11"/>
      <color indexed="23"/>
      <name val="Calibri"/>
      <family val="2"/>
    </font>
    <font>
      <b/>
      <sz val="11"/>
      <color indexed="8"/>
      <name val="Calibri"/>
      <family val="2"/>
    </font>
    <font>
      <sz val="11"/>
      <color indexed="9"/>
      <name val="Calibri"/>
      <family val="2"/>
    </font>
    <font>
      <sz val="11"/>
      <color indexed="8"/>
      <name val="Calibri"/>
      <family val="2"/>
    </font>
    <font>
      <sz val="8"/>
      <color indexed="8"/>
      <name val="Arial"/>
      <family val="2"/>
    </font>
    <font>
      <sz val="8"/>
      <color indexed="10"/>
      <name val="Arial"/>
      <family val="2"/>
    </font>
    <font>
      <u/>
      <sz val="11"/>
      <color indexed="12"/>
      <name val="Calibri"/>
      <family val="2"/>
    </font>
    <font>
      <sz val="8"/>
      <color indexed="9"/>
      <name val="Arial"/>
      <family val="2"/>
    </font>
    <font>
      <sz val="8"/>
      <color indexed="20"/>
      <name val="Arial"/>
      <family val="2"/>
    </font>
    <font>
      <b/>
      <sz val="8"/>
      <color indexed="52"/>
      <name val="Arial"/>
      <family val="2"/>
    </font>
    <font>
      <b/>
      <sz val="8"/>
      <color indexed="9"/>
      <name val="Arial"/>
      <family val="2"/>
    </font>
    <font>
      <i/>
      <sz val="8"/>
      <color indexed="23"/>
      <name val="Arial"/>
      <family val="2"/>
    </font>
    <font>
      <sz val="8"/>
      <color indexed="17"/>
      <name val="Arial"/>
      <family val="2"/>
    </font>
    <font>
      <b/>
      <sz val="15"/>
      <color indexed="56"/>
      <name val="Arial"/>
      <family val="2"/>
    </font>
    <font>
      <b/>
      <sz val="13"/>
      <color indexed="56"/>
      <name val="Arial"/>
      <family val="2"/>
    </font>
    <font>
      <b/>
      <sz val="11"/>
      <color indexed="56"/>
      <name val="Arial"/>
      <family val="2"/>
    </font>
    <font>
      <sz val="8"/>
      <color indexed="62"/>
      <name val="Arial"/>
      <family val="2"/>
    </font>
    <font>
      <sz val="8"/>
      <color indexed="52"/>
      <name val="Arial"/>
      <family val="2"/>
    </font>
    <font>
      <sz val="8"/>
      <color indexed="60"/>
      <name val="Arial"/>
      <family val="2"/>
    </font>
    <font>
      <b/>
      <sz val="8"/>
      <color indexed="63"/>
      <name val="Arial"/>
      <family val="2"/>
    </font>
    <font>
      <b/>
      <sz val="8"/>
      <color indexed="8"/>
      <name val="Arial"/>
      <family val="2"/>
    </font>
    <font>
      <sz val="10"/>
      <name val="Microsoft Sans Serif"/>
      <family val="2"/>
    </font>
    <font>
      <u/>
      <sz val="14"/>
      <color indexed="12"/>
      <name val="Arial"/>
      <family val="2"/>
    </font>
    <font>
      <sz val="12"/>
      <name val="Calibri"/>
      <family val="2"/>
    </font>
    <font>
      <sz val="11"/>
      <color indexed="8"/>
      <name val="Calibri"/>
      <family val="2"/>
    </font>
    <font>
      <b/>
      <u/>
      <sz val="16"/>
      <name val="Arial"/>
      <family val="2"/>
    </font>
    <font>
      <sz val="11"/>
      <color indexed="8"/>
      <name val="Calibri"/>
      <family val="2"/>
    </font>
    <font>
      <sz val="11"/>
      <color theme="1"/>
      <name val="Calibri"/>
      <family val="2"/>
      <scheme val="minor"/>
    </font>
    <font>
      <u/>
      <sz val="11"/>
      <color theme="10"/>
      <name val="Calibri"/>
      <family val="2"/>
    </font>
    <font>
      <b/>
      <sz val="18"/>
      <name val="Arial"/>
      <family val="2"/>
    </font>
    <font>
      <sz val="10"/>
      <color indexed="8"/>
      <name val="Arial"/>
      <family val="2"/>
    </font>
    <font>
      <sz val="14"/>
      <color theme="1"/>
      <name val="Arial"/>
      <family val="2"/>
    </font>
    <font>
      <b/>
      <sz val="28"/>
      <color rgb="FFFF0000"/>
      <name val="Arial"/>
      <family val="2"/>
    </font>
    <font>
      <b/>
      <sz val="16"/>
      <color rgb="FFFF0000"/>
      <name val="Calibri"/>
      <family val="2"/>
      <scheme val="minor"/>
    </font>
    <font>
      <sz val="16"/>
      <name val="Calibri"/>
      <family val="2"/>
      <scheme val="minor"/>
    </font>
    <font>
      <b/>
      <sz val="16"/>
      <color theme="1"/>
      <name val="Calibri"/>
      <family val="2"/>
      <scheme val="minor"/>
    </font>
    <font>
      <b/>
      <sz val="16"/>
      <name val="Calibri"/>
      <family val="2"/>
      <scheme val="minor"/>
    </font>
    <font>
      <b/>
      <sz val="16"/>
      <color indexed="8"/>
      <name val="Calibri"/>
      <family val="2"/>
      <scheme val="minor"/>
    </font>
    <font>
      <b/>
      <sz val="16"/>
      <color indexed="10"/>
      <name val="Calibri"/>
      <family val="2"/>
      <scheme val="minor"/>
    </font>
    <font>
      <sz val="16"/>
      <color rgb="FFFF0000"/>
      <name val="Calibri"/>
      <family val="2"/>
      <scheme val="minor"/>
    </font>
    <font>
      <sz val="16"/>
      <color indexed="8"/>
      <name val="Calibri"/>
      <family val="2"/>
      <scheme val="minor"/>
    </font>
    <font>
      <b/>
      <sz val="22"/>
      <color theme="0"/>
      <name val="Calibri"/>
      <family val="2"/>
      <scheme val="minor"/>
    </font>
    <font>
      <b/>
      <sz val="20"/>
      <color theme="0"/>
      <name val="Calibri"/>
      <family val="2"/>
      <scheme val="minor"/>
    </font>
    <font>
      <b/>
      <sz val="18"/>
      <color theme="3"/>
      <name val="Cambria"/>
      <family val="2"/>
      <scheme val="major"/>
    </font>
    <font>
      <u/>
      <sz val="10"/>
      <color indexed="12"/>
      <name val="Arial"/>
      <family val="2"/>
    </font>
    <font>
      <sz val="10"/>
      <color theme="1"/>
      <name val="Arial"/>
      <family val="2"/>
    </font>
    <font>
      <sz val="10"/>
      <color theme="0"/>
      <name val="Arial"/>
      <family val="2"/>
    </font>
    <font>
      <sz val="10"/>
      <color rgb="FF9C0006"/>
      <name val="Arial"/>
      <family val="2"/>
    </font>
    <font>
      <b/>
      <sz val="10"/>
      <color rgb="FFFA7D00"/>
      <name val="Arial"/>
      <family val="2"/>
    </font>
    <font>
      <b/>
      <sz val="10"/>
      <color theme="0"/>
      <name val="Arial"/>
      <family val="2"/>
    </font>
    <font>
      <i/>
      <sz val="10"/>
      <color rgb="FF7F7F7F"/>
      <name val="Arial"/>
      <family val="2"/>
    </font>
    <font>
      <sz val="10"/>
      <color rgb="FF006100"/>
      <name val="Arial"/>
      <family val="2"/>
    </font>
    <font>
      <b/>
      <sz val="15"/>
      <color theme="3"/>
      <name val="Arial"/>
      <family val="2"/>
    </font>
    <font>
      <b/>
      <sz val="13"/>
      <color theme="3"/>
      <name val="Arial"/>
      <family val="2"/>
    </font>
    <font>
      <b/>
      <sz val="11"/>
      <color theme="3"/>
      <name val="Arial"/>
      <family val="2"/>
    </font>
    <font>
      <sz val="10"/>
      <color rgb="FF3F3F76"/>
      <name val="Arial"/>
      <family val="2"/>
    </font>
    <font>
      <sz val="10"/>
      <color rgb="FFFA7D00"/>
      <name val="Arial"/>
      <family val="2"/>
    </font>
    <font>
      <sz val="10"/>
      <color rgb="FF9C6500"/>
      <name val="Arial"/>
      <family val="2"/>
    </font>
    <font>
      <b/>
      <sz val="10"/>
      <color rgb="FF3F3F3F"/>
      <name val="Arial"/>
      <family val="2"/>
    </font>
    <font>
      <b/>
      <sz val="10"/>
      <color theme="1"/>
      <name val="Arial"/>
      <family val="2"/>
    </font>
    <font>
      <sz val="10"/>
      <color rgb="FFFF0000"/>
      <name val="Arial"/>
      <family val="2"/>
    </font>
    <font>
      <b/>
      <sz val="16"/>
      <color rgb="FF000000"/>
      <name val="Calibri"/>
      <family val="2"/>
      <scheme val="minor"/>
    </font>
    <font>
      <sz val="14"/>
      <name val="Calibri"/>
      <family val="2"/>
      <scheme val="minor"/>
    </font>
    <font>
      <vertAlign val="superscript"/>
      <sz val="14"/>
      <name val="Calibri"/>
      <family val="2"/>
      <scheme val="minor"/>
    </font>
    <font>
      <b/>
      <sz val="26"/>
      <name val="Calibri"/>
      <family val="2"/>
      <scheme val="minor"/>
    </font>
    <font>
      <b/>
      <sz val="20"/>
      <name val="Calibri"/>
      <family val="2"/>
      <scheme val="minor"/>
    </font>
    <font>
      <b/>
      <sz val="18"/>
      <name val="Calibri"/>
      <family val="2"/>
      <scheme val="minor"/>
    </font>
    <font>
      <sz val="18"/>
      <name val="Calibri"/>
      <family val="2"/>
      <scheme val="minor"/>
    </font>
    <font>
      <b/>
      <sz val="22"/>
      <name val="Calibri"/>
      <family val="2"/>
      <scheme val="minor"/>
    </font>
    <font>
      <b/>
      <sz val="14"/>
      <name val="Calibri"/>
      <family val="2"/>
      <scheme val="minor"/>
    </font>
    <font>
      <sz val="12"/>
      <color indexed="8"/>
      <name val="Calibri"/>
      <family val="2"/>
      <scheme val="minor"/>
    </font>
    <font>
      <sz val="9"/>
      <name val="Arial"/>
      <family val="2"/>
    </font>
    <font>
      <b/>
      <sz val="11"/>
      <name val="Calibri"/>
      <family val="2"/>
      <scheme val="minor"/>
    </font>
    <font>
      <sz val="11"/>
      <name val="Calibri"/>
      <family val="2"/>
      <scheme val="minor"/>
    </font>
    <font>
      <sz val="11"/>
      <name val="Calibri"/>
      <family val="2"/>
    </font>
    <font>
      <b/>
      <u/>
      <sz val="16"/>
      <color indexed="10"/>
      <name val="Calibri"/>
      <family val="2"/>
      <scheme val="minor"/>
    </font>
    <font>
      <b/>
      <sz val="16"/>
      <color indexed="12"/>
      <name val="Calibri"/>
      <family val="2"/>
      <scheme val="minor"/>
    </font>
    <font>
      <u/>
      <sz val="16"/>
      <color indexed="8"/>
      <name val="Calibri"/>
      <family val="2"/>
      <scheme val="minor"/>
    </font>
    <font>
      <b/>
      <i/>
      <sz val="16"/>
      <color indexed="8"/>
      <name val="Calibri"/>
      <family val="2"/>
      <scheme val="minor"/>
    </font>
    <font>
      <b/>
      <i/>
      <sz val="16"/>
      <name val="Calibri"/>
      <family val="2"/>
      <scheme val="minor"/>
    </font>
    <font>
      <sz val="16"/>
      <color indexed="10"/>
      <name val="Calibri"/>
      <family val="2"/>
      <scheme val="minor"/>
    </font>
    <font>
      <sz val="16"/>
      <color indexed="12"/>
      <name val="Calibri"/>
      <family val="2"/>
      <scheme val="minor"/>
    </font>
    <font>
      <b/>
      <sz val="16"/>
      <color theme="0"/>
      <name val="Calibri"/>
      <family val="2"/>
      <scheme val="minor"/>
    </font>
    <font>
      <i/>
      <sz val="16"/>
      <name val="Calibri"/>
      <family val="2"/>
      <scheme val="minor"/>
    </font>
    <font>
      <sz val="12"/>
      <name val="Calibri"/>
      <family val="2"/>
      <scheme val="minor"/>
    </font>
    <font>
      <sz val="10"/>
      <name val="Calibri"/>
      <family val="2"/>
      <scheme val="minor"/>
    </font>
    <font>
      <b/>
      <sz val="12"/>
      <name val="Calibri"/>
      <family val="2"/>
      <scheme val="minor"/>
    </font>
    <font>
      <b/>
      <sz val="18"/>
      <color rgb="FFFF0000"/>
      <name val="Calibri"/>
      <family val="2"/>
      <scheme val="minor"/>
    </font>
    <font>
      <b/>
      <sz val="14"/>
      <color rgb="FF3559F3"/>
      <name val="Calibri"/>
      <family val="2"/>
      <scheme val="minor"/>
    </font>
    <font>
      <sz val="14"/>
      <color indexed="8"/>
      <name val="Calibri"/>
      <family val="2"/>
      <scheme val="minor"/>
    </font>
    <font>
      <b/>
      <sz val="14"/>
      <color indexed="8"/>
      <name val="Calibri"/>
      <family val="2"/>
      <scheme val="minor"/>
    </font>
    <font>
      <b/>
      <sz val="14"/>
      <color rgb="FF4343E5"/>
      <name val="Calibri"/>
      <family val="2"/>
      <scheme val="minor"/>
    </font>
    <font>
      <sz val="14"/>
      <color indexed="10"/>
      <name val="Calibri"/>
      <family val="2"/>
      <scheme val="minor"/>
    </font>
    <font>
      <sz val="14"/>
      <color indexed="12"/>
      <name val="Calibri"/>
      <family val="2"/>
      <scheme val="minor"/>
    </font>
    <font>
      <b/>
      <i/>
      <sz val="14"/>
      <color indexed="10"/>
      <name val="Calibri"/>
      <family val="2"/>
      <scheme val="minor"/>
    </font>
    <font>
      <b/>
      <i/>
      <sz val="14"/>
      <name val="Calibri"/>
      <family val="2"/>
      <scheme val="minor"/>
    </font>
    <font>
      <u/>
      <sz val="14"/>
      <name val="Calibri"/>
      <family val="2"/>
      <scheme val="minor"/>
    </font>
    <font>
      <b/>
      <sz val="16"/>
      <color rgb="FF3559F3"/>
      <name val="Calibri"/>
      <family val="2"/>
      <scheme val="minor"/>
    </font>
    <font>
      <sz val="11"/>
      <color theme="1"/>
      <name val="Arial"/>
      <family val="2"/>
    </font>
    <font>
      <sz val="11"/>
      <color indexed="8"/>
      <name val="Arial"/>
      <family val="2"/>
    </font>
    <font>
      <b/>
      <sz val="20"/>
      <color indexed="8"/>
      <name val="Calibri"/>
      <family val="2"/>
      <scheme val="minor"/>
    </font>
    <font>
      <b/>
      <sz val="18"/>
      <color indexed="8"/>
      <name val="Calibri"/>
      <family val="2"/>
      <scheme val="minor"/>
    </font>
    <font>
      <b/>
      <sz val="22"/>
      <color rgb="FFFF0000"/>
      <name val="Calibri"/>
      <family val="2"/>
      <scheme val="minor"/>
    </font>
    <font>
      <sz val="20"/>
      <name val="Calibri"/>
      <family val="2"/>
      <scheme val="minor"/>
    </font>
    <font>
      <sz val="10"/>
      <color indexed="8"/>
      <name val="Calibri"/>
      <family val="2"/>
      <scheme val="minor"/>
    </font>
    <font>
      <b/>
      <sz val="12"/>
      <color indexed="8"/>
      <name val="Calibri"/>
      <family val="2"/>
      <scheme val="minor"/>
    </font>
    <font>
      <u/>
      <sz val="12"/>
      <name val="Calibri"/>
      <family val="2"/>
      <scheme val="minor"/>
    </font>
    <font>
      <b/>
      <sz val="12"/>
      <color rgb="FF000000"/>
      <name val="Calibri"/>
      <family val="2"/>
      <scheme val="minor"/>
    </font>
    <font>
      <b/>
      <sz val="20"/>
      <color rgb="FF3559F3"/>
      <name val="Calibri"/>
      <family val="2"/>
      <scheme val="minor"/>
    </font>
    <font>
      <sz val="16"/>
      <color theme="1"/>
      <name val="Calibri"/>
      <family val="2"/>
      <scheme val="minor"/>
    </font>
    <font>
      <sz val="14"/>
      <color theme="1"/>
      <name val="Calibri"/>
      <family val="2"/>
      <scheme val="minor"/>
    </font>
    <font>
      <sz val="16"/>
      <name val="Calibri"/>
      <family val="2"/>
    </font>
    <font>
      <sz val="16"/>
      <color theme="0"/>
      <name val="Calibri"/>
      <family val="2"/>
      <scheme val="minor"/>
    </font>
    <font>
      <b/>
      <u/>
      <sz val="16"/>
      <name val="Calibri"/>
      <family val="2"/>
      <scheme val="minor"/>
    </font>
    <font>
      <b/>
      <sz val="20"/>
      <color rgb="FFFF0000"/>
      <name val="Calibri"/>
      <family val="2"/>
      <scheme val="minor"/>
    </font>
    <font>
      <sz val="28"/>
      <name val="Arial"/>
      <family val="2"/>
    </font>
    <font>
      <b/>
      <sz val="16"/>
      <color theme="4" tint="-0.249977111117893"/>
      <name val="Calibri"/>
      <family val="2"/>
      <scheme val="minor"/>
    </font>
    <font>
      <b/>
      <sz val="14"/>
      <color theme="4" tint="-0.249977111117893"/>
      <name val="Calibri"/>
      <family val="2"/>
      <scheme val="minor"/>
    </font>
    <font>
      <b/>
      <sz val="18"/>
      <color theme="4" tint="-0.249977111117893"/>
      <name val="Calibri"/>
      <family val="2"/>
      <scheme val="minor"/>
    </font>
    <font>
      <b/>
      <sz val="18"/>
      <color theme="1"/>
      <name val="Calibri"/>
      <family val="2"/>
      <scheme val="minor"/>
    </font>
    <font>
      <sz val="16"/>
      <color theme="3"/>
      <name val="Calibri"/>
      <family val="2"/>
      <scheme val="minor"/>
    </font>
    <font>
      <sz val="16"/>
      <color theme="4" tint="-0.249977111117893"/>
      <name val="Calibri"/>
      <family val="2"/>
      <scheme val="minor"/>
    </font>
    <font>
      <sz val="18"/>
      <color theme="1"/>
      <name val="Calibri"/>
      <family val="2"/>
      <scheme val="minor"/>
    </font>
    <font>
      <b/>
      <sz val="28"/>
      <name val="Calibri"/>
      <family val="2"/>
      <scheme val="minor"/>
    </font>
    <font>
      <b/>
      <u/>
      <sz val="18"/>
      <color rgb="FFFF0000"/>
      <name val="Calibri"/>
      <family val="2"/>
      <scheme val="minor"/>
    </font>
    <font>
      <b/>
      <u/>
      <sz val="18"/>
      <name val="Calibri"/>
      <family val="2"/>
      <scheme val="minor"/>
    </font>
    <font>
      <b/>
      <sz val="24"/>
      <color theme="0"/>
      <name val="Calibri"/>
      <family val="2"/>
      <scheme val="minor"/>
    </font>
    <font>
      <u/>
      <sz val="10"/>
      <color theme="10"/>
      <name val="Arial"/>
      <family val="2"/>
    </font>
    <font>
      <u/>
      <sz val="10"/>
      <color theme="11"/>
      <name val="Arial"/>
      <family val="2"/>
    </font>
    <font>
      <sz val="9"/>
      <color indexed="81"/>
      <name val="Tahoma"/>
      <family val="2"/>
    </font>
    <font>
      <b/>
      <sz val="9"/>
      <color indexed="81"/>
      <name val="Tahoma"/>
      <family val="2"/>
    </font>
    <font>
      <b/>
      <sz val="16"/>
      <color theme="3"/>
      <name val="Calibri"/>
      <family val="2"/>
      <scheme val="minor"/>
    </font>
    <font>
      <b/>
      <sz val="14"/>
      <color theme="3"/>
      <name val="Calibri"/>
      <family val="2"/>
      <scheme val="minor"/>
    </font>
    <font>
      <b/>
      <sz val="12"/>
      <color indexed="81"/>
      <name val="Tahoma"/>
      <family val="2"/>
    </font>
    <font>
      <sz val="12"/>
      <color indexed="81"/>
      <name val="Tahoma"/>
      <family val="2"/>
    </font>
    <font>
      <b/>
      <sz val="18"/>
      <color theme="3"/>
      <name val="Calibri"/>
      <family val="2"/>
      <scheme val="minor"/>
    </font>
    <font>
      <b/>
      <sz val="16"/>
      <color rgb="FF002060"/>
      <name val="Calibri"/>
      <family val="2"/>
      <scheme val="minor"/>
    </font>
    <font>
      <sz val="16"/>
      <color rgb="FF002060"/>
      <name val="Calibri"/>
      <family val="2"/>
      <scheme val="minor"/>
    </font>
    <font>
      <b/>
      <sz val="24"/>
      <name val="Calibri"/>
      <family val="2"/>
      <scheme val="minor"/>
    </font>
    <font>
      <b/>
      <sz val="10"/>
      <name val="Calibri"/>
      <family val="2"/>
      <scheme val="minor"/>
    </font>
    <font>
      <b/>
      <sz val="14"/>
      <color indexed="81"/>
      <name val="Tahoma"/>
      <family val="2"/>
    </font>
    <font>
      <sz val="14"/>
      <color indexed="81"/>
      <name val="Tahoma"/>
      <family val="2"/>
    </font>
    <font>
      <sz val="18"/>
      <name val="Arial"/>
      <family val="2"/>
    </font>
    <font>
      <strike/>
      <sz val="18"/>
      <name val="Arial"/>
      <family val="2"/>
    </font>
    <font>
      <b/>
      <i/>
      <sz val="16"/>
      <color rgb="FFFF0000"/>
      <name val="Calibri"/>
      <family val="2"/>
      <scheme val="minor"/>
    </font>
    <font>
      <u/>
      <sz val="16"/>
      <color rgb="FFFF0000"/>
      <name val="Calibri"/>
      <family val="2"/>
      <scheme val="minor"/>
    </font>
    <font>
      <vertAlign val="superscript"/>
      <sz val="16"/>
      <name val="Calibri"/>
      <family val="2"/>
    </font>
    <font>
      <vertAlign val="subscript"/>
      <sz val="20"/>
      <name val="Calibri"/>
      <family val="2"/>
    </font>
    <font>
      <vertAlign val="subscript"/>
      <sz val="20"/>
      <name val="Calibri"/>
      <family val="2"/>
      <scheme val="minor"/>
    </font>
    <font>
      <vertAlign val="subscript"/>
      <sz val="16"/>
      <name val="Calibri"/>
      <family val="2"/>
      <scheme val="minor"/>
    </font>
  </fonts>
  <fills count="81">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9"/>
      </patternFill>
    </fill>
    <fill>
      <patternFill patternType="solid">
        <fgColor indexed="9"/>
        <bgColor indexed="64"/>
      </patternFill>
    </fill>
    <fill>
      <patternFill patternType="solid">
        <fgColor indexed="8"/>
        <bgColor indexed="64"/>
      </patternFill>
    </fill>
    <fill>
      <patternFill patternType="solid">
        <fgColor indexed="49"/>
        <bgColor indexed="13"/>
      </patternFill>
    </fill>
    <fill>
      <patternFill patternType="solid">
        <fgColor indexed="27"/>
        <bgColor indexed="43"/>
      </patternFill>
    </fill>
    <fill>
      <patternFill patternType="lightUp"/>
    </fill>
    <fill>
      <patternFill patternType="solid">
        <fgColor theme="4" tint="0.79998168889431442"/>
        <bgColor indexed="64"/>
      </patternFill>
    </fill>
    <fill>
      <patternFill patternType="solid">
        <fgColor rgb="FFFF0000"/>
        <bgColor indexed="64"/>
      </patternFill>
    </fill>
    <fill>
      <patternFill patternType="solid">
        <fgColor rgb="FFFFFFCC"/>
        <bgColor indexed="64"/>
      </patternFill>
    </fill>
    <fill>
      <patternFill patternType="solid">
        <fgColor rgb="FFFFFFCC"/>
        <bgColor indexed="9"/>
      </patternFill>
    </fill>
    <fill>
      <patternFill patternType="lightUp">
        <fgColor theme="1"/>
      </patternFill>
    </fill>
    <fill>
      <patternFill patternType="solid">
        <fgColor theme="3" tint="0.79998168889431442"/>
        <bgColor indexed="64"/>
      </patternFill>
    </fill>
    <fill>
      <patternFill patternType="solid">
        <fgColor theme="6" tint="0.79998168889431442"/>
        <bgColor indexed="64"/>
      </patternFill>
    </fill>
    <fill>
      <patternFill patternType="solid">
        <fgColor rgb="FFFFFF0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000000"/>
        <bgColor indexed="64"/>
      </patternFill>
    </fill>
    <fill>
      <patternFill patternType="solid">
        <fgColor theme="1"/>
        <bgColor indexed="64"/>
      </patternFill>
    </fill>
    <fill>
      <patternFill patternType="lightUp">
        <fgColor auto="1"/>
        <bgColor auto="1"/>
      </patternFill>
    </fill>
    <fill>
      <patternFill patternType="lightUp">
        <fgColor theme="1"/>
        <bgColor theme="4" tint="0.79992065187536243"/>
      </patternFill>
    </fill>
    <fill>
      <patternFill patternType="lightUp">
        <bgColor auto="1"/>
      </patternFill>
    </fill>
    <fill>
      <patternFill patternType="solid">
        <fgColor theme="4" tint="0.79998168889431442"/>
        <bgColor indexed="9"/>
      </patternFill>
    </fill>
    <fill>
      <patternFill patternType="darkGray">
        <fgColor theme="0" tint="-0.24994659260841701"/>
        <bgColor theme="0" tint="-4.9989318521683403E-2"/>
      </patternFill>
    </fill>
    <fill>
      <patternFill patternType="solid">
        <fgColor theme="4" tint="0.79998168889431442"/>
        <bgColor theme="0" tint="-0.34998626667073579"/>
      </patternFill>
    </fill>
    <fill>
      <patternFill patternType="solid">
        <fgColor rgb="FFCCFFCC"/>
        <bgColor indexed="64"/>
      </patternFill>
    </fill>
    <fill>
      <patternFill patternType="solid">
        <fgColor theme="0"/>
        <bgColor indexed="64"/>
      </patternFill>
    </fill>
    <fill>
      <patternFill patternType="solid">
        <fgColor rgb="FFFF7C80"/>
        <bgColor indexed="64"/>
      </patternFill>
    </fill>
    <fill>
      <patternFill patternType="solid">
        <fgColor theme="9" tint="0.79998168889431442"/>
        <bgColor indexed="64"/>
      </patternFill>
    </fill>
  </fills>
  <borders count="316">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style="thin">
        <color indexed="8"/>
      </right>
      <top/>
      <bottom/>
      <diagonal/>
    </border>
    <border>
      <left/>
      <right style="thin">
        <color auto="1"/>
      </right>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bottom/>
      <diagonal/>
    </border>
    <border>
      <left/>
      <right style="medium">
        <color auto="1"/>
      </right>
      <top/>
      <bottom/>
      <diagonal/>
    </border>
    <border>
      <left/>
      <right/>
      <top/>
      <bottom style="medium">
        <color auto="1"/>
      </bottom>
      <diagonal/>
    </border>
    <border>
      <left/>
      <right style="medium">
        <color indexed="8"/>
      </right>
      <top style="medium">
        <color indexed="8"/>
      </top>
      <bottom style="thin">
        <color indexed="8"/>
      </bottom>
      <diagonal/>
    </border>
    <border>
      <left style="medium">
        <color auto="1"/>
      </left>
      <right style="medium">
        <color auto="1"/>
      </right>
      <top style="medium">
        <color auto="1"/>
      </top>
      <bottom style="medium">
        <color auto="1"/>
      </bottom>
      <diagonal/>
    </border>
    <border>
      <left style="medium">
        <color indexed="8"/>
      </left>
      <right style="medium">
        <color auto="1"/>
      </right>
      <top style="medium">
        <color auto="1"/>
      </top>
      <bottom style="medium">
        <color auto="1"/>
      </bottom>
      <diagonal/>
    </border>
    <border>
      <left style="medium">
        <color auto="1"/>
      </left>
      <right/>
      <top/>
      <bottom style="medium">
        <color auto="1"/>
      </bottom>
      <diagonal/>
    </border>
    <border>
      <left/>
      <right style="medium">
        <color auto="1"/>
      </right>
      <top/>
      <bottom style="medium">
        <color auto="1"/>
      </bottom>
      <diagonal/>
    </border>
    <border>
      <left style="medium">
        <color auto="1"/>
      </left>
      <right style="medium">
        <color auto="1"/>
      </right>
      <top/>
      <bottom style="medium">
        <color auto="1"/>
      </bottom>
      <diagonal/>
    </border>
    <border>
      <left/>
      <right style="thin">
        <color indexed="8"/>
      </right>
      <top/>
      <bottom style="medium">
        <color indexed="8"/>
      </bottom>
      <diagonal/>
    </border>
    <border>
      <left style="thin">
        <color indexed="8"/>
      </left>
      <right style="thin">
        <color indexed="8"/>
      </right>
      <top/>
      <bottom style="medium">
        <color indexed="8"/>
      </bottom>
      <diagonal/>
    </border>
    <border>
      <left style="thin">
        <color indexed="8"/>
      </left>
      <right/>
      <top style="medium">
        <color indexed="8"/>
      </top>
      <bottom style="medium">
        <color indexed="8"/>
      </bottom>
      <diagonal/>
    </border>
    <border>
      <left/>
      <right style="thin">
        <color indexed="8"/>
      </right>
      <top style="medium">
        <color indexed="8"/>
      </top>
      <bottom style="thin">
        <color indexed="8"/>
      </bottom>
      <diagonal/>
    </border>
    <border>
      <left/>
      <right style="thin">
        <color indexed="8"/>
      </right>
      <top style="medium">
        <color indexed="8"/>
      </top>
      <bottom style="medium">
        <color indexed="8"/>
      </bottom>
      <diagonal/>
    </border>
    <border>
      <left style="medium">
        <color auto="1"/>
      </left>
      <right style="medium">
        <color auto="1"/>
      </right>
      <top/>
      <bottom/>
      <diagonal/>
    </border>
    <border>
      <left style="medium">
        <color indexed="8"/>
      </left>
      <right/>
      <top style="medium">
        <color indexed="8"/>
      </top>
      <bottom style="thin">
        <color indexed="8"/>
      </bottom>
      <diagonal/>
    </border>
    <border>
      <left style="thin">
        <color indexed="8"/>
      </left>
      <right style="thin">
        <color indexed="8"/>
      </right>
      <top style="medium">
        <color indexed="8"/>
      </top>
      <bottom style="thin">
        <color indexed="8"/>
      </bottom>
      <diagonal/>
    </border>
    <border>
      <left style="thin">
        <color auto="1"/>
      </left>
      <right style="thin">
        <color auto="1"/>
      </right>
      <top style="medium">
        <color indexed="8"/>
      </top>
      <bottom style="medium">
        <color indexed="8"/>
      </bottom>
      <diagonal/>
    </border>
    <border>
      <left style="medium">
        <color indexed="8"/>
      </left>
      <right style="medium">
        <color indexed="8"/>
      </right>
      <top/>
      <bottom style="medium">
        <color auto="1"/>
      </bottom>
      <diagonal/>
    </border>
    <border>
      <left style="medium">
        <color auto="1"/>
      </left>
      <right style="medium">
        <color auto="1"/>
      </right>
      <top style="medium">
        <color auto="1"/>
      </top>
      <bottom style="thin">
        <color auto="1"/>
      </bottom>
      <diagonal/>
    </border>
    <border>
      <left style="medium">
        <color auto="1"/>
      </left>
      <right/>
      <top style="medium">
        <color auto="1"/>
      </top>
      <bottom style="thin">
        <color auto="1"/>
      </bottom>
      <diagonal/>
    </border>
    <border>
      <left style="medium">
        <color theme="1"/>
      </left>
      <right style="medium">
        <color theme="1"/>
      </right>
      <top style="medium">
        <color theme="1"/>
      </top>
      <bottom style="thin">
        <color theme="1"/>
      </bottom>
      <diagonal/>
    </border>
    <border>
      <left style="medium">
        <color theme="1"/>
      </left>
      <right style="medium">
        <color theme="1"/>
      </right>
      <top style="medium">
        <color theme="1"/>
      </top>
      <bottom style="medium">
        <color theme="1"/>
      </bottom>
      <diagonal/>
    </border>
    <border>
      <left style="medium">
        <color theme="1"/>
      </left>
      <right/>
      <top style="medium">
        <color theme="1"/>
      </top>
      <bottom style="medium">
        <color theme="1"/>
      </bottom>
      <diagonal/>
    </border>
    <border>
      <left style="medium">
        <color theme="1"/>
      </left>
      <right/>
      <top style="medium">
        <color theme="1"/>
      </top>
      <bottom/>
      <diagonal/>
    </border>
    <border>
      <left style="medium">
        <color theme="1"/>
      </left>
      <right/>
      <top/>
      <bottom/>
      <diagonal/>
    </border>
    <border>
      <left style="medium">
        <color theme="1"/>
      </left>
      <right/>
      <top/>
      <bottom style="medium">
        <color theme="1"/>
      </bottom>
      <diagonal/>
    </border>
    <border>
      <left style="medium">
        <color theme="1"/>
      </left>
      <right style="medium">
        <color theme="1"/>
      </right>
      <top style="thin">
        <color theme="1"/>
      </top>
      <bottom style="medium">
        <color theme="1"/>
      </bottom>
      <diagonal/>
    </border>
    <border>
      <left style="medium">
        <color theme="1"/>
      </left>
      <right style="medium">
        <color theme="1"/>
      </right>
      <top style="thin">
        <color theme="1"/>
      </top>
      <bottom style="thin">
        <color theme="1"/>
      </bottom>
      <diagonal/>
    </border>
    <border>
      <left/>
      <right style="medium">
        <color theme="1"/>
      </right>
      <top/>
      <bottom/>
      <diagonal/>
    </border>
    <border>
      <left/>
      <right/>
      <top/>
      <bottom style="medium">
        <color theme="1"/>
      </bottom>
      <diagonal/>
    </border>
    <border>
      <left/>
      <right style="medium">
        <color theme="1"/>
      </right>
      <top/>
      <bottom style="medium">
        <color theme="1"/>
      </bottom>
      <diagonal/>
    </border>
    <border>
      <left style="medium">
        <color auto="1"/>
      </left>
      <right style="medium">
        <color auto="1"/>
      </right>
      <top style="medium">
        <color auto="1"/>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top style="medium">
        <color auto="1"/>
      </top>
      <bottom style="thin">
        <color auto="1"/>
      </bottom>
      <diagonal/>
    </border>
    <border>
      <left/>
      <right/>
      <top style="medium">
        <color theme="1"/>
      </top>
      <bottom style="medium">
        <color theme="1"/>
      </bottom>
      <diagonal/>
    </border>
    <border>
      <left style="thin">
        <color auto="1"/>
      </left>
      <right/>
      <top style="medium">
        <color theme="1"/>
      </top>
      <bottom style="thin">
        <color auto="1"/>
      </bottom>
      <diagonal/>
    </border>
    <border>
      <left/>
      <right/>
      <top style="medium">
        <color theme="1"/>
      </top>
      <bottom style="thin">
        <color auto="1"/>
      </bottom>
      <diagonal/>
    </border>
    <border>
      <left/>
      <right style="medium">
        <color theme="1"/>
      </right>
      <top style="medium">
        <color theme="1"/>
      </top>
      <bottom style="thin">
        <color auto="1"/>
      </bottom>
      <diagonal/>
    </border>
    <border>
      <left/>
      <right style="medium">
        <color auto="1"/>
      </right>
      <top style="medium">
        <color auto="1"/>
      </top>
      <bottom style="thin">
        <color auto="1"/>
      </bottom>
      <diagonal/>
    </border>
    <border>
      <left style="medium">
        <color auto="1"/>
      </left>
      <right style="thin">
        <color auto="1"/>
      </right>
      <top/>
      <bottom/>
      <diagonal/>
    </border>
    <border>
      <left style="medium">
        <color auto="1"/>
      </left>
      <right style="thin">
        <color auto="1"/>
      </right>
      <top style="medium">
        <color auto="1"/>
      </top>
      <bottom/>
      <diagonal/>
    </border>
    <border>
      <left/>
      <right/>
      <top style="medium">
        <color theme="1"/>
      </top>
      <bottom style="thin">
        <color indexed="8"/>
      </bottom>
      <diagonal/>
    </border>
    <border>
      <left/>
      <right style="medium">
        <color theme="1"/>
      </right>
      <top style="medium">
        <color theme="1"/>
      </top>
      <bottom style="thin">
        <color indexed="8"/>
      </bottom>
      <diagonal/>
    </border>
    <border>
      <left/>
      <right style="medium">
        <color theme="1"/>
      </right>
      <top style="medium">
        <color theme="1"/>
      </top>
      <bottom style="medium">
        <color theme="1"/>
      </bottom>
      <diagonal/>
    </border>
    <border>
      <left/>
      <right/>
      <top/>
      <bottom style="thin">
        <color theme="1"/>
      </bottom>
      <diagonal/>
    </border>
    <border>
      <left/>
      <right style="thin">
        <color auto="1"/>
      </right>
      <top style="medium">
        <color auto="1"/>
      </top>
      <bottom style="medium">
        <color auto="1"/>
      </bottom>
      <diagonal/>
    </border>
    <border>
      <left style="thin">
        <color auto="1"/>
      </left>
      <right style="thin">
        <color auto="1"/>
      </right>
      <top/>
      <bottom style="medium">
        <color auto="1"/>
      </bottom>
      <diagonal/>
    </border>
    <border>
      <left style="medium">
        <color auto="1"/>
      </left>
      <right style="medium">
        <color auto="1"/>
      </right>
      <top style="thin">
        <color theme="1"/>
      </top>
      <bottom style="thin">
        <color auto="1"/>
      </bottom>
      <diagonal/>
    </border>
    <border>
      <left style="medium">
        <color auto="1"/>
      </left>
      <right style="medium">
        <color auto="1"/>
      </right>
      <top style="thin">
        <color theme="1"/>
      </top>
      <bottom style="thin">
        <color theme="1"/>
      </bottom>
      <diagonal/>
    </border>
    <border>
      <left/>
      <right style="medium">
        <color auto="1"/>
      </right>
      <top style="medium">
        <color auto="1"/>
      </top>
      <bottom/>
      <diagonal/>
    </border>
    <border>
      <left style="medium">
        <color theme="1"/>
      </left>
      <right style="medium">
        <color theme="1"/>
      </right>
      <top/>
      <bottom style="thin">
        <color theme="1"/>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right/>
      <top style="medium">
        <color auto="1"/>
      </top>
      <bottom style="medium">
        <color auto="1"/>
      </bottom>
      <diagonal/>
    </border>
    <border>
      <left/>
      <right/>
      <top style="medium">
        <color auto="1"/>
      </top>
      <bottom style="thin">
        <color auto="1"/>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style="medium">
        <color indexed="8"/>
      </right>
      <top style="medium">
        <color indexed="8"/>
      </top>
      <bottom style="medium">
        <color indexed="8"/>
      </bottom>
      <diagonal/>
    </border>
    <border>
      <left style="medium">
        <color indexed="8"/>
      </left>
      <right/>
      <top style="medium">
        <color indexed="8"/>
      </top>
      <bottom style="medium">
        <color indexed="8"/>
      </bottom>
      <diagonal/>
    </border>
    <border>
      <left style="thin">
        <color indexed="8"/>
      </left>
      <right style="thin">
        <color indexed="8"/>
      </right>
      <top style="medium">
        <color indexed="8"/>
      </top>
      <bottom style="medium">
        <color indexed="8"/>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indexed="8"/>
      </left>
      <right style="medium">
        <color indexed="8"/>
      </right>
      <top style="medium">
        <color auto="1"/>
      </top>
      <bottom style="medium">
        <color auto="1"/>
      </bottom>
      <diagonal/>
    </border>
    <border>
      <left/>
      <right/>
      <top style="medium">
        <color auto="1"/>
      </top>
      <bottom/>
      <diagonal/>
    </border>
    <border>
      <left style="medium">
        <color auto="1"/>
      </left>
      <right style="thin">
        <color auto="1"/>
      </right>
      <top/>
      <bottom style="medium">
        <color auto="1"/>
      </bottom>
      <diagonal/>
    </border>
    <border>
      <left style="medium">
        <color theme="1"/>
      </left>
      <right style="medium">
        <color theme="1"/>
      </right>
      <top style="medium">
        <color theme="1"/>
      </top>
      <bottom style="thin">
        <color indexed="8"/>
      </bottom>
      <diagonal/>
    </border>
    <border>
      <left style="medium">
        <color theme="1"/>
      </left>
      <right style="medium">
        <color theme="1"/>
      </right>
      <top/>
      <bottom style="medium">
        <color indexed="8"/>
      </bottom>
      <diagonal/>
    </border>
    <border>
      <left style="medium">
        <color theme="1"/>
      </left>
      <right style="medium">
        <color theme="1"/>
      </right>
      <top style="medium">
        <color indexed="8"/>
      </top>
      <bottom style="medium">
        <color theme="1"/>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theme="1"/>
      </left>
      <right/>
      <top style="medium">
        <color theme="1"/>
      </top>
      <bottom style="thin">
        <color indexed="8"/>
      </bottom>
      <diagonal/>
    </border>
    <border>
      <left style="thin">
        <color indexed="8"/>
      </left>
      <right style="thin">
        <color indexed="8"/>
      </right>
      <top/>
      <bottom/>
      <diagonal/>
    </border>
    <border>
      <left style="medium">
        <color theme="1"/>
      </left>
      <right style="medium">
        <color indexed="8"/>
      </right>
      <top style="medium">
        <color theme="1"/>
      </top>
      <bottom/>
      <diagonal/>
    </border>
    <border>
      <left/>
      <right style="thin">
        <color indexed="8"/>
      </right>
      <top style="medium">
        <color theme="1"/>
      </top>
      <bottom/>
      <diagonal/>
    </border>
    <border>
      <left style="thin">
        <color indexed="8"/>
      </left>
      <right style="thin">
        <color indexed="8"/>
      </right>
      <top style="medium">
        <color theme="1"/>
      </top>
      <bottom/>
      <diagonal/>
    </border>
    <border>
      <left style="thin">
        <color indexed="8"/>
      </left>
      <right style="medium">
        <color theme="1"/>
      </right>
      <top style="medium">
        <color theme="1"/>
      </top>
      <bottom/>
      <diagonal/>
    </border>
    <border>
      <left style="medium">
        <color theme="1"/>
      </left>
      <right style="medium">
        <color indexed="8"/>
      </right>
      <top/>
      <bottom/>
      <diagonal/>
    </border>
    <border>
      <left style="thin">
        <color indexed="8"/>
      </left>
      <right style="medium">
        <color theme="1"/>
      </right>
      <top/>
      <bottom/>
      <diagonal/>
    </border>
    <border>
      <left style="medium">
        <color theme="1"/>
      </left>
      <right style="medium">
        <color indexed="8"/>
      </right>
      <top style="medium">
        <color indexed="8"/>
      </top>
      <bottom style="thin">
        <color indexed="8"/>
      </bottom>
      <diagonal/>
    </border>
    <border>
      <left style="medium">
        <color indexed="8"/>
      </left>
      <right style="medium">
        <color theme="1"/>
      </right>
      <top style="medium">
        <color indexed="8"/>
      </top>
      <bottom style="thin">
        <color indexed="8"/>
      </bottom>
      <diagonal/>
    </border>
    <border>
      <left style="medium">
        <color theme="1"/>
      </left>
      <right style="medium">
        <color indexed="8"/>
      </right>
      <top style="medium">
        <color indexed="8"/>
      </top>
      <bottom style="medium">
        <color indexed="8"/>
      </bottom>
      <diagonal/>
    </border>
    <border>
      <left style="medium">
        <color indexed="8"/>
      </left>
      <right style="medium">
        <color theme="1"/>
      </right>
      <top style="medium">
        <color indexed="8"/>
      </top>
      <bottom style="medium">
        <color indexed="8"/>
      </bottom>
      <diagonal/>
    </border>
    <border>
      <left style="medium">
        <color theme="1"/>
      </left>
      <right style="medium">
        <color indexed="8"/>
      </right>
      <top/>
      <bottom style="medium">
        <color indexed="8"/>
      </bottom>
      <diagonal/>
    </border>
    <border>
      <left style="thin">
        <color indexed="8"/>
      </left>
      <right style="medium">
        <color theme="1"/>
      </right>
      <top/>
      <bottom style="medium">
        <color indexed="8"/>
      </bottom>
      <diagonal/>
    </border>
    <border>
      <left/>
      <right style="medium">
        <color theme="1"/>
      </right>
      <top style="medium">
        <color indexed="8"/>
      </top>
      <bottom style="medium">
        <color indexed="8"/>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top/>
      <bottom/>
      <diagonal/>
    </border>
    <border>
      <left style="thin">
        <color auto="1"/>
      </left>
      <right/>
      <top/>
      <bottom style="medium">
        <color auto="1"/>
      </bottom>
      <diagonal/>
    </border>
    <border>
      <left/>
      <right style="thin">
        <color auto="1"/>
      </right>
      <top style="medium">
        <color auto="1"/>
      </top>
      <bottom style="thin">
        <color auto="1"/>
      </bottom>
      <diagonal/>
    </border>
    <border>
      <left style="thin">
        <color auto="1"/>
      </left>
      <right style="medium">
        <color auto="1"/>
      </right>
      <top style="medium">
        <color auto="1"/>
      </top>
      <bottom/>
      <diagonal/>
    </border>
    <border>
      <left style="thin">
        <color auto="1"/>
      </left>
      <right/>
      <top style="medium">
        <color auto="1"/>
      </top>
      <bottom style="medium">
        <color auto="1"/>
      </bottom>
      <diagonal/>
    </border>
    <border>
      <left style="medium">
        <color auto="1"/>
      </left>
      <right/>
      <top style="medium">
        <color auto="1"/>
      </top>
      <bottom/>
      <diagonal/>
    </border>
    <border>
      <left style="thin">
        <color indexed="8"/>
      </left>
      <right style="thin">
        <color indexed="8"/>
      </right>
      <top/>
      <bottom style="medium">
        <color auto="1"/>
      </bottom>
      <diagonal/>
    </border>
    <border>
      <left style="medium">
        <color theme="1"/>
      </left>
      <right style="medium">
        <color auto="1"/>
      </right>
      <top/>
      <bottom style="thin">
        <color theme="1"/>
      </bottom>
      <diagonal/>
    </border>
    <border>
      <left style="medium">
        <color theme="1"/>
      </left>
      <right style="medium">
        <color auto="1"/>
      </right>
      <top style="thin">
        <color theme="1"/>
      </top>
      <bottom style="thin">
        <color theme="1"/>
      </bottom>
      <diagonal/>
    </border>
    <border>
      <left style="medium">
        <color theme="1"/>
      </left>
      <right style="medium">
        <color auto="1"/>
      </right>
      <top style="thin">
        <color theme="1"/>
      </top>
      <bottom/>
      <diagonal/>
    </border>
    <border>
      <left style="medium">
        <color auto="1"/>
      </left>
      <right style="medium">
        <color theme="1"/>
      </right>
      <top style="medium">
        <color auto="1"/>
      </top>
      <bottom style="medium">
        <color auto="1"/>
      </bottom>
      <diagonal/>
    </border>
    <border>
      <left style="medium">
        <color theme="1"/>
      </left>
      <right style="medium">
        <color theme="1"/>
      </right>
      <top style="medium">
        <color auto="1"/>
      </top>
      <bottom style="medium">
        <color auto="1"/>
      </bottom>
      <diagonal/>
    </border>
    <border>
      <left style="medium">
        <color theme="1"/>
      </left>
      <right style="medium">
        <color auto="1"/>
      </right>
      <top style="medium">
        <color auto="1"/>
      </top>
      <bottom style="medium">
        <color auto="1"/>
      </bottom>
      <diagonal/>
    </border>
    <border>
      <left style="medium">
        <color auto="1"/>
      </left>
      <right style="medium">
        <color auto="1"/>
      </right>
      <top style="medium">
        <color theme="1"/>
      </top>
      <bottom style="thin">
        <color auto="1"/>
      </bottom>
      <diagonal/>
    </border>
    <border>
      <left style="medium">
        <color theme="1"/>
      </left>
      <right/>
      <top style="medium">
        <color theme="1"/>
      </top>
      <bottom style="medium">
        <color indexed="8"/>
      </bottom>
      <diagonal/>
    </border>
    <border>
      <left/>
      <right/>
      <top style="medium">
        <color theme="1"/>
      </top>
      <bottom style="medium">
        <color indexed="8"/>
      </bottom>
      <diagonal/>
    </border>
    <border>
      <left/>
      <right style="medium">
        <color theme="1"/>
      </right>
      <top style="medium">
        <color theme="1"/>
      </top>
      <bottom style="medium">
        <color indexed="8"/>
      </bottom>
      <diagonal/>
    </border>
    <border>
      <left style="medium">
        <color auto="1"/>
      </left>
      <right style="medium">
        <color auto="1"/>
      </right>
      <top style="medium">
        <color auto="1"/>
      </top>
      <bottom style="medium">
        <color theme="1"/>
      </bottom>
      <diagonal/>
    </border>
    <border>
      <left/>
      <right style="medium">
        <color auto="1"/>
      </right>
      <top style="medium">
        <color auto="1"/>
      </top>
      <bottom style="thin">
        <color theme="1"/>
      </bottom>
      <diagonal/>
    </border>
    <border>
      <left style="medium">
        <color rgb="FF000000"/>
      </left>
      <right style="medium">
        <color auto="1"/>
      </right>
      <top style="thin">
        <color rgb="FF000000"/>
      </top>
      <bottom style="medium">
        <color theme="1"/>
      </bottom>
      <diagonal/>
    </border>
    <border>
      <left style="medium">
        <color rgb="FF000000"/>
      </left>
      <right style="medium">
        <color auto="1"/>
      </right>
      <top style="thin">
        <color rgb="FF000000"/>
      </top>
      <bottom style="thin">
        <color rgb="FF000000"/>
      </bottom>
      <diagonal/>
    </border>
    <border>
      <left style="medium">
        <color rgb="FF000000"/>
      </left>
      <right style="medium">
        <color auto="1"/>
      </right>
      <top/>
      <bottom style="thin">
        <color rgb="FF000000"/>
      </bottom>
      <diagonal/>
    </border>
    <border>
      <left style="thin">
        <color theme="1"/>
      </left>
      <right style="thin">
        <color theme="1"/>
      </right>
      <top style="thin">
        <color theme="1"/>
      </top>
      <bottom style="thin">
        <color theme="1"/>
      </bottom>
      <diagonal/>
    </border>
    <border>
      <left style="thin">
        <color theme="1"/>
      </left>
      <right/>
      <top/>
      <bottom/>
      <diagonal/>
    </border>
    <border>
      <left style="thin">
        <color theme="1"/>
      </left>
      <right/>
      <top/>
      <bottom style="thin">
        <color theme="1"/>
      </bottom>
      <diagonal/>
    </border>
    <border>
      <left style="thin">
        <color indexed="8"/>
      </left>
      <right style="thin">
        <color indexed="8"/>
      </right>
      <top/>
      <bottom style="thin">
        <color theme="1"/>
      </bottom>
      <diagonal/>
    </border>
    <border>
      <left/>
      <right/>
      <top style="thin">
        <color theme="1"/>
      </top>
      <bottom style="thin">
        <color theme="1"/>
      </bottom>
      <diagonal/>
    </border>
    <border>
      <left style="thin">
        <color theme="1"/>
      </left>
      <right/>
      <top style="thin">
        <color theme="1"/>
      </top>
      <bottom style="thin">
        <color theme="1"/>
      </bottom>
      <diagonal/>
    </border>
    <border>
      <left/>
      <right style="thin">
        <color theme="1"/>
      </right>
      <top style="thin">
        <color theme="1"/>
      </top>
      <bottom style="thin">
        <color theme="1"/>
      </bottom>
      <diagonal/>
    </border>
    <border>
      <left/>
      <right style="thin">
        <color indexed="8"/>
      </right>
      <top/>
      <bottom style="thin">
        <color theme="1"/>
      </bottom>
      <diagonal/>
    </border>
    <border>
      <left style="thin">
        <color theme="1"/>
      </left>
      <right/>
      <top/>
      <bottom style="double">
        <color theme="1"/>
      </bottom>
      <diagonal/>
    </border>
    <border>
      <left/>
      <right/>
      <top/>
      <bottom style="double">
        <color theme="1"/>
      </bottom>
      <diagonal/>
    </border>
    <border>
      <left/>
      <right style="thin">
        <color indexed="8"/>
      </right>
      <top/>
      <bottom style="double">
        <color theme="1"/>
      </bottom>
      <diagonal/>
    </border>
    <border>
      <left style="thin">
        <color indexed="8"/>
      </left>
      <right style="thin">
        <color indexed="8"/>
      </right>
      <top/>
      <bottom style="double">
        <color theme="1"/>
      </bottom>
      <diagonal/>
    </border>
    <border>
      <left style="medium">
        <color indexed="8"/>
      </left>
      <right style="medium">
        <color indexed="8"/>
      </right>
      <top style="medium">
        <color auto="1"/>
      </top>
      <bottom/>
      <diagonal/>
    </border>
    <border>
      <left style="thin">
        <color auto="1"/>
      </left>
      <right style="thin">
        <color auto="1"/>
      </right>
      <top style="thin">
        <color auto="1"/>
      </top>
      <bottom/>
      <diagonal/>
    </border>
    <border>
      <left/>
      <right style="medium">
        <color auto="1"/>
      </right>
      <top style="thin">
        <color auto="1"/>
      </top>
      <bottom/>
      <diagonal/>
    </border>
    <border>
      <left style="thin">
        <color auto="1"/>
      </left>
      <right/>
      <top style="thin">
        <color auto="1"/>
      </top>
      <bottom/>
      <diagonal/>
    </border>
    <border>
      <left/>
      <right/>
      <top/>
      <bottom style="thin">
        <color auto="1"/>
      </bottom>
      <diagonal/>
    </border>
    <border>
      <left/>
      <right style="thin">
        <color indexed="8"/>
      </right>
      <top/>
      <bottom style="thin">
        <color auto="1"/>
      </bottom>
      <diagonal/>
    </border>
    <border>
      <left/>
      <right/>
      <top style="thin">
        <color auto="1"/>
      </top>
      <bottom/>
      <diagonal/>
    </border>
    <border>
      <left/>
      <right style="thin">
        <color auto="1"/>
      </right>
      <top style="thin">
        <color auto="1"/>
      </top>
      <bottom/>
      <diagonal/>
    </border>
    <border>
      <left style="thin">
        <color auto="1"/>
      </left>
      <right style="thin">
        <color indexed="8"/>
      </right>
      <top style="thin">
        <color auto="1"/>
      </top>
      <bottom/>
      <diagonal/>
    </border>
    <border>
      <left style="thin">
        <color auto="1"/>
      </left>
      <right style="medium">
        <color auto="1"/>
      </right>
      <top style="thin">
        <color auto="1"/>
      </top>
      <bottom/>
      <diagonal/>
    </border>
    <border>
      <left/>
      <right/>
      <top style="thin">
        <color auto="1"/>
      </top>
      <bottom style="thin">
        <color auto="1"/>
      </bottom>
      <diagonal/>
    </border>
    <border>
      <left style="medium">
        <color auto="1"/>
      </left>
      <right style="medium">
        <color auto="1"/>
      </right>
      <top style="thin">
        <color auto="1"/>
      </top>
      <bottom/>
      <diagonal/>
    </border>
    <border>
      <left style="medium">
        <color auto="1"/>
      </left>
      <right/>
      <top style="thin">
        <color auto="1"/>
      </top>
      <bottom/>
      <diagonal/>
    </border>
    <border>
      <left style="medium">
        <color auto="1"/>
      </left>
      <right style="thin">
        <color auto="1"/>
      </right>
      <top style="thin">
        <color auto="1"/>
      </top>
      <bottom/>
      <diagonal/>
    </border>
    <border>
      <left style="thin">
        <color theme="1"/>
      </left>
      <right/>
      <top style="thin">
        <color auto="1"/>
      </top>
      <bottom/>
      <diagonal/>
    </border>
    <border>
      <left style="medium">
        <color theme="1"/>
      </left>
      <right/>
      <top style="thin">
        <color auto="1"/>
      </top>
      <bottom/>
      <diagonal/>
    </border>
    <border>
      <left/>
      <right style="thin">
        <color auto="1"/>
      </right>
      <top/>
      <bottom style="thin">
        <color auto="1"/>
      </bottom>
      <diagonal/>
    </border>
    <border>
      <left/>
      <right style="medium">
        <color auto="1"/>
      </right>
      <top/>
      <bottom style="thin">
        <color auto="1"/>
      </bottom>
      <diagonal/>
    </border>
    <border>
      <left style="thin">
        <color auto="1"/>
      </left>
      <right/>
      <top style="thin">
        <color auto="1"/>
      </top>
      <bottom style="thin">
        <color auto="1"/>
      </bottom>
      <diagonal/>
    </border>
    <border>
      <left style="thin">
        <color indexed="8"/>
      </left>
      <right style="thin">
        <color auto="1"/>
      </right>
      <top/>
      <bottom style="thin">
        <color indexed="8"/>
      </bottom>
      <diagonal/>
    </border>
    <border>
      <left/>
      <right style="medium">
        <color auto="1"/>
      </right>
      <top style="thin">
        <color auto="1"/>
      </top>
      <bottom style="thin">
        <color auto="1"/>
      </bottom>
      <diagonal/>
    </border>
    <border>
      <left style="medium">
        <color theme="1"/>
      </left>
      <right/>
      <top/>
      <bottom style="thin">
        <color auto="1"/>
      </bottom>
      <diagonal/>
    </border>
    <border>
      <left style="thin">
        <color auto="1"/>
      </left>
      <right/>
      <top/>
      <bottom style="thin">
        <color auto="1"/>
      </bottom>
      <diagonal/>
    </border>
    <border>
      <left/>
      <right style="medium">
        <color theme="1"/>
      </right>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medium">
        <color auto="1"/>
      </left>
      <right style="thin">
        <color auto="1"/>
      </right>
      <top/>
      <bottom style="thin">
        <color auto="1"/>
      </bottom>
      <diagonal/>
    </border>
    <border>
      <left style="thin">
        <color auto="1"/>
      </left>
      <right style="medium">
        <color auto="1"/>
      </right>
      <top style="thin">
        <color auto="1"/>
      </top>
      <bottom style="thin">
        <color auto="1"/>
      </bottom>
      <diagonal/>
    </border>
    <border>
      <left style="medium">
        <color auto="1"/>
      </left>
      <right/>
      <top style="thin">
        <color auto="1"/>
      </top>
      <bottom style="thin">
        <color auto="1"/>
      </bottom>
      <diagonal/>
    </border>
    <border>
      <left style="medium">
        <color auto="1"/>
      </left>
      <right/>
      <top/>
      <bottom style="thin">
        <color auto="1"/>
      </bottom>
      <diagonal/>
    </border>
    <border>
      <left/>
      <right style="thin">
        <color auto="1"/>
      </right>
      <top/>
      <bottom style="thin">
        <color indexed="8"/>
      </bottom>
      <diagonal/>
    </border>
    <border>
      <left style="thin">
        <color theme="1"/>
      </left>
      <right/>
      <top style="thin">
        <color auto="1"/>
      </top>
      <bottom style="thin">
        <color auto="1"/>
      </bottom>
      <diagonal/>
    </border>
    <border>
      <left/>
      <right style="thin">
        <color indexed="8"/>
      </right>
      <top/>
      <bottom style="thin">
        <color indexed="8"/>
      </bottom>
      <diagonal/>
    </border>
    <border>
      <left style="thin">
        <color theme="1"/>
      </left>
      <right/>
      <top/>
      <bottom style="thin">
        <color indexed="8"/>
      </bottom>
      <diagonal/>
    </border>
    <border>
      <left/>
      <right/>
      <top/>
      <bottom style="thin">
        <color indexed="8"/>
      </bottom>
      <diagonal/>
    </border>
    <border>
      <left style="thin">
        <color indexed="8"/>
      </left>
      <right style="thin">
        <color indexed="8"/>
      </right>
      <top/>
      <bottom style="thin">
        <color auto="1"/>
      </bottom>
      <diagonal/>
    </border>
    <border>
      <left style="thin">
        <color auto="1"/>
      </left>
      <right style="thin">
        <color auto="1"/>
      </right>
      <top/>
      <bottom style="thin">
        <color auto="1"/>
      </bottom>
      <diagonal/>
    </border>
    <border>
      <left style="medium">
        <color theme="1"/>
      </left>
      <right style="medium">
        <color auto="1"/>
      </right>
      <top style="thin">
        <color auto="1"/>
      </top>
      <bottom style="thin">
        <color auto="1"/>
      </bottom>
      <diagonal/>
    </border>
    <border>
      <left style="medium">
        <color auto="1"/>
      </left>
      <right style="medium">
        <color auto="1"/>
      </right>
      <top/>
      <bottom style="thin">
        <color auto="1"/>
      </bottom>
      <diagonal/>
    </border>
    <border>
      <left style="medium">
        <color auto="1"/>
      </left>
      <right style="medium">
        <color auto="1"/>
      </right>
      <top style="thin">
        <color auto="1"/>
      </top>
      <bottom style="thin">
        <color auto="1"/>
      </bottom>
      <diagonal/>
    </border>
    <border>
      <left style="medium">
        <color theme="1"/>
      </left>
      <right style="medium">
        <color auto="1"/>
      </right>
      <top/>
      <bottom style="thin">
        <color auto="1"/>
      </bottom>
      <diagonal/>
    </border>
    <border>
      <left style="medium">
        <color auto="1"/>
      </left>
      <right style="medium">
        <color auto="1"/>
      </right>
      <top style="thin">
        <color auto="1"/>
      </top>
      <bottom style="medium">
        <color auto="1"/>
      </bottom>
      <diagonal/>
    </border>
    <border>
      <left style="medium">
        <color auto="1"/>
      </left>
      <right style="medium">
        <color theme="1"/>
      </right>
      <top/>
      <bottom style="thin">
        <color auto="1"/>
      </bottom>
      <diagonal/>
    </border>
    <border>
      <left style="medium">
        <color auto="1"/>
      </left>
      <right style="medium">
        <color theme="1"/>
      </right>
      <top style="thin">
        <color auto="1"/>
      </top>
      <bottom style="thin">
        <color auto="1"/>
      </bottom>
      <diagonal/>
    </border>
    <border>
      <left style="medium">
        <color auto="1"/>
      </left>
      <right style="thin">
        <color auto="1"/>
      </right>
      <top/>
      <bottom style="thin">
        <color auto="1"/>
      </bottom>
      <diagonal/>
    </border>
    <border>
      <left style="thin">
        <color auto="1"/>
      </left>
      <right style="medium">
        <color auto="1"/>
      </right>
      <top style="thin">
        <color auto="1"/>
      </top>
      <bottom style="medium">
        <color auto="1"/>
      </bottom>
      <diagonal/>
    </border>
    <border>
      <left/>
      <right style="medium">
        <color auto="1"/>
      </right>
      <top style="thin">
        <color auto="1"/>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style="medium">
        <color auto="1"/>
      </left>
      <right/>
      <top/>
      <bottom style="thin">
        <color auto="1"/>
      </bottom>
      <diagonal/>
    </border>
    <border>
      <left/>
      <right/>
      <top/>
      <bottom style="thin">
        <color indexed="8"/>
      </bottom>
      <diagonal/>
    </border>
    <border>
      <left style="medium">
        <color indexed="8"/>
      </left>
      <right/>
      <top/>
      <bottom style="thin">
        <color indexed="8"/>
      </bottom>
      <diagonal/>
    </border>
    <border>
      <left/>
      <right style="medium">
        <color indexed="8"/>
      </right>
      <top style="thin">
        <color indexed="8"/>
      </top>
      <bottom style="thin">
        <color indexed="8"/>
      </bottom>
      <diagonal/>
    </border>
    <border>
      <left style="medium">
        <color indexed="8"/>
      </left>
      <right style="medium">
        <color theme="1"/>
      </right>
      <top style="thin">
        <color indexed="8"/>
      </top>
      <bottom style="thin">
        <color indexed="8"/>
      </bottom>
      <diagonal/>
    </border>
    <border>
      <left style="medium">
        <color theme="1"/>
      </left>
      <right style="medium">
        <color indexed="8"/>
      </right>
      <top style="thin">
        <color indexed="8"/>
      </top>
      <bottom style="thin">
        <color indexed="8"/>
      </bottom>
      <diagonal/>
    </border>
    <border>
      <left style="medium">
        <color indexed="8"/>
      </left>
      <right/>
      <top style="thin">
        <color indexed="8"/>
      </top>
      <bottom style="thin">
        <color indexed="8"/>
      </bottom>
      <diagonal/>
    </border>
    <border>
      <left style="thin">
        <color indexed="8"/>
      </left>
      <right style="thin">
        <color indexed="8"/>
      </right>
      <top style="thin">
        <color indexed="8"/>
      </top>
      <bottom style="thin">
        <color indexed="8"/>
      </bottom>
      <diagonal/>
    </border>
    <border>
      <left style="medium">
        <color theme="1"/>
      </left>
      <right style="medium">
        <color indexed="8"/>
      </right>
      <top style="thin">
        <color indexed="8"/>
      </top>
      <bottom/>
      <diagonal/>
    </border>
    <border>
      <left style="medium">
        <color indexed="8"/>
      </left>
      <right/>
      <top style="thin">
        <color indexed="8"/>
      </top>
      <bottom/>
      <diagonal/>
    </border>
    <border>
      <left style="thin">
        <color indexed="8"/>
      </left>
      <right style="thin">
        <color indexed="8"/>
      </right>
      <top style="thin">
        <color indexed="8"/>
      </top>
      <bottom/>
      <diagonal/>
    </border>
    <border>
      <left/>
      <right style="medium">
        <color indexed="8"/>
      </right>
      <top style="thin">
        <color indexed="8"/>
      </top>
      <bottom/>
      <diagonal/>
    </border>
    <border>
      <left style="medium">
        <color indexed="8"/>
      </left>
      <right style="medium">
        <color theme="1"/>
      </right>
      <top style="thin">
        <color indexed="8"/>
      </top>
      <bottom/>
      <diagonal/>
    </border>
    <border>
      <left/>
      <right style="thin">
        <color indexed="8"/>
      </right>
      <top/>
      <bottom style="thin">
        <color indexed="8"/>
      </bottom>
      <diagonal/>
    </border>
    <border>
      <left style="thin">
        <color indexed="8"/>
      </left>
      <right style="medium">
        <color theme="1"/>
      </right>
      <top style="thin">
        <color indexed="8"/>
      </top>
      <bottom style="thin">
        <color indexed="8"/>
      </bottom>
      <diagonal/>
    </border>
    <border>
      <left/>
      <right style="thin">
        <color indexed="8"/>
      </right>
      <top style="thin">
        <color indexed="8"/>
      </top>
      <bottom style="thin">
        <color indexed="8"/>
      </bottom>
      <diagonal/>
    </border>
    <border>
      <left/>
      <right style="thin">
        <color indexed="8"/>
      </right>
      <top style="thin">
        <color indexed="8"/>
      </top>
      <bottom/>
      <diagonal/>
    </border>
    <border>
      <left style="thin">
        <color indexed="8"/>
      </left>
      <right style="medium">
        <color theme="1"/>
      </right>
      <top style="thin">
        <color indexed="8"/>
      </top>
      <bottom/>
      <diagonal/>
    </border>
    <border>
      <left/>
      <right/>
      <top style="thin">
        <color indexed="8"/>
      </top>
      <bottom style="thin">
        <color indexed="8"/>
      </bottom>
      <diagonal/>
    </border>
    <border>
      <left style="medium">
        <color theme="1"/>
      </left>
      <right style="medium">
        <color theme="1"/>
      </right>
      <top/>
      <bottom style="thin">
        <color indexed="8"/>
      </bottom>
      <diagonal/>
    </border>
    <border>
      <left style="medium">
        <color theme="1"/>
      </left>
      <right style="medium">
        <color theme="1"/>
      </right>
      <top style="thin">
        <color indexed="8"/>
      </top>
      <bottom style="thin">
        <color indexed="8"/>
      </bottom>
      <diagonal/>
    </border>
    <border>
      <left/>
      <right/>
      <top style="thin">
        <color indexed="8"/>
      </top>
      <bottom/>
      <diagonal/>
    </border>
    <border>
      <left style="medium">
        <color indexed="8"/>
      </left>
      <right style="medium">
        <color indexed="8"/>
      </right>
      <top style="thin">
        <color auto="1"/>
      </top>
      <bottom style="thin">
        <color auto="1"/>
      </bottom>
      <diagonal/>
    </border>
    <border>
      <left style="medium">
        <color indexed="8"/>
      </left>
      <right style="medium">
        <color indexed="8"/>
      </right>
      <top/>
      <bottom style="thin">
        <color auto="1"/>
      </bottom>
      <diagonal/>
    </border>
    <border>
      <left style="medium">
        <color indexed="8"/>
      </left>
      <right style="medium">
        <color indexed="8"/>
      </right>
      <top style="thin">
        <color auto="1"/>
      </top>
      <bottom style="medium">
        <color auto="1"/>
      </bottom>
      <diagonal/>
    </border>
    <border>
      <left/>
      <right style="thin">
        <color auto="1"/>
      </right>
      <top style="thin">
        <color indexed="8"/>
      </top>
      <bottom style="thin">
        <color indexed="8"/>
      </bottom>
      <diagonal/>
    </border>
    <border>
      <left/>
      <right style="thin">
        <color auto="1"/>
      </right>
      <top/>
      <bottom style="thin">
        <color indexed="8"/>
      </bottom>
      <diagonal/>
    </border>
    <border>
      <left/>
      <right style="thin">
        <color auto="1"/>
      </right>
      <top style="thin">
        <color indexed="8"/>
      </top>
      <bottom/>
      <diagonal/>
    </border>
    <border>
      <left style="thin">
        <color theme="1"/>
      </left>
      <right/>
      <top/>
      <bottom style="thin">
        <color auto="1"/>
      </bottom>
      <diagonal/>
    </border>
    <border>
      <left/>
      <right style="thin">
        <color indexed="8"/>
      </right>
      <top style="thin">
        <color indexed="8"/>
      </top>
      <bottom/>
      <diagonal/>
    </border>
    <border>
      <left style="thin">
        <color theme="1"/>
      </left>
      <right/>
      <top style="thin">
        <color auto="1"/>
      </top>
      <bottom style="thin">
        <color indexed="8"/>
      </bottom>
      <diagonal/>
    </border>
    <border>
      <left/>
      <right/>
      <top style="thin">
        <color auto="1"/>
      </top>
      <bottom style="thin">
        <color indexed="8"/>
      </bottom>
      <diagonal/>
    </border>
    <border>
      <left/>
      <right style="thin">
        <color auto="1"/>
      </right>
      <top style="thin">
        <color auto="1"/>
      </top>
      <bottom style="thin">
        <color indexed="8"/>
      </bottom>
      <diagonal/>
    </border>
    <border>
      <left style="thin">
        <color auto="1"/>
      </left>
      <right style="thin">
        <color auto="1"/>
      </right>
      <top style="thin">
        <color auto="1"/>
      </top>
      <bottom style="thin">
        <color auto="1"/>
      </bottom>
      <diagonal/>
    </border>
    <border>
      <left style="thin">
        <color theme="1"/>
      </left>
      <right/>
      <top/>
      <bottom style="thin">
        <color indexed="8"/>
      </bottom>
      <diagonal/>
    </border>
    <border>
      <left style="thin">
        <color theme="1"/>
      </left>
      <right/>
      <top style="thin">
        <color auto="1"/>
      </top>
      <bottom style="thin">
        <color auto="1"/>
      </bottom>
      <diagonal/>
    </border>
    <border>
      <left style="thin">
        <color theme="1"/>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auto="1"/>
      </bottom>
      <diagonal/>
    </border>
    <border>
      <left style="medium">
        <color auto="1"/>
      </left>
      <right/>
      <top style="thin">
        <color auto="1"/>
      </top>
      <bottom style="thin">
        <color auto="1"/>
      </bottom>
      <diagonal/>
    </border>
    <border>
      <left/>
      <right style="medium">
        <color auto="1"/>
      </right>
      <top style="thin">
        <color auto="1"/>
      </top>
      <bottom style="thin">
        <color auto="1"/>
      </bottom>
      <diagonal/>
    </border>
    <border>
      <left style="medium">
        <color auto="1"/>
      </left>
      <right style="medium">
        <color auto="1"/>
      </right>
      <top style="thin">
        <color auto="1"/>
      </top>
      <bottom style="thin">
        <color auto="1"/>
      </bottom>
      <diagonal/>
    </border>
    <border>
      <left style="medium">
        <color auto="1"/>
      </left>
      <right/>
      <top style="thin">
        <color auto="1"/>
      </top>
      <bottom style="medium">
        <color auto="1"/>
      </bottom>
      <diagonal/>
    </border>
    <border>
      <left/>
      <right style="medium">
        <color auto="1"/>
      </right>
      <top style="thin">
        <color auto="1"/>
      </top>
      <bottom style="medium">
        <color auto="1"/>
      </bottom>
      <diagonal/>
    </border>
    <border>
      <left style="medium">
        <color auto="1"/>
      </left>
      <right style="medium">
        <color auto="1"/>
      </right>
      <top style="thin">
        <color auto="1"/>
      </top>
      <bottom style="medium">
        <color auto="1"/>
      </bottom>
      <diagonal/>
    </border>
    <border>
      <left/>
      <right/>
      <top style="thin">
        <color auto="1"/>
      </top>
      <bottom style="medium">
        <color auto="1"/>
      </bottom>
      <diagonal/>
    </border>
    <border>
      <left style="thin">
        <color auto="1"/>
      </left>
      <right style="medium">
        <color theme="1"/>
      </right>
      <top style="thin">
        <color auto="1"/>
      </top>
      <bottom style="thin">
        <color auto="1"/>
      </bottom>
      <diagonal/>
    </border>
    <border>
      <left style="thin">
        <color auto="1"/>
      </left>
      <right style="thin">
        <color auto="1"/>
      </right>
      <top/>
      <bottom style="thin">
        <color auto="1"/>
      </bottom>
      <diagonal/>
    </border>
    <border>
      <left style="medium">
        <color theme="1"/>
      </left>
      <right/>
      <top style="thin">
        <color auto="1"/>
      </top>
      <bottom style="thin">
        <color auto="1"/>
      </bottom>
      <diagonal/>
    </border>
    <border>
      <left style="thin">
        <color auto="1"/>
      </left>
      <right style="medium">
        <color theme="1"/>
      </right>
      <top/>
      <bottom style="thin">
        <color auto="1"/>
      </bottom>
      <diagonal/>
    </border>
    <border>
      <left style="medium">
        <color theme="1"/>
      </left>
      <right style="thin">
        <color auto="1"/>
      </right>
      <top style="thin">
        <color auto="1"/>
      </top>
      <bottom style="thin">
        <color auto="1"/>
      </bottom>
      <diagonal/>
    </border>
    <border>
      <left style="medium">
        <color theme="1"/>
      </left>
      <right style="thin">
        <color auto="1"/>
      </right>
      <top style="thin">
        <color auto="1"/>
      </top>
      <bottom style="medium">
        <color theme="1"/>
      </bottom>
      <diagonal/>
    </border>
    <border>
      <left style="thin">
        <color auto="1"/>
      </left>
      <right style="thin">
        <color auto="1"/>
      </right>
      <top style="thin">
        <color auto="1"/>
      </top>
      <bottom style="medium">
        <color theme="1"/>
      </bottom>
      <diagonal/>
    </border>
    <border>
      <left style="thin">
        <color auto="1"/>
      </left>
      <right style="medium">
        <color theme="1"/>
      </right>
      <top style="thin">
        <color auto="1"/>
      </top>
      <bottom style="medium">
        <color theme="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theme="1"/>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medium">
        <color theme="1"/>
      </right>
      <top style="thin">
        <color indexed="8"/>
      </top>
      <bottom style="thin">
        <color indexed="8"/>
      </bottom>
      <diagonal/>
    </border>
    <border>
      <left style="medium">
        <color theme="1"/>
      </left>
      <right/>
      <top style="thin">
        <color indexed="8"/>
      </top>
      <bottom style="thin">
        <color indexed="8"/>
      </bottom>
      <diagonal/>
    </border>
    <border>
      <left/>
      <right style="medium">
        <color theme="1"/>
      </right>
      <top style="thin">
        <color indexed="8"/>
      </top>
      <bottom style="thin">
        <color indexed="8"/>
      </bottom>
      <diagonal/>
    </border>
    <border>
      <left style="medium">
        <color theme="1"/>
      </left>
      <right style="thin">
        <color indexed="8"/>
      </right>
      <top style="thin">
        <color indexed="8"/>
      </top>
      <bottom style="medium">
        <color theme="1"/>
      </bottom>
      <diagonal/>
    </border>
    <border>
      <left style="thin">
        <color indexed="8"/>
      </left>
      <right style="thin">
        <color indexed="8"/>
      </right>
      <top style="thin">
        <color indexed="8"/>
      </top>
      <bottom style="medium">
        <color theme="1"/>
      </bottom>
      <diagonal/>
    </border>
    <border>
      <left style="thin">
        <color indexed="8"/>
      </left>
      <right style="medium">
        <color theme="1"/>
      </right>
      <top style="thin">
        <color indexed="8"/>
      </top>
      <bottom style="medium">
        <color theme="1"/>
      </bottom>
      <diagonal/>
    </border>
    <border>
      <left style="medium">
        <color auto="1"/>
      </left>
      <right style="medium">
        <color auto="1"/>
      </right>
      <top/>
      <bottom style="thin">
        <color auto="1"/>
      </bottom>
      <diagonal/>
    </border>
    <border>
      <left style="medium">
        <color auto="1"/>
      </left>
      <right style="medium">
        <color auto="1"/>
      </right>
      <top style="thin">
        <color auto="1"/>
      </top>
      <bottom style="thin">
        <color auto="1"/>
      </bottom>
      <diagonal/>
    </border>
    <border>
      <left style="medium">
        <color auto="1"/>
      </left>
      <right style="medium">
        <color auto="1"/>
      </right>
      <top style="thin">
        <color auto="1"/>
      </top>
      <bottom/>
      <diagonal/>
    </border>
    <border>
      <left style="medium">
        <color indexed="64"/>
      </left>
      <right style="thin">
        <color indexed="64"/>
      </right>
      <top/>
      <bottom style="thin">
        <color indexed="64"/>
      </bottom>
      <diagonal/>
    </border>
    <border>
      <left style="thin">
        <color theme="1"/>
      </left>
      <right/>
      <top style="thin">
        <color auto="1"/>
      </top>
      <bottom style="thin">
        <color theme="1"/>
      </bottom>
      <diagonal/>
    </border>
    <border>
      <left/>
      <right/>
      <top style="thin">
        <color auto="1"/>
      </top>
      <bottom style="thin">
        <color theme="1"/>
      </bottom>
      <diagonal/>
    </border>
    <border>
      <left style="thin">
        <color theme="1"/>
      </left>
      <right/>
      <top style="thin">
        <color theme="1"/>
      </top>
      <bottom style="thin">
        <color auto="1"/>
      </bottom>
      <diagonal/>
    </border>
    <border>
      <left/>
      <right/>
      <top style="thin">
        <color theme="1"/>
      </top>
      <bottom style="thin">
        <color auto="1"/>
      </bottom>
      <diagonal/>
    </border>
    <border>
      <left style="thin">
        <color indexed="8"/>
      </left>
      <right style="thin">
        <color indexed="64"/>
      </right>
      <top/>
      <bottom style="thin">
        <color indexed="8"/>
      </bottom>
      <diagonal/>
    </border>
    <border>
      <left style="thin">
        <color indexed="8"/>
      </left>
      <right style="thin">
        <color indexed="8"/>
      </right>
      <top/>
      <bottom style="thin">
        <color indexed="64"/>
      </bottom>
      <diagonal/>
    </border>
    <border>
      <left style="medium">
        <color theme="1"/>
      </left>
      <right/>
      <top style="medium">
        <color theme="1"/>
      </top>
      <bottom style="medium">
        <color indexed="64"/>
      </bottom>
      <diagonal/>
    </border>
    <border>
      <left/>
      <right/>
      <top style="medium">
        <color theme="1"/>
      </top>
      <bottom style="medium">
        <color indexed="64"/>
      </bottom>
      <diagonal/>
    </border>
    <border>
      <left/>
      <right style="medium">
        <color theme="1"/>
      </right>
      <top style="medium">
        <color theme="1"/>
      </top>
      <bottom style="medium">
        <color indexed="64"/>
      </bottom>
      <diagonal/>
    </border>
    <border>
      <left style="medium">
        <color theme="1"/>
      </left>
      <right/>
      <top style="medium">
        <color indexed="8"/>
      </top>
      <bottom style="medium">
        <color indexed="64"/>
      </bottom>
      <diagonal/>
    </border>
    <border>
      <left/>
      <right/>
      <top style="medium">
        <color indexed="8"/>
      </top>
      <bottom style="medium">
        <color indexed="64"/>
      </bottom>
      <diagonal/>
    </border>
    <border>
      <left/>
      <right style="medium">
        <color theme="1"/>
      </right>
      <top style="medium">
        <color indexed="8"/>
      </top>
      <bottom style="medium">
        <color indexed="64"/>
      </bottom>
      <diagonal/>
    </border>
    <border>
      <left style="medium">
        <color indexed="64"/>
      </left>
      <right style="medium">
        <color indexed="64"/>
      </right>
      <top style="thin">
        <color indexed="64"/>
      </top>
      <bottom style="medium">
        <color auto="1"/>
      </bottom>
      <diagonal/>
    </border>
    <border>
      <left style="medium">
        <color auto="1"/>
      </left>
      <right style="medium">
        <color auto="1"/>
      </right>
      <top/>
      <bottom style="thin">
        <color auto="1"/>
      </bottom>
      <diagonal/>
    </border>
    <border>
      <left style="medium">
        <color auto="1"/>
      </left>
      <right style="medium">
        <color auto="1"/>
      </right>
      <top/>
      <bottom style="medium">
        <color auto="1"/>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style="medium">
        <color auto="1"/>
      </left>
      <right style="medium">
        <color auto="1"/>
      </right>
      <top/>
      <bottom style="medium">
        <color auto="1"/>
      </bottom>
      <diagonal/>
    </border>
  </borders>
  <cellStyleXfs count="49353">
    <xf numFmtId="0" fontId="0" fillId="0" borderId="0"/>
    <xf numFmtId="0" fontId="38" fillId="2" borderId="0" applyNumberFormat="0" applyBorder="0" applyAlignment="0" applyProtection="0"/>
    <xf numFmtId="0" fontId="37"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37"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37"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38" fillId="3" borderId="0" applyNumberFormat="0" applyBorder="0" applyAlignment="0" applyProtection="0"/>
    <xf numFmtId="0" fontId="37"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37"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37"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38" fillId="4" borderId="0" applyNumberFormat="0" applyBorder="0" applyAlignment="0" applyProtection="0"/>
    <xf numFmtId="0" fontId="37"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37"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37"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38" fillId="5" borderId="0" applyNumberFormat="0" applyBorder="0" applyAlignment="0" applyProtection="0"/>
    <xf numFmtId="0" fontId="37"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37"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37"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38" fillId="6" borderId="0" applyNumberFormat="0" applyBorder="0" applyAlignment="0" applyProtection="0"/>
    <xf numFmtId="0" fontId="37"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37"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38" fillId="7" borderId="0" applyNumberFormat="0" applyBorder="0" applyAlignment="0" applyProtection="0"/>
    <xf numFmtId="0" fontId="37"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37"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38" fillId="8" borderId="0" applyNumberFormat="0" applyBorder="0" applyAlignment="0" applyProtection="0"/>
    <xf numFmtId="0" fontId="37"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37"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37"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38" fillId="9" borderId="0" applyNumberFormat="0" applyBorder="0" applyAlignment="0" applyProtection="0"/>
    <xf numFmtId="0" fontId="37"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37"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38" fillId="10" borderId="0" applyNumberFormat="0" applyBorder="0" applyAlignment="0" applyProtection="0"/>
    <xf numFmtId="0" fontId="37"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37"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37"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38" fillId="5" borderId="0" applyNumberFormat="0" applyBorder="0" applyAlignment="0" applyProtection="0"/>
    <xf numFmtId="0" fontId="37"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37"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37"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38" fillId="8" borderId="0" applyNumberFormat="0" applyBorder="0" applyAlignment="0" applyProtection="0"/>
    <xf numFmtId="0" fontId="37"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37"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38" fillId="11" borderId="0" applyNumberFormat="0" applyBorder="0" applyAlignment="0" applyProtection="0"/>
    <xf numFmtId="0" fontId="37"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37"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37"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41"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41" fillId="9" borderId="0" applyNumberFormat="0" applyBorder="0" applyAlignment="0" applyProtection="0"/>
    <xf numFmtId="0" fontId="36" fillId="9" borderId="0" applyNumberFormat="0" applyBorder="0" applyAlignment="0" applyProtection="0"/>
    <xf numFmtId="0" fontId="41"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41"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41" fillId="14" borderId="0" applyNumberFormat="0" applyBorder="0" applyAlignment="0" applyProtection="0"/>
    <xf numFmtId="0" fontId="36" fillId="14" borderId="0" applyNumberFormat="0" applyBorder="0" applyAlignment="0" applyProtection="0"/>
    <xf numFmtId="0" fontId="41"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41"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41" fillId="17" borderId="0" applyNumberFormat="0" applyBorder="0" applyAlignment="0" applyProtection="0"/>
    <xf numFmtId="0" fontId="36" fillId="17" borderId="0" applyNumberFormat="0" applyBorder="0" applyAlignment="0" applyProtection="0"/>
    <xf numFmtId="0" fontId="36" fillId="17" borderId="0" applyNumberFormat="0" applyBorder="0" applyAlignment="0" applyProtection="0"/>
    <xf numFmtId="0" fontId="41" fillId="18" borderId="0" applyNumberFormat="0" applyBorder="0" applyAlignment="0" applyProtection="0"/>
    <xf numFmtId="0" fontId="36" fillId="18" borderId="0" applyNumberFormat="0" applyBorder="0" applyAlignment="0" applyProtection="0"/>
    <xf numFmtId="0" fontId="36" fillId="18" borderId="0" applyNumberFormat="0" applyBorder="0" applyAlignment="0" applyProtection="0"/>
    <xf numFmtId="0" fontId="41"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41" fillId="14" borderId="0" applyNumberFormat="0" applyBorder="0" applyAlignment="0" applyProtection="0"/>
    <xf numFmtId="0" fontId="36" fillId="14" borderId="0" applyNumberFormat="0" applyBorder="0" applyAlignment="0" applyProtection="0"/>
    <xf numFmtId="0" fontId="41" fillId="19" borderId="0" applyNumberFormat="0" applyBorder="0" applyAlignment="0" applyProtection="0"/>
    <xf numFmtId="0" fontId="36" fillId="19" borderId="0" applyNumberFormat="0" applyBorder="0" applyAlignment="0" applyProtection="0"/>
    <xf numFmtId="0" fontId="42" fillId="3" borderId="0" applyNumberFormat="0" applyBorder="0" applyAlignment="0" applyProtection="0"/>
    <xf numFmtId="0" fontId="26" fillId="3" borderId="0" applyNumberFormat="0" applyBorder="0" applyAlignment="0" applyProtection="0"/>
    <xf numFmtId="0" fontId="26" fillId="3" borderId="0" applyNumberFormat="0" applyBorder="0" applyAlignment="0" applyProtection="0"/>
    <xf numFmtId="0" fontId="43" fillId="20" borderId="1" applyNumberFormat="0" applyAlignment="0" applyProtection="0"/>
    <xf numFmtId="0" fontId="30" fillId="20" borderId="1" applyNumberFormat="0" applyAlignment="0" applyProtection="0"/>
    <xf numFmtId="0" fontId="30" fillId="20" borderId="1" applyNumberFormat="0" applyAlignment="0" applyProtection="0"/>
    <xf numFmtId="0" fontId="44" fillId="21" borderId="2" applyNumberFormat="0" applyAlignment="0" applyProtection="0"/>
    <xf numFmtId="0" fontId="32" fillId="21" borderId="2" applyNumberFormat="0" applyAlignment="0" applyProtection="0"/>
    <xf numFmtId="43" fontId="15"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7" fillId="0" borderId="0" applyFont="0" applyFill="0" applyBorder="0" applyAlignment="0" applyProtection="0"/>
    <xf numFmtId="43" fontId="58"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6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3"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37"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37"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2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8"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60" fillId="0" borderId="0" applyFont="0" applyFill="0" applyBorder="0" applyAlignment="0" applyProtection="0"/>
    <xf numFmtId="44" fontId="14" fillId="0" borderId="0" applyFont="0" applyFill="0" applyBorder="0" applyAlignment="0" applyProtection="0"/>
    <xf numFmtId="44" fontId="37" fillId="0" borderId="0" applyFont="0" applyFill="0" applyBorder="0" applyAlignment="0" applyProtection="0"/>
    <xf numFmtId="44" fontId="37" fillId="0" borderId="0" applyFont="0" applyFill="0" applyBorder="0" applyAlignment="0" applyProtection="0"/>
    <xf numFmtId="44" fontId="14"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58"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60"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4" fillId="0" borderId="0" applyFont="0" applyFill="0" applyBorder="0" applyAlignment="0" applyProtection="0"/>
    <xf numFmtId="0" fontId="45" fillId="0" borderId="0" applyNumberFormat="0" applyFill="0" applyBorder="0" applyAlignment="0" applyProtection="0"/>
    <xf numFmtId="0" fontId="34" fillId="0" borderId="0" applyNumberFormat="0" applyFill="0" applyBorder="0" applyAlignment="0" applyProtection="0"/>
    <xf numFmtId="0" fontId="46" fillId="4" borderId="0" applyNumberFormat="0" applyBorder="0" applyAlignment="0" applyProtection="0"/>
    <xf numFmtId="0" fontId="25" fillId="4" borderId="0" applyNumberFormat="0" applyBorder="0" applyAlignment="0" applyProtection="0"/>
    <xf numFmtId="0" fontId="47" fillId="0" borderId="3" applyNumberFormat="0" applyFill="0" applyAlignment="0" applyProtection="0"/>
    <xf numFmtId="0" fontId="22" fillId="0" borderId="3" applyNumberFormat="0" applyFill="0" applyAlignment="0" applyProtection="0"/>
    <xf numFmtId="0" fontId="22" fillId="0" borderId="3" applyNumberFormat="0" applyFill="0" applyAlignment="0" applyProtection="0"/>
    <xf numFmtId="0" fontId="48" fillId="0" borderId="4" applyNumberFormat="0" applyFill="0" applyAlignment="0" applyProtection="0"/>
    <xf numFmtId="0" fontId="23" fillId="0" borderId="4" applyNumberFormat="0" applyFill="0" applyAlignment="0" applyProtection="0"/>
    <xf numFmtId="0" fontId="23" fillId="0" borderId="4" applyNumberFormat="0" applyFill="0" applyAlignment="0" applyProtection="0"/>
    <xf numFmtId="0" fontId="49" fillId="0" borderId="5" applyNumberFormat="0" applyFill="0" applyAlignment="0" applyProtection="0"/>
    <xf numFmtId="0" fontId="24" fillId="0" borderId="5" applyNumberFormat="0" applyFill="0" applyAlignment="0" applyProtection="0"/>
    <xf numFmtId="0" fontId="24" fillId="0" borderId="5" applyNumberFormat="0" applyFill="0" applyAlignment="0" applyProtection="0"/>
    <xf numFmtId="0" fontId="49"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62" fillId="0" borderId="0" applyNumberFormat="0" applyFill="0" applyBorder="0" applyAlignment="0" applyProtection="0">
      <alignment vertical="top"/>
      <protection locked="0"/>
    </xf>
    <xf numFmtId="0" fontId="56" fillId="0" borderId="0" applyNumberFormat="0" applyFill="0" applyBorder="0" applyAlignment="0" applyProtection="0">
      <alignment vertical="top"/>
      <protection locked="0"/>
    </xf>
    <xf numFmtId="0" fontId="40" fillId="0" borderId="0" applyNumberFormat="0" applyFill="0" applyBorder="0" applyAlignment="0" applyProtection="0">
      <alignment vertical="top"/>
      <protection locked="0"/>
    </xf>
    <xf numFmtId="0" fontId="50" fillId="7" borderId="1" applyNumberFormat="0" applyAlignment="0" applyProtection="0"/>
    <xf numFmtId="0" fontId="28" fillId="7" borderId="1" applyNumberFormat="0" applyAlignment="0" applyProtection="0"/>
    <xf numFmtId="0" fontId="51" fillId="0" borderId="6" applyNumberFormat="0" applyFill="0" applyAlignment="0" applyProtection="0"/>
    <xf numFmtId="0" fontId="31" fillId="0" borderId="6" applyNumberFormat="0" applyFill="0" applyAlignment="0" applyProtection="0"/>
    <xf numFmtId="0" fontId="52" fillId="22" borderId="0" applyNumberFormat="0" applyBorder="0" applyAlignment="0" applyProtection="0"/>
    <xf numFmtId="0" fontId="27" fillId="22" borderId="0" applyNumberFormat="0" applyBorder="0" applyAlignment="0" applyProtection="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6" fillId="0" borderId="0"/>
    <xf numFmtId="0" fontId="13" fillId="0" borderId="0"/>
    <xf numFmtId="0" fontId="16" fillId="0" borderId="0"/>
    <xf numFmtId="0" fontId="13"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6" fillId="0" borderId="0"/>
    <xf numFmtId="0" fontId="13" fillId="0" borderId="0"/>
    <xf numFmtId="0" fontId="16" fillId="0" borderId="0"/>
    <xf numFmtId="0" fontId="13"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16" fillId="0" borderId="0"/>
    <xf numFmtId="0" fontId="19" fillId="0" borderId="0"/>
    <xf numFmtId="0" fontId="19" fillId="0" borderId="0"/>
    <xf numFmtId="0" fontId="1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9" fillId="0" borderId="0"/>
    <xf numFmtId="0" fontId="19" fillId="0" borderId="0"/>
    <xf numFmtId="0" fontId="19" fillId="0" borderId="0"/>
    <xf numFmtId="0" fontId="19" fillId="0" borderId="0"/>
    <xf numFmtId="0" fontId="19" fillId="0" borderId="0"/>
    <xf numFmtId="0" fontId="16" fillId="0" borderId="0"/>
    <xf numFmtId="0" fontId="14" fillId="0" borderId="0"/>
    <xf numFmtId="0" fontId="37" fillId="0" borderId="0"/>
    <xf numFmtId="0" fontId="16" fillId="0" borderId="0"/>
    <xf numFmtId="0" fontId="13" fillId="0" borderId="0"/>
    <xf numFmtId="0" fontId="13" fillId="0" borderId="0"/>
    <xf numFmtId="0" fontId="13" fillId="0" borderId="0"/>
    <xf numFmtId="0" fontId="16" fillId="0" borderId="0"/>
    <xf numFmtId="0" fontId="16" fillId="0" borderId="0"/>
    <xf numFmtId="0" fontId="16" fillId="0" borderId="0"/>
    <xf numFmtId="0" fontId="16" fillId="0" borderId="0"/>
    <xf numFmtId="0" fontId="16" fillId="0" borderId="0"/>
    <xf numFmtId="0" fontId="55" fillId="0" borderId="0"/>
    <xf numFmtId="0" fontId="16" fillId="0" borderId="0"/>
    <xf numFmtId="0" fontId="37" fillId="0" borderId="0"/>
    <xf numFmtId="0" fontId="16" fillId="0" borderId="0"/>
    <xf numFmtId="0" fontId="13" fillId="0" borderId="0"/>
    <xf numFmtId="0" fontId="13" fillId="0" borderId="0"/>
    <xf numFmtId="0" fontId="13" fillId="0" borderId="0"/>
    <xf numFmtId="0" fontId="14" fillId="0" borderId="0"/>
    <xf numFmtId="0" fontId="14" fillId="0" borderId="0"/>
    <xf numFmtId="0" fontId="14" fillId="0" borderId="0"/>
    <xf numFmtId="0" fontId="14" fillId="0" borderId="0"/>
    <xf numFmtId="0" fontId="14" fillId="0" borderId="0"/>
    <xf numFmtId="0" fontId="14" fillId="0" borderId="0"/>
    <xf numFmtId="0" fontId="37" fillId="0" borderId="0"/>
    <xf numFmtId="0" fontId="14"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19" fillId="0" borderId="0"/>
    <xf numFmtId="0" fontId="14" fillId="0" borderId="0"/>
    <xf numFmtId="0" fontId="37" fillId="0" borderId="0"/>
    <xf numFmtId="0" fontId="14"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19" fillId="0" borderId="0"/>
    <xf numFmtId="0" fontId="14" fillId="0" borderId="0"/>
    <xf numFmtId="0" fontId="37" fillId="0" borderId="0"/>
    <xf numFmtId="0" fontId="14"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19" fillId="0" borderId="0"/>
    <xf numFmtId="0" fontId="37" fillId="0" borderId="0"/>
    <xf numFmtId="0" fontId="19" fillId="0" borderId="0"/>
    <xf numFmtId="0" fontId="13" fillId="0" borderId="0"/>
    <xf numFmtId="0" fontId="13" fillId="0" borderId="0"/>
    <xf numFmtId="0" fontId="13" fillId="0" borderId="0"/>
    <xf numFmtId="0" fontId="37" fillId="0" borderId="0"/>
    <xf numFmtId="0" fontId="19" fillId="0" borderId="0"/>
    <xf numFmtId="0" fontId="13" fillId="0" borderId="0"/>
    <xf numFmtId="0" fontId="13" fillId="0" borderId="0"/>
    <xf numFmtId="0" fontId="13" fillId="0" borderId="0"/>
    <xf numFmtId="0" fontId="19" fillId="0" borderId="0"/>
    <xf numFmtId="0" fontId="19" fillId="0" borderId="0"/>
    <xf numFmtId="0" fontId="37" fillId="0" borderId="0"/>
    <xf numFmtId="0" fontId="16" fillId="0" borderId="0"/>
    <xf numFmtId="0" fontId="13" fillId="0" borderId="0"/>
    <xf numFmtId="0" fontId="16" fillId="0" borderId="0"/>
    <xf numFmtId="0" fontId="13"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7" fillId="0" borderId="0"/>
    <xf numFmtId="0" fontId="13" fillId="0" borderId="0"/>
    <xf numFmtId="0" fontId="13" fillId="0" borderId="0"/>
    <xf numFmtId="0" fontId="13" fillId="0" borderId="0"/>
    <xf numFmtId="0" fontId="13" fillId="0" borderId="0"/>
    <xf numFmtId="0" fontId="37" fillId="0" borderId="0"/>
    <xf numFmtId="0" fontId="16" fillId="0" borderId="0"/>
    <xf numFmtId="0" fontId="13" fillId="0" borderId="0"/>
    <xf numFmtId="0" fontId="13" fillId="0" borderId="0"/>
    <xf numFmtId="0" fontId="13" fillId="0" borderId="0"/>
    <xf numFmtId="0" fontId="13" fillId="0" borderId="0"/>
    <xf numFmtId="0" fontId="37" fillId="0" borderId="0"/>
    <xf numFmtId="0" fontId="16" fillId="0" borderId="0"/>
    <xf numFmtId="0" fontId="13" fillId="0" borderId="0"/>
    <xf numFmtId="0" fontId="13" fillId="0" borderId="0"/>
    <xf numFmtId="0" fontId="13" fillId="0" borderId="0"/>
    <xf numFmtId="0" fontId="13" fillId="0" borderId="0"/>
    <xf numFmtId="0" fontId="37" fillId="0" borderId="0"/>
    <xf numFmtId="0" fontId="16" fillId="0" borderId="0"/>
    <xf numFmtId="0" fontId="13"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17" fillId="0" borderId="0"/>
    <xf numFmtId="0" fontId="55" fillId="0" borderId="0"/>
    <xf numFmtId="0" fontId="37" fillId="0" borderId="0"/>
    <xf numFmtId="0" fontId="13" fillId="0" borderId="0"/>
    <xf numFmtId="0" fontId="13" fillId="0" borderId="0"/>
    <xf numFmtId="0" fontId="13" fillId="0" borderId="0"/>
    <xf numFmtId="0" fontId="14"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61" fillId="0" borderId="0"/>
    <xf numFmtId="0" fontId="14"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16"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61" fillId="0" borderId="0"/>
    <xf numFmtId="0" fontId="19" fillId="0" borderId="0"/>
    <xf numFmtId="0" fontId="61" fillId="0" borderId="0"/>
    <xf numFmtId="0" fontId="37" fillId="0" borderId="0"/>
    <xf numFmtId="0" fontId="13" fillId="0" borderId="0"/>
    <xf numFmtId="0" fontId="13" fillId="0" borderId="0"/>
    <xf numFmtId="0" fontId="13" fillId="0" borderId="0"/>
    <xf numFmtId="0" fontId="14" fillId="0" borderId="0"/>
    <xf numFmtId="0" fontId="16" fillId="0" borderId="0"/>
    <xf numFmtId="0" fontId="14"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16"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16" fillId="0" borderId="0"/>
    <xf numFmtId="0" fontId="16" fillId="0" borderId="0"/>
    <xf numFmtId="0" fontId="37" fillId="0" borderId="0"/>
    <xf numFmtId="0" fontId="16" fillId="0" borderId="0"/>
    <xf numFmtId="0" fontId="13" fillId="0" borderId="0"/>
    <xf numFmtId="0" fontId="13" fillId="0" borderId="0"/>
    <xf numFmtId="0" fontId="13" fillId="0" borderId="0"/>
    <xf numFmtId="0" fontId="61"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4"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53" fillId="20" borderId="8" applyNumberFormat="0" applyAlignment="0" applyProtection="0"/>
    <xf numFmtId="0" fontId="29" fillId="20" borderId="8" applyNumberFormat="0" applyAlignment="0" applyProtection="0"/>
    <xf numFmtId="0" fontId="29" fillId="20" borderId="8" applyNumberFormat="0" applyAlignment="0" applyProtection="0"/>
    <xf numFmtId="9" fontId="15" fillId="0" borderId="0" applyFont="0" applyFill="0" applyBorder="0" applyAlignment="0" applyProtection="0"/>
    <xf numFmtId="9" fontId="14" fillId="0" borderId="0" applyFont="0" applyFill="0" applyBorder="0" applyAlignment="0" applyProtection="0"/>
    <xf numFmtId="9" fontId="37"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20"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58"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60" fillId="0" borderId="0" applyFont="0" applyFill="0" applyBorder="0" applyAlignment="0" applyProtection="0"/>
    <xf numFmtId="9" fontId="14" fillId="0" borderId="0" applyFont="0" applyFill="0" applyBorder="0" applyAlignment="0" applyProtection="0"/>
    <xf numFmtId="0" fontId="21" fillId="0" borderId="0" applyNumberFormat="0" applyFill="0" applyBorder="0" applyAlignment="0" applyProtection="0"/>
    <xf numFmtId="0" fontId="54" fillId="0" borderId="9" applyNumberFormat="0" applyFill="0" applyAlignment="0" applyProtection="0"/>
    <xf numFmtId="0" fontId="35" fillId="0" borderId="9" applyNumberFormat="0" applyFill="0" applyAlignment="0" applyProtection="0"/>
    <xf numFmtId="0" fontId="35" fillId="0" borderId="9" applyNumberFormat="0" applyFill="0" applyAlignment="0" applyProtection="0"/>
    <xf numFmtId="0" fontId="39" fillId="0" borderId="0" applyNumberFormat="0" applyFill="0" applyBorder="0" applyAlignment="0" applyProtection="0"/>
    <xf numFmtId="0" fontId="33" fillId="0" borderId="0" applyNumberForma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4" fontId="12" fillId="0" borderId="0" applyFont="0" applyFill="0" applyBorder="0" applyAlignment="0" applyProtection="0"/>
    <xf numFmtId="0" fontId="12" fillId="0" borderId="0"/>
    <xf numFmtId="0" fontId="12" fillId="0" borderId="0"/>
    <xf numFmtId="0" fontId="12" fillId="0" borderId="0"/>
    <xf numFmtId="9" fontId="12" fillId="0" borderId="0" applyFont="0" applyFill="0" applyBorder="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43" fillId="20" borderId="77" applyNumberFormat="0" applyAlignment="0" applyProtection="0"/>
    <xf numFmtId="0" fontId="30" fillId="20" borderId="77" applyNumberFormat="0" applyAlignment="0" applyProtection="0"/>
    <xf numFmtId="0" fontId="30" fillId="20" borderId="77" applyNumberFormat="0" applyAlignment="0" applyProtection="0"/>
    <xf numFmtId="0" fontId="43" fillId="20" borderId="69" applyNumberFormat="0" applyAlignment="0" applyProtection="0"/>
    <xf numFmtId="0" fontId="30" fillId="20" borderId="69" applyNumberFormat="0" applyAlignment="0" applyProtection="0"/>
    <xf numFmtId="0" fontId="30" fillId="20" borderId="69" applyNumberFormat="0" applyAlignment="0" applyProtection="0"/>
    <xf numFmtId="43" fontId="13" fillId="0" borderId="0" applyFont="0" applyFill="0" applyBorder="0" applyAlignment="0" applyProtection="0"/>
    <xf numFmtId="43" fontId="13" fillId="0" borderId="0" applyFont="0" applyFill="0" applyBorder="0" applyAlignment="0" applyProtection="0"/>
    <xf numFmtId="0" fontId="28" fillId="7" borderId="85" applyNumberFormat="0" applyAlignment="0" applyProtection="0"/>
    <xf numFmtId="0" fontId="28" fillId="7" borderId="73" applyNumberFormat="0" applyAlignment="0" applyProtection="0"/>
    <xf numFmtId="0" fontId="50" fillId="7" borderId="73" applyNumberFormat="0" applyAlignment="0" applyProtection="0"/>
    <xf numFmtId="0" fontId="50" fillId="7" borderId="85" applyNumberFormat="0" applyAlignment="0" applyProtection="0"/>
    <xf numFmtId="44" fontId="13" fillId="0" borderId="0" applyFont="0" applyFill="0" applyBorder="0" applyAlignment="0" applyProtection="0"/>
    <xf numFmtId="0" fontId="50" fillId="7" borderId="77" applyNumberFormat="0" applyAlignment="0" applyProtection="0"/>
    <xf numFmtId="0" fontId="28" fillId="7" borderId="77" applyNumberFormat="0" applyAlignment="0" applyProtection="0"/>
    <xf numFmtId="0" fontId="50" fillId="7" borderId="69" applyNumberFormat="0" applyAlignment="0" applyProtection="0"/>
    <xf numFmtId="0" fontId="28" fillId="7" borderId="69" applyNumberFormat="0" applyAlignment="0" applyProtection="0"/>
    <xf numFmtId="0" fontId="30" fillId="20" borderId="85" applyNumberFormat="0" applyAlignment="0" applyProtection="0"/>
    <xf numFmtId="0" fontId="30" fillId="20" borderId="85" applyNumberFormat="0" applyAlignment="0" applyProtection="0"/>
    <xf numFmtId="0" fontId="30" fillId="20" borderId="73" applyNumberFormat="0" applyAlignment="0" applyProtection="0"/>
    <xf numFmtId="0" fontId="30" fillId="20" borderId="73" applyNumberFormat="0" applyAlignment="0" applyProtection="0"/>
    <xf numFmtId="0" fontId="43" fillId="20" borderId="73" applyNumberFormat="0" applyAlignment="0" applyProtection="0"/>
    <xf numFmtId="0" fontId="43" fillId="20" borderId="85" applyNumberFormat="0" applyAlignment="0" applyProtection="0"/>
    <xf numFmtId="0" fontId="11" fillId="0" borderId="0"/>
    <xf numFmtId="0" fontId="11" fillId="0" borderId="0"/>
    <xf numFmtId="0" fontId="11" fillId="0" borderId="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4"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53" fillId="20" borderId="71" applyNumberFormat="0" applyAlignment="0" applyProtection="0"/>
    <xf numFmtId="0" fontId="29" fillId="20" borderId="71" applyNumberFormat="0" applyAlignment="0" applyProtection="0"/>
    <xf numFmtId="0" fontId="29" fillId="20" borderId="71" applyNumberForma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9" fontId="13" fillId="0" borderId="0" applyFont="0" applyFill="0" applyBorder="0" applyAlignment="0" applyProtection="0"/>
    <xf numFmtId="0" fontId="13" fillId="23" borderId="78" applyNumberFormat="0" applyFont="0" applyAlignment="0" applyProtection="0"/>
    <xf numFmtId="0" fontId="13" fillId="23" borderId="78" applyNumberFormat="0" applyFont="0" applyAlignment="0" applyProtection="0"/>
    <xf numFmtId="0" fontId="54" fillId="0" borderId="72" applyNumberFormat="0" applyFill="0" applyAlignment="0" applyProtection="0"/>
    <xf numFmtId="0" fontId="35" fillId="0" borderId="72" applyNumberFormat="0" applyFill="0" applyAlignment="0" applyProtection="0"/>
    <xf numFmtId="0" fontId="35" fillId="0" borderId="72" applyNumberFormat="0" applyFill="0" applyAlignment="0" applyProtection="0"/>
    <xf numFmtId="43" fontId="11" fillId="0" borderId="0" applyFont="0" applyFill="0" applyBorder="0" applyAlignment="0" applyProtection="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0" fontId="11" fillId="0" borderId="0"/>
    <xf numFmtId="9" fontId="11" fillId="0" borderId="0" applyFont="0" applyFill="0" applyBorder="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4"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53" fillId="20" borderId="75" applyNumberFormat="0" applyAlignment="0" applyProtection="0"/>
    <xf numFmtId="0" fontId="29" fillId="20" borderId="75" applyNumberFormat="0" applyAlignment="0" applyProtection="0"/>
    <xf numFmtId="0" fontId="29" fillId="20" borderId="75" applyNumberForma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54" fillId="0" borderId="76" applyNumberFormat="0" applyFill="0" applyAlignment="0" applyProtection="0"/>
    <xf numFmtId="0" fontId="35" fillId="0" borderId="76" applyNumberFormat="0" applyFill="0" applyAlignment="0" applyProtection="0"/>
    <xf numFmtId="0" fontId="35" fillId="0" borderId="76" applyNumberFormat="0" applyFill="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4"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53" fillId="20" borderId="79" applyNumberFormat="0" applyAlignment="0" applyProtection="0"/>
    <xf numFmtId="0" fontId="29" fillId="20" borderId="79" applyNumberFormat="0" applyAlignment="0" applyProtection="0"/>
    <xf numFmtId="0" fontId="29" fillId="20" borderId="79" applyNumberFormat="0" applyAlignment="0" applyProtection="0"/>
    <xf numFmtId="0" fontId="54" fillId="0" borderId="80" applyNumberFormat="0" applyFill="0" applyAlignment="0" applyProtection="0"/>
    <xf numFmtId="0" fontId="35" fillId="0" borderId="80" applyNumberFormat="0" applyFill="0" applyAlignment="0" applyProtection="0"/>
    <xf numFmtId="0" fontId="35" fillId="0" borderId="80" applyNumberFormat="0" applyFill="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4"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53" fillId="20" borderId="87" applyNumberFormat="0" applyAlignment="0" applyProtection="0"/>
    <xf numFmtId="0" fontId="29" fillId="20" borderId="87" applyNumberFormat="0" applyAlignment="0" applyProtection="0"/>
    <xf numFmtId="0" fontId="29" fillId="20" borderId="87" applyNumberFormat="0" applyAlignment="0" applyProtection="0"/>
    <xf numFmtId="0" fontId="54" fillId="0" borderId="88" applyNumberFormat="0" applyFill="0" applyAlignment="0" applyProtection="0"/>
    <xf numFmtId="0" fontId="35" fillId="0" borderId="88" applyNumberFormat="0" applyFill="0" applyAlignment="0" applyProtection="0"/>
    <xf numFmtId="0" fontId="35" fillId="0" borderId="88" applyNumberFormat="0" applyFill="0" applyAlignment="0" applyProtection="0"/>
    <xf numFmtId="0" fontId="10" fillId="0" borderId="0"/>
    <xf numFmtId="0" fontId="10" fillId="0" borderId="0"/>
    <xf numFmtId="0" fontId="10" fillId="0" borderId="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9" fontId="10" fillId="0" borderId="0" applyFont="0" applyFill="0" applyBorder="0" applyAlignment="0" applyProtection="0"/>
    <xf numFmtId="0" fontId="43" fillId="20" borderId="92" applyNumberFormat="0" applyAlignment="0" applyProtection="0"/>
    <xf numFmtId="0" fontId="30" fillId="20" borderId="92" applyNumberFormat="0" applyAlignment="0" applyProtection="0"/>
    <xf numFmtId="0" fontId="30" fillId="20" borderId="92" applyNumberFormat="0" applyAlignment="0" applyProtection="0"/>
    <xf numFmtId="0" fontId="50" fillId="7" borderId="92" applyNumberFormat="0" applyAlignment="0" applyProtection="0"/>
    <xf numFmtId="0" fontId="28" fillId="7" borderId="92" applyNumberFormat="0" applyAlignment="0" applyProtection="0"/>
    <xf numFmtId="0" fontId="10" fillId="0" borderId="0"/>
    <xf numFmtId="0" fontId="10" fillId="0" borderId="0"/>
    <xf numFmtId="0" fontId="10" fillId="0" borderId="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4"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53" fillId="20" borderId="94" applyNumberFormat="0" applyAlignment="0" applyProtection="0"/>
    <xf numFmtId="0" fontId="29" fillId="20" borderId="94" applyNumberFormat="0" applyAlignment="0" applyProtection="0"/>
    <xf numFmtId="0" fontId="29" fillId="20" borderId="94" applyNumberFormat="0" applyAlignment="0" applyProtection="0"/>
    <xf numFmtId="0" fontId="54" fillId="0" borderId="95" applyNumberFormat="0" applyFill="0" applyAlignment="0" applyProtection="0"/>
    <xf numFmtId="0" fontId="35" fillId="0" borderId="95" applyNumberFormat="0" applyFill="0" applyAlignment="0" applyProtection="0"/>
    <xf numFmtId="0" fontId="35" fillId="0" borderId="95" applyNumberFormat="0" applyFill="0" applyAlignment="0" applyProtection="0"/>
    <xf numFmtId="0" fontId="9" fillId="0" borderId="0"/>
    <xf numFmtId="0" fontId="9" fillId="0" borderId="0"/>
    <xf numFmtId="0" fontId="9" fillId="0" borderId="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43" fontId="9" fillId="0" borderId="0" applyFont="0" applyFill="0" applyBorder="0" applyAlignment="0" applyProtection="0"/>
    <xf numFmtId="43" fontId="9" fillId="0" borderId="0" applyFont="0" applyFill="0" applyBorder="0" applyAlignment="0" applyProtection="0"/>
    <xf numFmtId="44" fontId="9" fillId="0" borderId="0" applyFont="0" applyFill="0" applyBorder="0" applyAlignment="0" applyProtection="0"/>
    <xf numFmtId="0" fontId="9" fillId="0" borderId="0"/>
    <xf numFmtId="0" fontId="9" fillId="0" borderId="0"/>
    <xf numFmtId="0" fontId="9" fillId="0" borderId="0"/>
    <xf numFmtId="9" fontId="9" fillId="0" borderId="0" applyFont="0" applyFill="0" applyBorder="0" applyAlignment="0" applyProtection="0"/>
    <xf numFmtId="0" fontId="43" fillId="20" borderId="96" applyNumberFormat="0" applyAlignment="0" applyProtection="0"/>
    <xf numFmtId="0" fontId="30" fillId="20" borderId="96" applyNumberFormat="0" applyAlignment="0" applyProtection="0"/>
    <xf numFmtId="0" fontId="30" fillId="20" borderId="96" applyNumberFormat="0" applyAlignment="0" applyProtection="0"/>
    <xf numFmtId="0" fontId="50" fillId="7" borderId="96" applyNumberFormat="0" applyAlignment="0" applyProtection="0"/>
    <xf numFmtId="0" fontId="28" fillId="7" borderId="96" applyNumberFormat="0" applyAlignment="0" applyProtection="0"/>
    <xf numFmtId="0" fontId="9" fillId="0" borderId="0"/>
    <xf numFmtId="0" fontId="9" fillId="0" borderId="0"/>
    <xf numFmtId="0" fontId="9" fillId="0" borderId="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4"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53" fillId="20" borderId="98" applyNumberFormat="0" applyAlignment="0" applyProtection="0"/>
    <xf numFmtId="0" fontId="29" fillId="20" borderId="98" applyNumberFormat="0" applyAlignment="0" applyProtection="0"/>
    <xf numFmtId="0" fontId="29" fillId="20" borderId="98" applyNumberFormat="0" applyAlignment="0" applyProtection="0"/>
    <xf numFmtId="0" fontId="54" fillId="0" borderId="99" applyNumberFormat="0" applyFill="0" applyAlignment="0" applyProtection="0"/>
    <xf numFmtId="0" fontId="35" fillId="0" borderId="99" applyNumberFormat="0" applyFill="0" applyAlignment="0" applyProtection="0"/>
    <xf numFmtId="0" fontId="35" fillId="0" borderId="99" applyNumberFormat="0" applyFill="0" applyAlignment="0" applyProtection="0"/>
    <xf numFmtId="0" fontId="8"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7" fillId="0" borderId="0" applyFont="0" applyFill="0" applyBorder="0" applyAlignment="0" applyProtection="0"/>
    <xf numFmtId="43" fontId="14"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4" fillId="0" borderId="0" applyFont="0" applyFill="0" applyBorder="0" applyAlignment="0" applyProtection="0"/>
    <xf numFmtId="44" fontId="7" fillId="0" borderId="0" applyFont="0" applyFill="0" applyBorder="0" applyAlignment="0" applyProtection="0"/>
    <xf numFmtId="0" fontId="16" fillId="0" borderId="0"/>
    <xf numFmtId="0" fontId="16" fillId="0" borderId="0"/>
    <xf numFmtId="0" fontId="14" fillId="0" borderId="0"/>
    <xf numFmtId="0" fontId="16" fillId="0" borderId="0"/>
    <xf numFmtId="0" fontId="16" fillId="0" borderId="0"/>
    <xf numFmtId="0" fontId="16" fillId="0" borderId="0"/>
    <xf numFmtId="0" fontId="16" fillId="0" borderId="0"/>
    <xf numFmtId="0" fontId="16" fillId="0" borderId="0"/>
    <xf numFmtId="0" fontId="17" fillId="0" borderId="0"/>
    <xf numFmtId="0" fontId="16" fillId="0" borderId="0"/>
    <xf numFmtId="0" fontId="16" fillId="0" borderId="0"/>
    <xf numFmtId="0" fontId="16" fillId="0" borderId="0"/>
    <xf numFmtId="0" fontId="16" fillId="0" borderId="0"/>
    <xf numFmtId="0" fontId="17" fillId="0" borderId="0"/>
    <xf numFmtId="0" fontId="7" fillId="0" borderId="0"/>
    <xf numFmtId="0" fontId="7" fillId="0" borderId="0"/>
    <xf numFmtId="0" fontId="16" fillId="0" borderId="0"/>
    <xf numFmtId="0" fontId="16" fillId="0" borderId="0"/>
    <xf numFmtId="0" fontId="14" fillId="0" borderId="0"/>
    <xf numFmtId="0" fontId="14" fillId="0" borderId="0"/>
    <xf numFmtId="0" fontId="14" fillId="0" borderId="0"/>
    <xf numFmtId="0" fontId="14" fillId="0" borderId="0"/>
    <xf numFmtId="0" fontId="16" fillId="0" borderId="0"/>
    <xf numFmtId="0" fontId="16" fillId="0" borderId="0"/>
    <xf numFmtId="0" fontId="16" fillId="0" borderId="0"/>
    <xf numFmtId="0" fontId="14" fillId="0" borderId="0"/>
    <xf numFmtId="9" fontId="14"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4" fillId="0" borderId="0" applyFont="0" applyFill="0" applyBorder="0" applyAlignment="0" applyProtection="0"/>
    <xf numFmtId="9" fontId="16" fillId="0" borderId="0" applyFont="0" applyFill="0" applyBorder="0" applyAlignment="0" applyProtection="0"/>
    <xf numFmtId="9" fontId="14" fillId="0" borderId="0" applyFont="0" applyFill="0" applyBorder="0" applyAlignment="0" applyProtection="0"/>
    <xf numFmtId="9" fontId="16"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7" fillId="0" borderId="0" applyFont="0" applyFill="0" applyBorder="0" applyAlignment="0" applyProtection="0"/>
    <xf numFmtId="9" fontId="14" fillId="0" borderId="0" applyFont="0" applyFill="0" applyBorder="0" applyAlignment="0" applyProtection="0"/>
    <xf numFmtId="0" fontId="7" fillId="0" borderId="0"/>
    <xf numFmtId="43" fontId="7" fillId="0" borderId="0" applyFont="0" applyFill="0" applyBorder="0" applyAlignment="0" applyProtection="0"/>
    <xf numFmtId="9" fontId="7" fillId="0" borderId="0" applyFont="0" applyFill="0" applyBorder="0" applyAlignment="0" applyProtection="0"/>
    <xf numFmtId="0" fontId="7" fillId="0" borderId="0"/>
    <xf numFmtId="43" fontId="7" fillId="0" borderId="0" applyFont="0" applyFill="0" applyBorder="0" applyAlignment="0" applyProtection="0"/>
    <xf numFmtId="9" fontId="7"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7"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7" fillId="0" borderId="0"/>
    <xf numFmtId="0" fontId="14" fillId="0" borderId="0"/>
    <xf numFmtId="0" fontId="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7" fillId="0" borderId="0" applyFont="0" applyFill="0" applyBorder="0" applyAlignment="0" applyProtection="0"/>
    <xf numFmtId="9" fontId="14" fillId="0" borderId="0" applyFont="0" applyFill="0" applyBorder="0" applyAlignment="0" applyProtection="0"/>
    <xf numFmtId="0" fontId="43" fillId="20" borderId="106" applyNumberFormat="0" applyAlignment="0" applyProtection="0"/>
    <xf numFmtId="0" fontId="30" fillId="20" borderId="106" applyNumberFormat="0" applyAlignment="0" applyProtection="0"/>
    <xf numFmtId="0" fontId="30" fillId="20" borderId="106" applyNumberFormat="0" applyAlignment="0" applyProtection="0"/>
    <xf numFmtId="0" fontId="50" fillId="7" borderId="106" applyNumberFormat="0" applyAlignment="0" applyProtection="0"/>
    <xf numFmtId="0" fontId="28" fillId="7" borderId="106" applyNumberFormat="0" applyAlignment="0" applyProtection="0"/>
    <xf numFmtId="0" fontId="6" fillId="0" borderId="0"/>
    <xf numFmtId="0" fontId="6" fillId="0" borderId="0"/>
    <xf numFmtId="0" fontId="6" fillId="0" borderId="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4"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53" fillId="20" borderId="108" applyNumberFormat="0" applyAlignment="0" applyProtection="0"/>
    <xf numFmtId="0" fontId="29" fillId="20" borderId="108" applyNumberFormat="0" applyAlignment="0" applyProtection="0"/>
    <xf numFmtId="0" fontId="29" fillId="20" borderId="108" applyNumberFormat="0" applyAlignment="0" applyProtection="0"/>
    <xf numFmtId="0" fontId="54" fillId="0" borderId="109" applyNumberFormat="0" applyFill="0" applyAlignment="0" applyProtection="0"/>
    <xf numFmtId="0" fontId="35" fillId="0" borderId="109" applyNumberFormat="0" applyFill="0" applyAlignment="0" applyProtection="0"/>
    <xf numFmtId="0" fontId="35" fillId="0" borderId="109" applyNumberFormat="0" applyFill="0" applyAlignment="0" applyProtection="0"/>
    <xf numFmtId="43" fontId="6" fillId="0" borderId="0" applyFont="0" applyFill="0" applyBorder="0" applyAlignment="0" applyProtection="0"/>
    <xf numFmtId="43" fontId="6" fillId="0" borderId="0" applyFont="0" applyFill="0" applyBorder="0" applyAlignment="0" applyProtection="0"/>
    <xf numFmtId="44" fontId="6" fillId="0" borderId="0" applyFont="0" applyFill="0" applyBorder="0" applyAlignment="0" applyProtection="0"/>
    <xf numFmtId="0" fontId="6" fillId="0" borderId="0"/>
    <xf numFmtId="0" fontId="6" fillId="0" borderId="0"/>
    <xf numFmtId="0" fontId="6" fillId="0" borderId="0"/>
    <xf numFmtId="9" fontId="6" fillId="0" borderId="0" applyFont="0" applyFill="0" applyBorder="0" applyAlignment="0" applyProtection="0"/>
    <xf numFmtId="0" fontId="5" fillId="0" borderId="0"/>
    <xf numFmtId="0" fontId="5" fillId="0" borderId="0"/>
    <xf numFmtId="0" fontId="5" fillId="0" borderId="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43" fillId="20" borderId="110" applyNumberFormat="0" applyAlignment="0" applyProtection="0"/>
    <xf numFmtId="0" fontId="30" fillId="20" borderId="110" applyNumberFormat="0" applyAlignment="0" applyProtection="0"/>
    <xf numFmtId="0" fontId="30" fillId="20" borderId="110" applyNumberFormat="0" applyAlignment="0" applyProtection="0"/>
    <xf numFmtId="0" fontId="43" fillId="20" borderId="110" applyNumberFormat="0" applyAlignment="0" applyProtection="0"/>
    <xf numFmtId="0" fontId="30" fillId="20" borderId="110" applyNumberFormat="0" applyAlignment="0" applyProtection="0"/>
    <xf numFmtId="0" fontId="30" fillId="20" borderId="110" applyNumberFormat="0" applyAlignment="0" applyProtection="0"/>
    <xf numFmtId="0" fontId="28" fillId="7" borderId="110" applyNumberFormat="0" applyAlignment="0" applyProtection="0"/>
    <xf numFmtId="0" fontId="28" fillId="7" borderId="110" applyNumberFormat="0" applyAlignment="0" applyProtection="0"/>
    <xf numFmtId="0" fontId="50" fillId="7" borderId="110" applyNumberFormat="0" applyAlignment="0" applyProtection="0"/>
    <xf numFmtId="0" fontId="50" fillId="7" borderId="110" applyNumberFormat="0" applyAlignment="0" applyProtection="0"/>
    <xf numFmtId="0" fontId="50" fillId="7" borderId="110" applyNumberFormat="0" applyAlignment="0" applyProtection="0"/>
    <xf numFmtId="0" fontId="28" fillId="7" borderId="110" applyNumberFormat="0" applyAlignment="0" applyProtection="0"/>
    <xf numFmtId="0" fontId="50" fillId="7" borderId="110" applyNumberFormat="0" applyAlignment="0" applyProtection="0"/>
    <xf numFmtId="0" fontId="28" fillId="7" borderId="110" applyNumberFormat="0" applyAlignment="0" applyProtection="0"/>
    <xf numFmtId="0" fontId="30" fillId="20" borderId="110" applyNumberFormat="0" applyAlignment="0" applyProtection="0"/>
    <xf numFmtId="0" fontId="30" fillId="20" borderId="110" applyNumberFormat="0" applyAlignment="0" applyProtection="0"/>
    <xf numFmtId="0" fontId="30" fillId="20" borderId="110" applyNumberFormat="0" applyAlignment="0" applyProtection="0"/>
    <xf numFmtId="0" fontId="30" fillId="20" borderId="110" applyNumberFormat="0" applyAlignment="0" applyProtection="0"/>
    <xf numFmtId="0" fontId="43" fillId="20" borderId="110" applyNumberFormat="0" applyAlignment="0" applyProtection="0"/>
    <xf numFmtId="0" fontId="43" fillId="20" borderId="110" applyNumberFormat="0" applyAlignment="0" applyProtection="0"/>
    <xf numFmtId="0" fontId="5" fillId="0" borderId="0"/>
    <xf numFmtId="0" fontId="5" fillId="0" borderId="0"/>
    <xf numFmtId="0" fontId="5" fillId="0" borderId="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4"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53" fillId="20" borderId="112" applyNumberFormat="0" applyAlignment="0" applyProtection="0"/>
    <xf numFmtId="0" fontId="29" fillId="20" borderId="112" applyNumberFormat="0" applyAlignment="0" applyProtection="0"/>
    <xf numFmtId="0" fontId="29" fillId="20" borderId="112" applyNumberForma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54" fillId="0" borderId="113" applyNumberFormat="0" applyFill="0" applyAlignment="0" applyProtection="0"/>
    <xf numFmtId="0" fontId="35" fillId="0" borderId="113" applyNumberFormat="0" applyFill="0" applyAlignment="0" applyProtection="0"/>
    <xf numFmtId="0" fontId="35" fillId="0" borderId="113" applyNumberFormat="0" applyFill="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4"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53" fillId="20" borderId="112" applyNumberFormat="0" applyAlignment="0" applyProtection="0"/>
    <xf numFmtId="0" fontId="29" fillId="20" borderId="112" applyNumberFormat="0" applyAlignment="0" applyProtection="0"/>
    <xf numFmtId="0" fontId="29" fillId="20" borderId="112" applyNumberForma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54" fillId="0" borderId="113" applyNumberFormat="0" applyFill="0" applyAlignment="0" applyProtection="0"/>
    <xf numFmtId="0" fontId="35" fillId="0" borderId="113" applyNumberFormat="0" applyFill="0" applyAlignment="0" applyProtection="0"/>
    <xf numFmtId="0" fontId="35" fillId="0" borderId="113" applyNumberFormat="0" applyFill="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4"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53" fillId="20" borderId="112" applyNumberFormat="0" applyAlignment="0" applyProtection="0"/>
    <xf numFmtId="0" fontId="29" fillId="20" borderId="112" applyNumberFormat="0" applyAlignment="0" applyProtection="0"/>
    <xf numFmtId="0" fontId="29" fillId="20" borderId="112" applyNumberFormat="0" applyAlignment="0" applyProtection="0"/>
    <xf numFmtId="0" fontId="54" fillId="0" borderId="113" applyNumberFormat="0" applyFill="0" applyAlignment="0" applyProtection="0"/>
    <xf numFmtId="0" fontId="35" fillId="0" borderId="113" applyNumberFormat="0" applyFill="0" applyAlignment="0" applyProtection="0"/>
    <xf numFmtId="0" fontId="35" fillId="0" borderId="113" applyNumberFormat="0" applyFill="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4"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53" fillId="20" borderId="112" applyNumberFormat="0" applyAlignment="0" applyProtection="0"/>
    <xf numFmtId="0" fontId="29" fillId="20" borderId="112" applyNumberFormat="0" applyAlignment="0" applyProtection="0"/>
    <xf numFmtId="0" fontId="29" fillId="20" borderId="112" applyNumberFormat="0" applyAlignment="0" applyProtection="0"/>
    <xf numFmtId="0" fontId="54" fillId="0" borderId="113" applyNumberFormat="0" applyFill="0" applyAlignment="0" applyProtection="0"/>
    <xf numFmtId="0" fontId="35" fillId="0" borderId="113" applyNumberFormat="0" applyFill="0" applyAlignment="0" applyProtection="0"/>
    <xf numFmtId="0" fontId="35" fillId="0" borderId="113" applyNumberFormat="0" applyFill="0" applyAlignment="0" applyProtection="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0" fontId="43" fillId="20" borderId="110" applyNumberFormat="0" applyAlignment="0" applyProtection="0"/>
    <xf numFmtId="0" fontId="30" fillId="20" borderId="110" applyNumberFormat="0" applyAlignment="0" applyProtection="0"/>
    <xf numFmtId="0" fontId="30" fillId="20" borderId="110" applyNumberFormat="0" applyAlignment="0" applyProtection="0"/>
    <xf numFmtId="0" fontId="50" fillId="7" borderId="110" applyNumberFormat="0" applyAlignment="0" applyProtection="0"/>
    <xf numFmtId="0" fontId="28" fillId="7" borderId="110" applyNumberFormat="0" applyAlignment="0" applyProtection="0"/>
    <xf numFmtId="0" fontId="5" fillId="0" borderId="0"/>
    <xf numFmtId="0" fontId="5" fillId="0" borderId="0"/>
    <xf numFmtId="0" fontId="5" fillId="0" borderId="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4"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53" fillId="20" borderId="112" applyNumberFormat="0" applyAlignment="0" applyProtection="0"/>
    <xf numFmtId="0" fontId="29" fillId="20" borderId="112" applyNumberFormat="0" applyAlignment="0" applyProtection="0"/>
    <xf numFmtId="0" fontId="29" fillId="20" borderId="112" applyNumberFormat="0" applyAlignment="0" applyProtection="0"/>
    <xf numFmtId="0" fontId="54" fillId="0" borderId="113" applyNumberFormat="0" applyFill="0" applyAlignment="0" applyProtection="0"/>
    <xf numFmtId="0" fontId="35" fillId="0" borderId="113" applyNumberFormat="0" applyFill="0" applyAlignment="0" applyProtection="0"/>
    <xf numFmtId="0" fontId="35" fillId="0" borderId="113" applyNumberFormat="0" applyFill="0" applyAlignment="0" applyProtection="0"/>
    <xf numFmtId="0" fontId="5" fillId="0" borderId="0"/>
    <xf numFmtId="0" fontId="5" fillId="0" borderId="0"/>
    <xf numFmtId="0" fontId="5" fillId="0" borderId="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0" fontId="43" fillId="20" borderId="110" applyNumberFormat="0" applyAlignment="0" applyProtection="0"/>
    <xf numFmtId="0" fontId="30" fillId="20" borderId="110" applyNumberFormat="0" applyAlignment="0" applyProtection="0"/>
    <xf numFmtId="0" fontId="30" fillId="20" borderId="110" applyNumberFormat="0" applyAlignment="0" applyProtection="0"/>
    <xf numFmtId="0" fontId="50" fillId="7" borderId="110" applyNumberFormat="0" applyAlignment="0" applyProtection="0"/>
    <xf numFmtId="0" fontId="28" fillId="7" borderId="110" applyNumberFormat="0" applyAlignment="0" applyProtection="0"/>
    <xf numFmtId="0" fontId="5" fillId="0" borderId="0"/>
    <xf numFmtId="0" fontId="5" fillId="0" borderId="0"/>
    <xf numFmtId="0" fontId="5" fillId="0" borderId="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4"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53" fillId="20" borderId="112" applyNumberFormat="0" applyAlignment="0" applyProtection="0"/>
    <xf numFmtId="0" fontId="29" fillId="20" borderId="112" applyNumberFormat="0" applyAlignment="0" applyProtection="0"/>
    <xf numFmtId="0" fontId="29" fillId="20" borderId="112" applyNumberFormat="0" applyAlignment="0" applyProtection="0"/>
    <xf numFmtId="0" fontId="54" fillId="0" borderId="113" applyNumberFormat="0" applyFill="0" applyAlignment="0" applyProtection="0"/>
    <xf numFmtId="0" fontId="35" fillId="0" borderId="113" applyNumberFormat="0" applyFill="0" applyAlignment="0" applyProtection="0"/>
    <xf numFmtId="0" fontId="35" fillId="0" borderId="113" applyNumberFormat="0" applyFill="0" applyAlignment="0" applyProtection="0"/>
    <xf numFmtId="0" fontId="5" fillId="0" borderId="0"/>
    <xf numFmtId="0" fontId="77" fillId="0" borderId="0" applyNumberFormat="0" applyFill="0" applyBorder="0" applyAlignment="0" applyProtection="0"/>
    <xf numFmtId="0" fontId="79" fillId="46" borderId="0" applyNumberFormat="0" applyBorder="0" applyAlignment="0" applyProtection="0"/>
    <xf numFmtId="0" fontId="38" fillId="2" borderId="0" applyNumberFormat="0" applyBorder="0" applyAlignment="0" applyProtection="0"/>
    <xf numFmtId="0" fontId="13" fillId="2" borderId="0" applyNumberFormat="0" applyBorder="0" applyAlignment="0" applyProtection="0"/>
    <xf numFmtId="0" fontId="38" fillId="2" borderId="0" applyNumberFormat="0" applyBorder="0" applyAlignment="0" applyProtection="0"/>
    <xf numFmtId="0" fontId="13" fillId="2" borderId="0" applyNumberFormat="0" applyBorder="0" applyAlignment="0" applyProtection="0"/>
    <xf numFmtId="0" fontId="79" fillId="50" borderId="0" applyNumberFormat="0" applyBorder="0" applyAlignment="0" applyProtection="0"/>
    <xf numFmtId="0" fontId="38" fillId="3" borderId="0" applyNumberFormat="0" applyBorder="0" applyAlignment="0" applyProtection="0"/>
    <xf numFmtId="0" fontId="13" fillId="3" borderId="0" applyNumberFormat="0" applyBorder="0" applyAlignment="0" applyProtection="0"/>
    <xf numFmtId="0" fontId="38" fillId="3" borderId="0" applyNumberFormat="0" applyBorder="0" applyAlignment="0" applyProtection="0"/>
    <xf numFmtId="0" fontId="13" fillId="3" borderId="0" applyNumberFormat="0" applyBorder="0" applyAlignment="0" applyProtection="0"/>
    <xf numFmtId="0" fontId="79" fillId="54" borderId="0" applyNumberFormat="0" applyBorder="0" applyAlignment="0" applyProtection="0"/>
    <xf numFmtId="0" fontId="38" fillId="4" borderId="0" applyNumberFormat="0" applyBorder="0" applyAlignment="0" applyProtection="0"/>
    <xf numFmtId="0" fontId="13" fillId="4" borderId="0" applyNumberFormat="0" applyBorder="0" applyAlignment="0" applyProtection="0"/>
    <xf numFmtId="0" fontId="38" fillId="4" borderId="0" applyNumberFormat="0" applyBorder="0" applyAlignment="0" applyProtection="0"/>
    <xf numFmtId="0" fontId="13" fillId="4" borderId="0" applyNumberFormat="0" applyBorder="0" applyAlignment="0" applyProtection="0"/>
    <xf numFmtId="0" fontId="79" fillId="58" borderId="0" applyNumberFormat="0" applyBorder="0" applyAlignment="0" applyProtection="0"/>
    <xf numFmtId="0" fontId="38" fillId="5" borderId="0" applyNumberFormat="0" applyBorder="0" applyAlignment="0" applyProtection="0"/>
    <xf numFmtId="0" fontId="13" fillId="5" borderId="0" applyNumberFormat="0" applyBorder="0" applyAlignment="0" applyProtection="0"/>
    <xf numFmtId="0" fontId="38" fillId="5" borderId="0" applyNumberFormat="0" applyBorder="0" applyAlignment="0" applyProtection="0"/>
    <xf numFmtId="0" fontId="13" fillId="5" borderId="0" applyNumberFormat="0" applyBorder="0" applyAlignment="0" applyProtection="0"/>
    <xf numFmtId="0" fontId="79" fillId="62" borderId="0" applyNumberFormat="0" applyBorder="0" applyAlignment="0" applyProtection="0"/>
    <xf numFmtId="0" fontId="38" fillId="6" borderId="0" applyNumberFormat="0" applyBorder="0" applyAlignment="0" applyProtection="0"/>
    <xf numFmtId="0" fontId="13" fillId="6" borderId="0" applyNumberFormat="0" applyBorder="0" applyAlignment="0" applyProtection="0"/>
    <xf numFmtId="0" fontId="38" fillId="6" borderId="0" applyNumberFormat="0" applyBorder="0" applyAlignment="0" applyProtection="0"/>
    <xf numFmtId="0" fontId="13" fillId="6" borderId="0" applyNumberFormat="0" applyBorder="0" applyAlignment="0" applyProtection="0"/>
    <xf numFmtId="0" fontId="79" fillId="66" borderId="0" applyNumberFormat="0" applyBorder="0" applyAlignment="0" applyProtection="0"/>
    <xf numFmtId="0" fontId="38" fillId="7" borderId="0" applyNumberFormat="0" applyBorder="0" applyAlignment="0" applyProtection="0"/>
    <xf numFmtId="0" fontId="13" fillId="7" borderId="0" applyNumberFormat="0" applyBorder="0" applyAlignment="0" applyProtection="0"/>
    <xf numFmtId="0" fontId="38" fillId="7" borderId="0" applyNumberFormat="0" applyBorder="0" applyAlignment="0" applyProtection="0"/>
    <xf numFmtId="0" fontId="13" fillId="7" borderId="0" applyNumberFormat="0" applyBorder="0" applyAlignment="0" applyProtection="0"/>
    <xf numFmtId="0" fontId="79" fillId="47" borderId="0" applyNumberFormat="0" applyBorder="0" applyAlignment="0" applyProtection="0"/>
    <xf numFmtId="0" fontId="38" fillId="8" borderId="0" applyNumberFormat="0" applyBorder="0" applyAlignment="0" applyProtection="0"/>
    <xf numFmtId="0" fontId="13" fillId="8" borderId="0" applyNumberFormat="0" applyBorder="0" applyAlignment="0" applyProtection="0"/>
    <xf numFmtId="0" fontId="38" fillId="8" borderId="0" applyNumberFormat="0" applyBorder="0" applyAlignment="0" applyProtection="0"/>
    <xf numFmtId="0" fontId="13" fillId="8" borderId="0" applyNumberFormat="0" applyBorder="0" applyAlignment="0" applyProtection="0"/>
    <xf numFmtId="0" fontId="79" fillId="51" borderId="0" applyNumberFormat="0" applyBorder="0" applyAlignment="0" applyProtection="0"/>
    <xf numFmtId="0" fontId="38" fillId="9" borderId="0" applyNumberFormat="0" applyBorder="0" applyAlignment="0" applyProtection="0"/>
    <xf numFmtId="0" fontId="13" fillId="9" borderId="0" applyNumberFormat="0" applyBorder="0" applyAlignment="0" applyProtection="0"/>
    <xf numFmtId="0" fontId="38" fillId="9" borderId="0" applyNumberFormat="0" applyBorder="0" applyAlignment="0" applyProtection="0"/>
    <xf numFmtId="0" fontId="13" fillId="9" borderId="0" applyNumberFormat="0" applyBorder="0" applyAlignment="0" applyProtection="0"/>
    <xf numFmtId="0" fontId="79" fillId="55" borderId="0" applyNumberFormat="0" applyBorder="0" applyAlignment="0" applyProtection="0"/>
    <xf numFmtId="0" fontId="38" fillId="10" borderId="0" applyNumberFormat="0" applyBorder="0" applyAlignment="0" applyProtection="0"/>
    <xf numFmtId="0" fontId="13" fillId="10" borderId="0" applyNumberFormat="0" applyBorder="0" applyAlignment="0" applyProtection="0"/>
    <xf numFmtId="0" fontId="38" fillId="10" borderId="0" applyNumberFormat="0" applyBorder="0" applyAlignment="0" applyProtection="0"/>
    <xf numFmtId="0" fontId="13" fillId="10" borderId="0" applyNumberFormat="0" applyBorder="0" applyAlignment="0" applyProtection="0"/>
    <xf numFmtId="0" fontId="79" fillId="59" borderId="0" applyNumberFormat="0" applyBorder="0" applyAlignment="0" applyProtection="0"/>
    <xf numFmtId="0" fontId="38" fillId="5" borderId="0" applyNumberFormat="0" applyBorder="0" applyAlignment="0" applyProtection="0"/>
    <xf numFmtId="0" fontId="13" fillId="5" borderId="0" applyNumberFormat="0" applyBorder="0" applyAlignment="0" applyProtection="0"/>
    <xf numFmtId="0" fontId="38" fillId="5" borderId="0" applyNumberFormat="0" applyBorder="0" applyAlignment="0" applyProtection="0"/>
    <xf numFmtId="0" fontId="13" fillId="5" borderId="0" applyNumberFormat="0" applyBorder="0" applyAlignment="0" applyProtection="0"/>
    <xf numFmtId="0" fontId="79" fillId="63" borderId="0" applyNumberFormat="0" applyBorder="0" applyAlignment="0" applyProtection="0"/>
    <xf numFmtId="0" fontId="38" fillId="8" borderId="0" applyNumberFormat="0" applyBorder="0" applyAlignment="0" applyProtection="0"/>
    <xf numFmtId="0" fontId="13" fillId="8" borderId="0" applyNumberFormat="0" applyBorder="0" applyAlignment="0" applyProtection="0"/>
    <xf numFmtId="0" fontId="38" fillId="8" borderId="0" applyNumberFormat="0" applyBorder="0" applyAlignment="0" applyProtection="0"/>
    <xf numFmtId="0" fontId="13" fillId="8" borderId="0" applyNumberFormat="0" applyBorder="0" applyAlignment="0" applyProtection="0"/>
    <xf numFmtId="0" fontId="79" fillId="67" borderId="0" applyNumberFormat="0" applyBorder="0" applyAlignment="0" applyProtection="0"/>
    <xf numFmtId="0" fontId="38" fillId="11" borderId="0" applyNumberFormat="0" applyBorder="0" applyAlignment="0" applyProtection="0"/>
    <xf numFmtId="0" fontId="13" fillId="11" borderId="0" applyNumberFormat="0" applyBorder="0" applyAlignment="0" applyProtection="0"/>
    <xf numFmtId="0" fontId="38" fillId="11" borderId="0" applyNumberFormat="0" applyBorder="0" applyAlignment="0" applyProtection="0"/>
    <xf numFmtId="0" fontId="13" fillId="11" borderId="0" applyNumberFormat="0" applyBorder="0" applyAlignment="0" applyProtection="0"/>
    <xf numFmtId="0" fontId="80" fillId="48" borderId="0" applyNumberFormat="0" applyBorder="0" applyAlignment="0" applyProtection="0"/>
    <xf numFmtId="0" fontId="41" fillId="12" borderId="0" applyNumberFormat="0" applyBorder="0" applyAlignment="0" applyProtection="0"/>
    <xf numFmtId="0" fontId="41" fillId="12" borderId="0" applyNumberFormat="0" applyBorder="0" applyAlignment="0" applyProtection="0"/>
    <xf numFmtId="0" fontId="80" fillId="52" borderId="0" applyNumberFormat="0" applyBorder="0" applyAlignment="0" applyProtection="0"/>
    <xf numFmtId="0" fontId="80" fillId="56" borderId="0" applyNumberFormat="0" applyBorder="0" applyAlignment="0" applyProtection="0"/>
    <xf numFmtId="0" fontId="41" fillId="10" borderId="0" applyNumberFormat="0" applyBorder="0" applyAlignment="0" applyProtection="0"/>
    <xf numFmtId="0" fontId="41" fillId="10" borderId="0" applyNumberFormat="0" applyBorder="0" applyAlignment="0" applyProtection="0"/>
    <xf numFmtId="0" fontId="80" fillId="60" borderId="0" applyNumberFormat="0" applyBorder="0" applyAlignment="0" applyProtection="0"/>
    <xf numFmtId="0" fontId="41" fillId="13" borderId="0" applyNumberFormat="0" applyBorder="0" applyAlignment="0" applyProtection="0"/>
    <xf numFmtId="0" fontId="41" fillId="13" borderId="0" applyNumberFormat="0" applyBorder="0" applyAlignment="0" applyProtection="0"/>
    <xf numFmtId="0" fontId="80" fillId="64" borderId="0" applyNumberFormat="0" applyBorder="0" applyAlignment="0" applyProtection="0"/>
    <xf numFmtId="0" fontId="80" fillId="68" borderId="0" applyNumberFormat="0" applyBorder="0" applyAlignment="0" applyProtection="0"/>
    <xf numFmtId="0" fontId="41" fillId="15" borderId="0" applyNumberFormat="0" applyBorder="0" applyAlignment="0" applyProtection="0"/>
    <xf numFmtId="0" fontId="41" fillId="15" borderId="0" applyNumberFormat="0" applyBorder="0" applyAlignment="0" applyProtection="0"/>
    <xf numFmtId="0" fontId="80" fillId="45" borderId="0" applyNumberFormat="0" applyBorder="0" applyAlignment="0" applyProtection="0"/>
    <xf numFmtId="0" fontId="41" fillId="16" borderId="0" applyNumberFormat="0" applyBorder="0" applyAlignment="0" applyProtection="0"/>
    <xf numFmtId="0" fontId="41" fillId="16" borderId="0" applyNumberFormat="0" applyBorder="0" applyAlignment="0" applyProtection="0"/>
    <xf numFmtId="0" fontId="80" fillId="49" borderId="0" applyNumberFormat="0" applyBorder="0" applyAlignment="0" applyProtection="0"/>
    <xf numFmtId="0" fontId="41" fillId="17" borderId="0" applyNumberFormat="0" applyBorder="0" applyAlignment="0" applyProtection="0"/>
    <xf numFmtId="0" fontId="41" fillId="17" borderId="0" applyNumberFormat="0" applyBorder="0" applyAlignment="0" applyProtection="0"/>
    <xf numFmtId="0" fontId="80" fillId="53" borderId="0" applyNumberFormat="0" applyBorder="0" applyAlignment="0" applyProtection="0"/>
    <xf numFmtId="0" fontId="41" fillId="18" borderId="0" applyNumberFormat="0" applyBorder="0" applyAlignment="0" applyProtection="0"/>
    <xf numFmtId="0" fontId="41" fillId="18" borderId="0" applyNumberFormat="0" applyBorder="0" applyAlignment="0" applyProtection="0"/>
    <xf numFmtId="0" fontId="80" fillId="57" borderId="0" applyNumberFormat="0" applyBorder="0" applyAlignment="0" applyProtection="0"/>
    <xf numFmtId="0" fontId="41" fillId="13" borderId="0" applyNumberFormat="0" applyBorder="0" applyAlignment="0" applyProtection="0"/>
    <xf numFmtId="0" fontId="41" fillId="13" borderId="0" applyNumberFormat="0" applyBorder="0" applyAlignment="0" applyProtection="0"/>
    <xf numFmtId="0" fontId="80" fillId="61" borderId="0" applyNumberFormat="0" applyBorder="0" applyAlignment="0" applyProtection="0"/>
    <xf numFmtId="0" fontId="80" fillId="65" borderId="0" applyNumberFormat="0" applyBorder="0" applyAlignment="0" applyProtection="0"/>
    <xf numFmtId="0" fontId="81" fillId="39" borderId="0" applyNumberFormat="0" applyBorder="0" applyAlignment="0" applyProtection="0"/>
    <xf numFmtId="0" fontId="42" fillId="3" borderId="0" applyNumberFormat="0" applyBorder="0" applyAlignment="0" applyProtection="0"/>
    <xf numFmtId="0" fontId="42" fillId="3" borderId="0" applyNumberFormat="0" applyBorder="0" applyAlignment="0" applyProtection="0"/>
    <xf numFmtId="0" fontId="82" fillId="42" borderId="132" applyNumberFormat="0" applyAlignment="0" applyProtection="0"/>
    <xf numFmtId="0" fontId="83" fillId="43" borderId="135" applyNumberFormat="0" applyAlignment="0" applyProtection="0"/>
    <xf numFmtId="43" fontId="14" fillId="0" borderId="0" applyFont="0" applyFill="0" applyBorder="0" applyAlignment="0" applyProtection="0"/>
    <xf numFmtId="43" fontId="13"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3"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4" fontId="13" fillId="0" borderId="0" applyFont="0" applyFill="0" applyBorder="0" applyAlignment="0" applyProtection="0"/>
    <xf numFmtId="44" fontId="14" fillId="0" borderId="0" applyFont="0" applyFill="0" applyBorder="0" applyAlignment="0" applyProtection="0"/>
    <xf numFmtId="44" fontId="13" fillId="0" borderId="0" applyFont="0" applyFill="0" applyBorder="0" applyAlignment="0" applyProtection="0"/>
    <xf numFmtId="44" fontId="16" fillId="0" borderId="0" applyFont="0" applyFill="0" applyBorder="0" applyAlignment="0" applyProtection="0"/>
    <xf numFmtId="0" fontId="84" fillId="0" borderId="0" applyNumberFormat="0" applyFill="0" applyBorder="0" applyAlignment="0" applyProtection="0"/>
    <xf numFmtId="0" fontId="85" fillId="38" borderId="0" applyNumberFormat="0" applyBorder="0" applyAlignment="0" applyProtection="0"/>
    <xf numFmtId="0" fontId="86" fillId="0" borderId="129" applyNumberFormat="0" applyFill="0" applyAlignment="0" applyProtection="0"/>
    <xf numFmtId="0" fontId="47" fillId="0" borderId="3" applyNumberFormat="0" applyFill="0" applyAlignment="0" applyProtection="0"/>
    <xf numFmtId="0" fontId="47" fillId="0" borderId="3" applyNumberFormat="0" applyFill="0" applyAlignment="0" applyProtection="0"/>
    <xf numFmtId="0" fontId="87" fillId="0" borderId="130" applyNumberFormat="0" applyFill="0" applyAlignment="0" applyProtection="0"/>
    <xf numFmtId="0" fontId="48" fillId="0" borderId="4" applyNumberFormat="0" applyFill="0" applyAlignment="0" applyProtection="0"/>
    <xf numFmtId="0" fontId="48" fillId="0" borderId="4" applyNumberFormat="0" applyFill="0" applyAlignment="0" applyProtection="0"/>
    <xf numFmtId="0" fontId="88" fillId="0" borderId="131" applyNumberFormat="0" applyFill="0" applyAlignment="0" applyProtection="0"/>
    <xf numFmtId="0" fontId="49" fillId="0" borderId="5" applyNumberFormat="0" applyFill="0" applyAlignment="0" applyProtection="0"/>
    <xf numFmtId="0" fontId="49" fillId="0" borderId="5" applyNumberFormat="0" applyFill="0" applyAlignment="0" applyProtection="0"/>
    <xf numFmtId="0" fontId="88"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78" fillId="0" borderId="0" applyNumberFormat="0" applyFill="0" applyBorder="0" applyAlignment="0" applyProtection="0">
      <alignment vertical="top"/>
      <protection locked="0"/>
    </xf>
    <xf numFmtId="0" fontId="89" fillId="41" borderId="132" applyNumberFormat="0" applyAlignment="0" applyProtection="0"/>
    <xf numFmtId="0" fontId="90" fillId="0" borderId="134" applyNumberFormat="0" applyFill="0" applyAlignment="0" applyProtection="0"/>
    <xf numFmtId="0" fontId="91" fillId="40" borderId="0" applyNumberFormat="0" applyBorder="0" applyAlignment="0" applyProtection="0"/>
    <xf numFmtId="0" fontId="14" fillId="0" borderId="0"/>
    <xf numFmtId="0" fontId="13" fillId="0" borderId="0"/>
    <xf numFmtId="0" fontId="13" fillId="0" borderId="0"/>
    <xf numFmtId="0" fontId="14" fillId="0" borderId="0"/>
    <xf numFmtId="0" fontId="14" fillId="0" borderId="0"/>
    <xf numFmtId="0" fontId="13" fillId="0" borderId="0"/>
    <xf numFmtId="0" fontId="13" fillId="0" borderId="0"/>
    <xf numFmtId="0" fontId="16" fillId="0" borderId="0"/>
    <xf numFmtId="0" fontId="16" fillId="0" borderId="0"/>
    <xf numFmtId="0" fontId="13" fillId="0" borderId="0"/>
    <xf numFmtId="0" fontId="13" fillId="0" borderId="0"/>
    <xf numFmtId="0" fontId="14" fillId="0" borderId="0"/>
    <xf numFmtId="0" fontId="14" fillId="0" borderId="0"/>
    <xf numFmtId="0" fontId="13" fillId="0" borderId="0"/>
    <xf numFmtId="0" fontId="13" fillId="0" borderId="0"/>
    <xf numFmtId="0" fontId="14" fillId="0" borderId="0"/>
    <xf numFmtId="0" fontId="14" fillId="0" borderId="0"/>
    <xf numFmtId="0" fontId="13" fillId="0" borderId="0"/>
    <xf numFmtId="0" fontId="13" fillId="0" borderId="0"/>
    <xf numFmtId="0" fontId="14" fillId="0" borderId="0"/>
    <xf numFmtId="0" fontId="14" fillId="0" borderId="0"/>
    <xf numFmtId="0" fontId="13" fillId="0" borderId="0"/>
    <xf numFmtId="0" fontId="13" fillId="0" borderId="0"/>
    <xf numFmtId="0" fontId="16" fillId="0" borderId="0"/>
    <xf numFmtId="0" fontId="13" fillId="0" borderId="0"/>
    <xf numFmtId="0" fontId="79" fillId="0" borderId="0"/>
    <xf numFmtId="0" fontId="13" fillId="0" borderId="0"/>
    <xf numFmtId="0" fontId="17" fillId="0" borderId="0"/>
    <xf numFmtId="0" fontId="13" fillId="0" borderId="0"/>
    <xf numFmtId="0" fontId="14" fillId="0" borderId="0"/>
    <xf numFmtId="0" fontId="14" fillId="0" borderId="0"/>
    <xf numFmtId="0" fontId="4" fillId="0" borderId="0"/>
    <xf numFmtId="0" fontId="4" fillId="0" borderId="0"/>
    <xf numFmtId="0" fontId="4" fillId="0" borderId="0"/>
    <xf numFmtId="0" fontId="13" fillId="0" borderId="0"/>
    <xf numFmtId="0" fontId="16" fillId="0" borderId="0"/>
    <xf numFmtId="0" fontId="16" fillId="0" borderId="0"/>
    <xf numFmtId="0" fontId="16" fillId="0" borderId="0"/>
    <xf numFmtId="0" fontId="14" fillId="0" borderId="0"/>
    <xf numFmtId="0" fontId="16" fillId="0" borderId="0"/>
    <xf numFmtId="0" fontId="16" fillId="0" borderId="0"/>
    <xf numFmtId="0" fontId="16" fillId="0" borderId="0"/>
    <xf numFmtId="0" fontId="16" fillId="0" borderId="0"/>
    <xf numFmtId="0" fontId="14" fillId="0" borderId="0"/>
    <xf numFmtId="0" fontId="16" fillId="0" borderId="0"/>
    <xf numFmtId="0" fontId="16" fillId="0" borderId="0"/>
    <xf numFmtId="0" fontId="13" fillId="0" borderId="0"/>
    <xf numFmtId="0" fontId="13" fillId="0" borderId="0"/>
    <xf numFmtId="0" fontId="13" fillId="0" borderId="0"/>
    <xf numFmtId="0" fontId="16" fillId="0" borderId="0"/>
    <xf numFmtId="0" fontId="16" fillId="0" borderId="0"/>
    <xf numFmtId="0" fontId="13" fillId="23" borderId="111" applyNumberFormat="0" applyFont="0" applyAlignment="0" applyProtection="0"/>
    <xf numFmtId="0" fontId="64" fillId="44" borderId="136" applyNumberFormat="0" applyFont="0" applyAlignment="0" applyProtection="0"/>
    <xf numFmtId="0" fontId="64" fillId="44" borderId="136" applyNumberFormat="0" applyFont="0" applyAlignment="0" applyProtection="0"/>
    <xf numFmtId="0" fontId="64" fillId="44" borderId="136" applyNumberFormat="0" applyFont="0" applyAlignment="0" applyProtection="0"/>
    <xf numFmtId="0" fontId="64" fillId="44" borderId="136" applyNumberFormat="0" applyFont="0" applyAlignment="0" applyProtection="0"/>
    <xf numFmtId="0" fontId="92" fillId="42" borderId="133" applyNumberFormat="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3" fillId="0" borderId="0" applyFont="0" applyFill="0" applyBorder="0" applyAlignment="0" applyProtection="0"/>
    <xf numFmtId="0" fontId="21" fillId="0" borderId="0" applyNumberFormat="0" applyFill="0" applyBorder="0" applyAlignment="0" applyProtection="0"/>
    <xf numFmtId="0" fontId="93" fillId="0" borderId="137" applyNumberFormat="0" applyFill="0" applyAlignment="0" applyProtection="0"/>
    <xf numFmtId="0" fontId="94" fillId="0" borderId="0" applyNumberFormat="0" applyFill="0" applyBorder="0" applyAlignment="0" applyProtection="0"/>
    <xf numFmtId="0" fontId="3" fillId="0" borderId="0"/>
    <xf numFmtId="0" fontId="3" fillId="0" borderId="0"/>
    <xf numFmtId="0" fontId="3" fillId="0" borderId="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43" fillId="20" borderId="138" applyNumberFormat="0" applyAlignment="0" applyProtection="0"/>
    <xf numFmtId="0" fontId="30" fillId="20" borderId="138" applyNumberFormat="0" applyAlignment="0" applyProtection="0"/>
    <xf numFmtId="0" fontId="30" fillId="20" borderId="138" applyNumberFormat="0" applyAlignment="0" applyProtection="0"/>
    <xf numFmtId="0" fontId="43" fillId="20" borderId="138" applyNumberFormat="0" applyAlignment="0" applyProtection="0"/>
    <xf numFmtId="0" fontId="30" fillId="20" borderId="138" applyNumberFormat="0" applyAlignment="0" applyProtection="0"/>
    <xf numFmtId="0" fontId="30" fillId="20" borderId="138" applyNumberFormat="0" applyAlignment="0" applyProtection="0"/>
    <xf numFmtId="0" fontId="28" fillId="7" borderId="138" applyNumberFormat="0" applyAlignment="0" applyProtection="0"/>
    <xf numFmtId="0" fontId="28" fillId="7" borderId="138" applyNumberFormat="0" applyAlignment="0" applyProtection="0"/>
    <xf numFmtId="0" fontId="50" fillId="7" borderId="138" applyNumberFormat="0" applyAlignment="0" applyProtection="0"/>
    <xf numFmtId="0" fontId="50" fillId="7" borderId="138" applyNumberFormat="0" applyAlignment="0" applyProtection="0"/>
    <xf numFmtId="0" fontId="50" fillId="7" borderId="138" applyNumberFormat="0" applyAlignment="0" applyProtection="0"/>
    <xf numFmtId="0" fontId="28" fillId="7" borderId="138" applyNumberFormat="0" applyAlignment="0" applyProtection="0"/>
    <xf numFmtId="0" fontId="50" fillId="7" borderId="138" applyNumberFormat="0" applyAlignment="0" applyProtection="0"/>
    <xf numFmtId="0" fontId="28" fillId="7" borderId="138" applyNumberFormat="0" applyAlignment="0" applyProtection="0"/>
    <xf numFmtId="0" fontId="30" fillId="20" borderId="138" applyNumberFormat="0" applyAlignment="0" applyProtection="0"/>
    <xf numFmtId="0" fontId="30" fillId="20" borderId="138" applyNumberFormat="0" applyAlignment="0" applyProtection="0"/>
    <xf numFmtId="0" fontId="30" fillId="20" borderId="138" applyNumberFormat="0" applyAlignment="0" applyProtection="0"/>
    <xf numFmtId="0" fontId="30" fillId="20" borderId="138" applyNumberFormat="0" applyAlignment="0" applyProtection="0"/>
    <xf numFmtId="0" fontId="43" fillId="20" borderId="138" applyNumberFormat="0" applyAlignment="0" applyProtection="0"/>
    <xf numFmtId="0" fontId="43" fillId="20" borderId="138" applyNumberFormat="0" applyAlignment="0" applyProtection="0"/>
    <xf numFmtId="0" fontId="3" fillId="0" borderId="0"/>
    <xf numFmtId="0" fontId="3" fillId="0" borderId="0"/>
    <xf numFmtId="0" fontId="3" fillId="0" borderId="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4"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53" fillId="20" borderId="140" applyNumberFormat="0" applyAlignment="0" applyProtection="0"/>
    <xf numFmtId="0" fontId="29" fillId="20" borderId="140" applyNumberFormat="0" applyAlignment="0" applyProtection="0"/>
    <xf numFmtId="0" fontId="29" fillId="20" borderId="140" applyNumberForma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54" fillId="0" borderId="141" applyNumberFormat="0" applyFill="0" applyAlignment="0" applyProtection="0"/>
    <xf numFmtId="0" fontId="35" fillId="0" borderId="141" applyNumberFormat="0" applyFill="0" applyAlignment="0" applyProtection="0"/>
    <xf numFmtId="0" fontId="35" fillId="0" borderId="141" applyNumberFormat="0" applyFill="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4"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53" fillId="20" borderId="140" applyNumberFormat="0" applyAlignment="0" applyProtection="0"/>
    <xf numFmtId="0" fontId="29" fillId="20" borderId="140" applyNumberFormat="0" applyAlignment="0" applyProtection="0"/>
    <xf numFmtId="0" fontId="29" fillId="20" borderId="140" applyNumberForma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54" fillId="0" borderId="141" applyNumberFormat="0" applyFill="0" applyAlignment="0" applyProtection="0"/>
    <xf numFmtId="0" fontId="35" fillId="0" borderId="141" applyNumberFormat="0" applyFill="0" applyAlignment="0" applyProtection="0"/>
    <xf numFmtId="0" fontId="35" fillId="0" borderId="141" applyNumberFormat="0" applyFill="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4"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53" fillId="20" borderId="140" applyNumberFormat="0" applyAlignment="0" applyProtection="0"/>
    <xf numFmtId="0" fontId="29" fillId="20" borderId="140" applyNumberFormat="0" applyAlignment="0" applyProtection="0"/>
    <xf numFmtId="0" fontId="29" fillId="20" borderId="140" applyNumberFormat="0" applyAlignment="0" applyProtection="0"/>
    <xf numFmtId="0" fontId="54" fillId="0" borderId="141" applyNumberFormat="0" applyFill="0" applyAlignment="0" applyProtection="0"/>
    <xf numFmtId="0" fontId="35" fillId="0" borderId="141" applyNumberFormat="0" applyFill="0" applyAlignment="0" applyProtection="0"/>
    <xf numFmtId="0" fontId="35" fillId="0" borderId="141" applyNumberFormat="0" applyFill="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4"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53" fillId="20" borderId="140" applyNumberFormat="0" applyAlignment="0" applyProtection="0"/>
    <xf numFmtId="0" fontId="29" fillId="20" borderId="140" applyNumberFormat="0" applyAlignment="0" applyProtection="0"/>
    <xf numFmtId="0" fontId="29" fillId="20" borderId="140" applyNumberFormat="0" applyAlignment="0" applyProtection="0"/>
    <xf numFmtId="0" fontId="54" fillId="0" borderId="141" applyNumberFormat="0" applyFill="0" applyAlignment="0" applyProtection="0"/>
    <xf numFmtId="0" fontId="35" fillId="0" borderId="141" applyNumberFormat="0" applyFill="0" applyAlignment="0" applyProtection="0"/>
    <xf numFmtId="0" fontId="35" fillId="0" borderId="141" applyNumberFormat="0" applyFill="0" applyAlignment="0" applyProtection="0"/>
    <xf numFmtId="0" fontId="3" fillId="0" borderId="0"/>
    <xf numFmtId="0" fontId="3" fillId="0" borderId="0"/>
    <xf numFmtId="0" fontId="3" fillId="0" borderId="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0" fontId="43" fillId="20" borderId="138" applyNumberFormat="0" applyAlignment="0" applyProtection="0"/>
    <xf numFmtId="0" fontId="30" fillId="20" borderId="138" applyNumberFormat="0" applyAlignment="0" applyProtection="0"/>
    <xf numFmtId="0" fontId="30" fillId="20" borderId="138" applyNumberFormat="0" applyAlignment="0" applyProtection="0"/>
    <xf numFmtId="0" fontId="50" fillId="7" borderId="138" applyNumberFormat="0" applyAlignment="0" applyProtection="0"/>
    <xf numFmtId="0" fontId="28" fillId="7" borderId="138" applyNumberFormat="0" applyAlignment="0" applyProtection="0"/>
    <xf numFmtId="0" fontId="3" fillId="0" borderId="0"/>
    <xf numFmtId="0" fontId="3" fillId="0" borderId="0"/>
    <xf numFmtId="0" fontId="3" fillId="0" borderId="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4"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53" fillId="20" borderId="140" applyNumberFormat="0" applyAlignment="0" applyProtection="0"/>
    <xf numFmtId="0" fontId="29" fillId="20" borderId="140" applyNumberFormat="0" applyAlignment="0" applyProtection="0"/>
    <xf numFmtId="0" fontId="29" fillId="20" borderId="140" applyNumberFormat="0" applyAlignment="0" applyProtection="0"/>
    <xf numFmtId="0" fontId="54" fillId="0" borderId="141" applyNumberFormat="0" applyFill="0" applyAlignment="0" applyProtection="0"/>
    <xf numFmtId="0" fontId="35" fillId="0" borderId="141" applyNumberFormat="0" applyFill="0" applyAlignment="0" applyProtection="0"/>
    <xf numFmtId="0" fontId="35" fillId="0" borderId="141" applyNumberFormat="0" applyFill="0" applyAlignment="0" applyProtection="0"/>
    <xf numFmtId="0" fontId="3" fillId="0" borderId="0"/>
    <xf numFmtId="0" fontId="3" fillId="0" borderId="0"/>
    <xf numFmtId="0" fontId="3" fillId="0" borderId="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0" fontId="43" fillId="20" borderId="138" applyNumberFormat="0" applyAlignment="0" applyProtection="0"/>
    <xf numFmtId="0" fontId="30" fillId="20" borderId="138" applyNumberFormat="0" applyAlignment="0" applyProtection="0"/>
    <xf numFmtId="0" fontId="30" fillId="20" borderId="138" applyNumberFormat="0" applyAlignment="0" applyProtection="0"/>
    <xf numFmtId="0" fontId="50" fillId="7" borderId="138" applyNumberFormat="0" applyAlignment="0" applyProtection="0"/>
    <xf numFmtId="0" fontId="28" fillId="7" borderId="138" applyNumberFormat="0" applyAlignment="0" applyProtection="0"/>
    <xf numFmtId="0" fontId="3" fillId="0" borderId="0"/>
    <xf numFmtId="0" fontId="3" fillId="0" borderId="0"/>
    <xf numFmtId="0" fontId="3" fillId="0" borderId="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4"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53" fillId="20" borderId="140" applyNumberFormat="0" applyAlignment="0" applyProtection="0"/>
    <xf numFmtId="0" fontId="29" fillId="20" borderId="140" applyNumberFormat="0" applyAlignment="0" applyProtection="0"/>
    <xf numFmtId="0" fontId="29" fillId="20" borderId="140" applyNumberFormat="0" applyAlignment="0" applyProtection="0"/>
    <xf numFmtId="0" fontId="54" fillId="0" borderId="141" applyNumberFormat="0" applyFill="0" applyAlignment="0" applyProtection="0"/>
    <xf numFmtId="0" fontId="35" fillId="0" borderId="141" applyNumberFormat="0" applyFill="0" applyAlignment="0" applyProtection="0"/>
    <xf numFmtId="0" fontId="35" fillId="0" borderId="141" applyNumberFormat="0" applyFill="0" applyAlignment="0" applyProtection="0"/>
    <xf numFmtId="0" fontId="3" fillId="0" borderId="0"/>
    <xf numFmtId="0" fontId="2" fillId="0" borderId="0"/>
    <xf numFmtId="0" fontId="2" fillId="0" borderId="0"/>
    <xf numFmtId="0" fontId="14" fillId="0" borderId="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0" fontId="105" fillId="0" borderId="0"/>
    <xf numFmtId="0" fontId="16"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32" fillId="0" borderId="0"/>
    <xf numFmtId="43" fontId="133" fillId="0" borderId="0" applyFont="0" applyFill="0" applyBorder="0" applyAlignment="0" applyProtection="0"/>
    <xf numFmtId="44" fontId="133" fillId="0" borderId="0" applyFont="0" applyFill="0" applyBorder="0" applyAlignment="0" applyProtection="0"/>
    <xf numFmtId="9" fontId="133" fillId="0" borderId="0" applyFont="0" applyFill="0" applyBorder="0" applyAlignment="0" applyProtection="0"/>
    <xf numFmtId="0" fontId="161" fillId="0" borderId="0" applyNumberFormat="0" applyFill="0" applyBorder="0" applyAlignment="0" applyProtection="0"/>
    <xf numFmtId="0" fontId="162" fillId="0" borderId="0" applyNumberFormat="0" applyFill="0" applyBorder="0" applyAlignment="0" applyProtection="0"/>
    <xf numFmtId="0" fontId="161" fillId="0" borderId="0" applyNumberFormat="0" applyFill="0" applyBorder="0" applyAlignment="0" applyProtection="0"/>
  </cellStyleXfs>
  <cellXfs count="1176">
    <xf numFmtId="0" fontId="0" fillId="0" borderId="0" xfId="0"/>
    <xf numFmtId="4" fontId="0" fillId="0" borderId="0" xfId="0" applyNumberFormat="1"/>
    <xf numFmtId="4" fontId="16" fillId="0" borderId="0" xfId="0" applyNumberFormat="1" applyFont="1"/>
    <xf numFmtId="4" fontId="19" fillId="0" borderId="0" xfId="0" applyNumberFormat="1" applyFont="1"/>
    <xf numFmtId="4" fontId="16" fillId="0" borderId="0" xfId="0" applyNumberFormat="1" applyFont="1" applyAlignment="1">
      <alignment vertical="top"/>
    </xf>
    <xf numFmtId="4" fontId="59" fillId="0" borderId="0" xfId="0" applyNumberFormat="1" applyFont="1"/>
    <xf numFmtId="4" fontId="18" fillId="0" borderId="0" xfId="0" applyNumberFormat="1" applyFont="1"/>
    <xf numFmtId="4" fontId="18" fillId="0" borderId="17" xfId="0" applyNumberFormat="1" applyFont="1" applyBorder="1" applyAlignment="1">
      <alignment horizontal="center" wrapText="1"/>
    </xf>
    <xf numFmtId="0" fontId="65" fillId="0" borderId="0" xfId="0" applyFont="1" applyAlignment="1">
      <alignment vertical="top"/>
    </xf>
    <xf numFmtId="4" fontId="66" fillId="0" borderId="0" xfId="0" applyNumberFormat="1" applyFont="1" applyAlignment="1">
      <alignment horizontal="center"/>
    </xf>
    <xf numFmtId="0" fontId="67" fillId="0" borderId="0" xfId="0" applyFont="1"/>
    <xf numFmtId="0" fontId="68" fillId="0" borderId="0" xfId="0" applyFont="1"/>
    <xf numFmtId="0" fontId="67" fillId="0" borderId="19" xfId="0" applyFont="1" applyBorder="1"/>
    <xf numFmtId="0" fontId="70" fillId="0" borderId="0" xfId="0" applyFont="1" applyAlignment="1">
      <alignment horizontal="center"/>
    </xf>
    <xf numFmtId="3" fontId="68" fillId="0" borderId="43" xfId="0" applyNumberFormat="1" applyFont="1" applyBorder="1"/>
    <xf numFmtId="0" fontId="70" fillId="0" borderId="0" xfId="0" applyFont="1" applyAlignment="1">
      <alignment horizontal="center" wrapText="1"/>
    </xf>
    <xf numFmtId="0" fontId="67" fillId="0" borderId="0" xfId="0" applyFont="1" applyAlignment="1">
      <alignment horizontal="left"/>
    </xf>
    <xf numFmtId="0" fontId="70" fillId="0" borderId="19" xfId="0" applyFont="1" applyBorder="1" applyAlignment="1">
      <alignment horizontal="center" wrapText="1"/>
    </xf>
    <xf numFmtId="0" fontId="70" fillId="0" borderId="23" xfId="0" applyFont="1" applyBorder="1" applyAlignment="1">
      <alignment horizontal="center" wrapText="1"/>
    </xf>
    <xf numFmtId="0" fontId="70" fillId="0" borderId="44" xfId="0" applyFont="1" applyBorder="1" applyAlignment="1">
      <alignment horizontal="center" wrapText="1"/>
    </xf>
    <xf numFmtId="0" fontId="70" fillId="0" borderId="40" xfId="0" applyFont="1" applyBorder="1" applyAlignment="1">
      <alignment horizontal="center" wrapText="1"/>
    </xf>
    <xf numFmtId="3" fontId="68" fillId="0" borderId="42" xfId="0" applyNumberFormat="1" applyFont="1" applyBorder="1"/>
    <xf numFmtId="0" fontId="70" fillId="0" borderId="0" xfId="0" applyFont="1"/>
    <xf numFmtId="0" fontId="71" fillId="0" borderId="0" xfId="0" applyFont="1"/>
    <xf numFmtId="0" fontId="70" fillId="0" borderId="83" xfId="0" applyFont="1" applyBorder="1"/>
    <xf numFmtId="0" fontId="68" fillId="0" borderId="0" xfId="0" applyFont="1" applyAlignment="1">
      <alignment horizontal="center"/>
    </xf>
    <xf numFmtId="0" fontId="70" fillId="0" borderId="0" xfId="0" applyFont="1" applyAlignment="1">
      <alignment wrapText="1"/>
    </xf>
    <xf numFmtId="0" fontId="70" fillId="0" borderId="81" xfId="0" applyFont="1" applyBorder="1" applyAlignment="1">
      <alignment wrapText="1"/>
    </xf>
    <xf numFmtId="0" fontId="70" fillId="0" borderId="83" xfId="0" applyFont="1" applyBorder="1" applyAlignment="1">
      <alignment wrapText="1"/>
    </xf>
    <xf numFmtId="0" fontId="70" fillId="0" borderId="82" xfId="0" applyFont="1" applyBorder="1" applyAlignment="1">
      <alignment wrapText="1"/>
    </xf>
    <xf numFmtId="0" fontId="68" fillId="0" borderId="47" xfId="0" applyFont="1" applyBorder="1" applyAlignment="1">
      <alignment horizontal="center"/>
    </xf>
    <xf numFmtId="0" fontId="70" fillId="0" borderId="102" xfId="0" applyFont="1" applyBorder="1" applyAlignment="1">
      <alignment horizontal="center"/>
    </xf>
    <xf numFmtId="0" fontId="70" fillId="0" borderId="81" xfId="0" applyFont="1" applyBorder="1" applyAlignment="1">
      <alignment horizontal="center" wrapText="1"/>
    </xf>
    <xf numFmtId="0" fontId="70" fillId="0" borderId="82" xfId="0" applyFont="1" applyBorder="1" applyAlignment="1">
      <alignment horizontal="center" wrapText="1"/>
    </xf>
    <xf numFmtId="0" fontId="70" fillId="0" borderId="41" xfId="0" applyFont="1" applyBorder="1"/>
    <xf numFmtId="170" fontId="70" fillId="0" borderId="0" xfId="181" applyNumberFormat="1" applyFont="1" applyFill="1" applyBorder="1"/>
    <xf numFmtId="170" fontId="70" fillId="0" borderId="0" xfId="181" applyNumberFormat="1" applyFont="1" applyFill="1"/>
    <xf numFmtId="0" fontId="76" fillId="31" borderId="0" xfId="0" applyFont="1" applyFill="1"/>
    <xf numFmtId="0" fontId="70" fillId="0" borderId="81" xfId="0" applyFont="1" applyBorder="1" applyAlignment="1">
      <alignment horizontal="center"/>
    </xf>
    <xf numFmtId="0" fontId="69" fillId="0" borderId="19" xfId="0" applyFont="1" applyBorder="1" applyAlignment="1">
      <alignment horizontal="center"/>
    </xf>
    <xf numFmtId="0" fontId="70" fillId="0" borderId="19" xfId="0" applyFont="1" applyBorder="1" applyAlignment="1">
      <alignment horizontal="center"/>
    </xf>
    <xf numFmtId="0" fontId="95" fillId="0" borderId="19" xfId="0" applyFont="1" applyBorder="1" applyAlignment="1">
      <alignment horizontal="left" wrapText="1"/>
    </xf>
    <xf numFmtId="3" fontId="68" fillId="0" borderId="0" xfId="0" applyNumberFormat="1" applyFont="1"/>
    <xf numFmtId="0" fontId="70" fillId="0" borderId="19" xfId="495" applyFont="1" applyBorder="1" applyAlignment="1">
      <alignment horizontal="center" wrapText="1"/>
    </xf>
    <xf numFmtId="3" fontId="71" fillId="0" borderId="19" xfId="495" applyNumberFormat="1" applyFont="1" applyBorder="1" applyAlignment="1">
      <alignment horizontal="center"/>
    </xf>
    <xf numFmtId="10" fontId="71" fillId="0" borderId="82" xfId="495" applyNumberFormat="1" applyFont="1" applyBorder="1" applyAlignment="1">
      <alignment horizontal="center"/>
    </xf>
    <xf numFmtId="0" fontId="69" fillId="0" borderId="29" xfId="0" applyFont="1" applyBorder="1" applyAlignment="1">
      <alignment horizontal="center"/>
    </xf>
    <xf numFmtId="0" fontId="73" fillId="0" borderId="0" xfId="0" applyFont="1" applyAlignment="1">
      <alignment wrapText="1"/>
    </xf>
    <xf numFmtId="166" fontId="68" fillId="36" borderId="34" xfId="0" applyNumberFormat="1" applyFont="1" applyFill="1" applyBorder="1"/>
    <xf numFmtId="0" fontId="98" fillId="0" borderId="19" xfId="0" applyFont="1" applyBorder="1" applyAlignment="1">
      <alignment horizontal="center"/>
    </xf>
    <xf numFmtId="3" fontId="70" fillId="70" borderId="17" xfId="0" applyNumberFormat="1" applyFont="1" applyFill="1" applyBorder="1"/>
    <xf numFmtId="0" fontId="70" fillId="0" borderId="16" xfId="0" applyFont="1" applyBorder="1" applyAlignment="1">
      <alignment horizontal="center"/>
    </xf>
    <xf numFmtId="0" fontId="70" fillId="70" borderId="83" xfId="0" applyFont="1" applyFill="1" applyBorder="1" applyAlignment="1">
      <alignment horizontal="center"/>
    </xf>
    <xf numFmtId="0" fontId="70" fillId="70" borderId="83" xfId="0" applyFont="1" applyFill="1" applyBorder="1" applyAlignment="1">
      <alignment wrapText="1"/>
    </xf>
    <xf numFmtId="3" fontId="73" fillId="0" borderId="0" xfId="0" applyNumberFormat="1" applyFont="1" applyAlignment="1">
      <alignment wrapText="1"/>
    </xf>
    <xf numFmtId="0" fontId="70" fillId="0" borderId="21" xfId="0" applyFont="1" applyBorder="1" applyAlignment="1">
      <alignment horizontal="center" wrapText="1"/>
    </xf>
    <xf numFmtId="0" fontId="69" fillId="0" borderId="81" xfId="0" applyFont="1" applyBorder="1" applyAlignment="1">
      <alignment horizontal="center"/>
    </xf>
    <xf numFmtId="0" fontId="67" fillId="0" borderId="81" xfId="0" applyFont="1" applyBorder="1"/>
    <xf numFmtId="0" fontId="67" fillId="0" borderId="83" xfId="0" applyFont="1" applyBorder="1"/>
    <xf numFmtId="0" fontId="100" fillId="0" borderId="19" xfId="0" applyFont="1" applyBorder="1"/>
    <xf numFmtId="3" fontId="100" fillId="0" borderId="37" xfId="0" applyNumberFormat="1" applyFont="1" applyBorder="1"/>
    <xf numFmtId="166" fontId="100" fillId="69" borderId="14" xfId="0" applyNumberFormat="1" applyFont="1" applyFill="1" applyBorder="1"/>
    <xf numFmtId="166" fontId="100" fillId="36" borderId="23" xfId="0" applyNumberFormat="1" applyFont="1" applyFill="1" applyBorder="1"/>
    <xf numFmtId="0" fontId="101" fillId="0" borderId="0" xfId="0" applyFont="1"/>
    <xf numFmtId="166" fontId="100" fillId="70" borderId="101" xfId="0" applyNumberFormat="1" applyFont="1" applyFill="1" applyBorder="1"/>
    <xf numFmtId="3" fontId="100" fillId="0" borderId="0" xfId="0" applyNumberFormat="1" applyFont="1"/>
    <xf numFmtId="0" fontId="69" fillId="0" borderId="0" xfId="0" applyFont="1" applyAlignment="1">
      <alignment horizontal="center"/>
    </xf>
    <xf numFmtId="0" fontId="67" fillId="0" borderId="82" xfId="0" applyFont="1" applyBorder="1"/>
    <xf numFmtId="3" fontId="68" fillId="36" borderId="150" xfId="0" applyNumberFormat="1" applyFont="1" applyFill="1" applyBorder="1"/>
    <xf numFmtId="3" fontId="68" fillId="36" borderId="151" xfId="0" applyNumberFormat="1" applyFont="1" applyFill="1" applyBorder="1"/>
    <xf numFmtId="0" fontId="70" fillId="0" borderId="22" xfId="0" applyFont="1" applyBorder="1" applyAlignment="1">
      <alignment horizontal="center" wrapText="1"/>
    </xf>
    <xf numFmtId="0" fontId="96" fillId="0" borderId="0" xfId="17654" applyFont="1"/>
    <xf numFmtId="0" fontId="102" fillId="0" borderId="0" xfId="17654" applyFont="1"/>
    <xf numFmtId="169" fontId="104" fillId="70" borderId="0" xfId="17654" applyNumberFormat="1" applyFont="1" applyFill="1"/>
    <xf numFmtId="3" fontId="70" fillId="0" borderId="23" xfId="0" applyNumberFormat="1" applyFont="1" applyBorder="1" applyAlignment="1">
      <alignment horizontal="center"/>
    </xf>
    <xf numFmtId="168" fontId="68" fillId="36" borderId="149" xfId="0" applyNumberFormat="1" applyFont="1" applyFill="1" applyBorder="1"/>
    <xf numFmtId="0" fontId="107" fillId="0" borderId="0" xfId="663" applyFont="1"/>
    <xf numFmtId="0" fontId="106" fillId="0" borderId="15" xfId="0" applyFont="1" applyBorder="1"/>
    <xf numFmtId="0" fontId="106" fillId="0" borderId="0" xfId="0" applyFont="1"/>
    <xf numFmtId="0" fontId="68" fillId="0" borderId="0" xfId="663" applyFont="1"/>
    <xf numFmtId="0" fontId="67" fillId="0" borderId="0" xfId="0" applyFont="1" applyAlignment="1">
      <alignment vertical="center" wrapText="1"/>
    </xf>
    <xf numFmtId="0" fontId="71" fillId="0" borderId="0" xfId="530" applyFont="1" applyAlignment="1">
      <alignment horizontal="right"/>
    </xf>
    <xf numFmtId="0" fontId="74" fillId="0" borderId="0" xfId="0" applyFont="1"/>
    <xf numFmtId="0" fontId="70" fillId="0" borderId="0" xfId="0" applyFont="1" applyAlignment="1">
      <alignment horizontal="left" wrapText="1"/>
    </xf>
    <xf numFmtId="0" fontId="68" fillId="0" borderId="0" xfId="0" applyFont="1" applyAlignment="1">
      <alignment wrapText="1"/>
    </xf>
    <xf numFmtId="49" fontId="71" fillId="0" borderId="0" xfId="0" applyNumberFormat="1" applyFont="1" applyAlignment="1">
      <alignment horizontal="left"/>
    </xf>
    <xf numFmtId="0" fontId="72" fillId="0" borderId="0" xfId="0" applyFont="1"/>
    <xf numFmtId="3" fontId="74" fillId="0" borderId="0" xfId="0" applyNumberFormat="1" applyFont="1"/>
    <xf numFmtId="0" fontId="71" fillId="0" borderId="0" xfId="0" applyFont="1" applyAlignment="1">
      <alignment horizontal="left" vertical="center"/>
    </xf>
    <xf numFmtId="49" fontId="70" fillId="0" borderId="0" xfId="0" applyNumberFormat="1" applyFont="1"/>
    <xf numFmtId="0" fontId="110" fillId="0" borderId="0" xfId="0" applyFont="1"/>
    <xf numFmtId="49" fontId="71" fillId="0" borderId="0" xfId="0" applyNumberFormat="1" applyFont="1"/>
    <xf numFmtId="49" fontId="74" fillId="0" borderId="0" xfId="0" applyNumberFormat="1" applyFont="1"/>
    <xf numFmtId="0" fontId="72" fillId="0" borderId="0" xfId="0" quotePrefix="1" applyFont="1"/>
    <xf numFmtId="165" fontId="74" fillId="0" borderId="0" xfId="0" applyNumberFormat="1" applyFont="1"/>
    <xf numFmtId="43" fontId="74" fillId="0" borderId="0" xfId="0" applyNumberFormat="1" applyFont="1"/>
    <xf numFmtId="0" fontId="68" fillId="0" borderId="116" xfId="0" applyFont="1" applyBorder="1"/>
    <xf numFmtId="0" fontId="70" fillId="0" borderId="117" xfId="0" applyFont="1" applyBorder="1" applyAlignment="1">
      <alignment horizontal="center"/>
    </xf>
    <xf numFmtId="0" fontId="68" fillId="0" borderId="118" xfId="0" applyFont="1" applyBorder="1"/>
    <xf numFmtId="0" fontId="68" fillId="0" borderId="119" xfId="0" applyFont="1" applyBorder="1"/>
    <xf numFmtId="49" fontId="71" fillId="0" borderId="120" xfId="0" applyNumberFormat="1" applyFont="1" applyBorder="1" applyAlignment="1">
      <alignment horizontal="center"/>
    </xf>
    <xf numFmtId="0" fontId="71" fillId="0" borderId="10" xfId="0" applyFont="1" applyBorder="1" applyAlignment="1">
      <alignment horizontal="center"/>
    </xf>
    <xf numFmtId="0" fontId="71" fillId="0" borderId="115" xfId="0" applyFont="1" applyBorder="1" applyAlignment="1">
      <alignment horizontal="center"/>
    </xf>
    <xf numFmtId="0" fontId="71" fillId="0" borderId="44" xfId="0" applyFont="1" applyBorder="1" applyAlignment="1">
      <alignment horizontal="center"/>
    </xf>
    <xf numFmtId="0" fontId="70" fillId="0" borderId="120" xfId="0" applyFont="1" applyBorder="1" applyAlignment="1">
      <alignment horizontal="center"/>
    </xf>
    <xf numFmtId="0" fontId="71" fillId="0" borderId="121" xfId="0" applyFont="1" applyBorder="1" applyAlignment="1">
      <alignment horizontal="center"/>
    </xf>
    <xf numFmtId="37" fontId="68" fillId="0" borderId="122" xfId="0" applyNumberFormat="1" applyFont="1" applyBorder="1"/>
    <xf numFmtId="3" fontId="74" fillId="0" borderId="30" xfId="192" quotePrefix="1" applyNumberFormat="1" applyFont="1" applyFill="1" applyBorder="1" applyAlignment="1" applyProtection="1"/>
    <xf numFmtId="3" fontId="74" fillId="0" borderId="31" xfId="181" applyNumberFormat="1" applyFont="1" applyBorder="1" applyProtection="1"/>
    <xf numFmtId="10" fontId="74" fillId="0" borderId="18" xfId="3292" quotePrefix="1" applyNumberFormat="1" applyFont="1" applyFill="1" applyBorder="1" applyAlignment="1" applyProtection="1">
      <alignment horizontal="right"/>
    </xf>
    <xf numFmtId="167" fontId="74" fillId="0" borderId="123" xfId="3292" applyNumberFormat="1" applyFont="1" applyBorder="1" applyAlignment="1" applyProtection="1">
      <alignment horizontal="right"/>
    </xf>
    <xf numFmtId="0" fontId="68" fillId="0" borderId="120" xfId="0" applyFont="1" applyBorder="1"/>
    <xf numFmtId="3" fontId="74" fillId="0" borderId="115" xfId="181" applyNumberFormat="1" applyFont="1" applyBorder="1" applyProtection="1"/>
    <xf numFmtId="0" fontId="70" fillId="0" borderId="124" xfId="0" applyFont="1" applyBorder="1"/>
    <xf numFmtId="3" fontId="71" fillId="0" borderId="90" xfId="181" applyNumberFormat="1" applyFont="1" applyFill="1" applyBorder="1" applyAlignment="1" applyProtection="1"/>
    <xf numFmtId="3" fontId="71" fillId="0" borderId="91" xfId="181" applyNumberFormat="1" applyFont="1" applyBorder="1" applyProtection="1"/>
    <xf numFmtId="10" fontId="71" fillId="0" borderId="89" xfId="3292" quotePrefix="1" applyNumberFormat="1" applyFont="1" applyFill="1" applyBorder="1" applyAlignment="1" applyProtection="1">
      <alignment horizontal="right"/>
    </xf>
    <xf numFmtId="167" fontId="71" fillId="0" borderId="125" xfId="3292" applyNumberFormat="1" applyFont="1" applyBorder="1" applyAlignment="1" applyProtection="1">
      <alignment horizontal="right"/>
    </xf>
    <xf numFmtId="9" fontId="74" fillId="0" borderId="0" xfId="3292" applyFont="1" applyProtection="1"/>
    <xf numFmtId="4" fontId="74" fillId="0" borderId="0" xfId="3292" quotePrefix="1" applyNumberFormat="1" applyFont="1" applyFill="1" applyBorder="1" applyAlignment="1" applyProtection="1">
      <alignment horizontal="right"/>
    </xf>
    <xf numFmtId="49" fontId="71" fillId="0" borderId="126" xfId="0" applyNumberFormat="1" applyFont="1" applyBorder="1" applyAlignment="1">
      <alignment horizontal="center"/>
    </xf>
    <xf numFmtId="0" fontId="71" fillId="0" borderId="24" xfId="0" applyFont="1" applyBorder="1" applyAlignment="1">
      <alignment horizontal="center"/>
    </xf>
    <xf numFmtId="0" fontId="71" fillId="0" borderId="25" xfId="0" applyFont="1" applyBorder="1" applyAlignment="1">
      <alignment horizontal="center"/>
    </xf>
    <xf numFmtId="0" fontId="71" fillId="0" borderId="127" xfId="0" applyFont="1" applyBorder="1" applyAlignment="1">
      <alignment horizontal="center"/>
    </xf>
    <xf numFmtId="3" fontId="74" fillId="0" borderId="27" xfId="181" applyNumberFormat="1" applyFont="1" applyBorder="1" applyProtection="1"/>
    <xf numFmtId="3" fontId="74" fillId="0" borderId="10" xfId="181" applyNumberFormat="1" applyFont="1" applyBorder="1" applyProtection="1"/>
    <xf numFmtId="37" fontId="71" fillId="0" borderId="28" xfId="181" applyNumberFormat="1" applyFont="1" applyBorder="1" applyProtection="1"/>
    <xf numFmtId="3" fontId="71" fillId="0" borderId="26" xfId="181" applyNumberFormat="1" applyFont="1" applyBorder="1" applyProtection="1"/>
    <xf numFmtId="10" fontId="71" fillId="0" borderId="32" xfId="3292" quotePrefix="1" applyNumberFormat="1" applyFont="1" applyFill="1" applyBorder="1" applyAlignment="1" applyProtection="1">
      <alignment horizontal="right"/>
    </xf>
    <xf numFmtId="167" fontId="71" fillId="0" borderId="128" xfId="3292" applyNumberFormat="1" applyFont="1" applyBorder="1" applyAlignment="1" applyProtection="1">
      <alignment horizontal="right"/>
    </xf>
    <xf numFmtId="0" fontId="112" fillId="0" borderId="0" xfId="0" applyFont="1"/>
    <xf numFmtId="0" fontId="113" fillId="0" borderId="0" xfId="0" applyFont="1"/>
    <xf numFmtId="0" fontId="114" fillId="0" borderId="0" xfId="0" applyFont="1"/>
    <xf numFmtId="49" fontId="71" fillId="0" borderId="0" xfId="0" applyNumberFormat="1" applyFont="1" applyAlignment="1">
      <alignment vertical="top"/>
    </xf>
    <xf numFmtId="37" fontId="74" fillId="24" borderId="0" xfId="0" quotePrefix="1" applyNumberFormat="1" applyFont="1" applyFill="1" applyAlignment="1">
      <alignment horizontal="right"/>
    </xf>
    <xf numFmtId="0" fontId="71" fillId="0" borderId="103" xfId="0" applyFont="1" applyBorder="1" applyAlignment="1">
      <alignment horizontal="center"/>
    </xf>
    <xf numFmtId="0" fontId="71" fillId="0" borderId="36" xfId="0" applyFont="1" applyBorder="1" applyAlignment="1">
      <alignment horizontal="center" wrapText="1"/>
    </xf>
    <xf numFmtId="37" fontId="74" fillId="0" borderId="104" xfId="0" applyNumberFormat="1" applyFont="1" applyBorder="1"/>
    <xf numFmtId="0" fontId="71" fillId="0" borderId="105" xfId="0" applyFont="1" applyBorder="1"/>
    <xf numFmtId="37" fontId="74" fillId="24" borderId="37" xfId="0" applyNumberFormat="1" applyFont="1" applyFill="1" applyBorder="1" applyAlignment="1">
      <alignment horizontal="right"/>
    </xf>
    <xf numFmtId="164" fontId="68" fillId="0" borderId="0" xfId="0" applyNumberFormat="1" applyFont="1"/>
    <xf numFmtId="0" fontId="115" fillId="0" borderId="0" xfId="0" applyFont="1"/>
    <xf numFmtId="0" fontId="69" fillId="0" borderId="0" xfId="0" applyFont="1"/>
    <xf numFmtId="49" fontId="70" fillId="0" borderId="0" xfId="0" applyNumberFormat="1" applyFont="1" applyAlignment="1">
      <alignment horizontal="left" vertical="top"/>
    </xf>
    <xf numFmtId="49" fontId="70" fillId="0" borderId="0" xfId="0" applyNumberFormat="1" applyFont="1" applyAlignment="1">
      <alignment horizontal="left"/>
    </xf>
    <xf numFmtId="49" fontId="68" fillId="0" borderId="0" xfId="0" applyNumberFormat="1" applyFont="1"/>
    <xf numFmtId="0" fontId="74" fillId="24" borderId="0" xfId="0" applyFont="1" applyFill="1"/>
    <xf numFmtId="49" fontId="70" fillId="0" borderId="0" xfId="0" applyNumberFormat="1" applyFont="1" applyAlignment="1">
      <alignment vertical="top"/>
    </xf>
    <xf numFmtId="37" fontId="68" fillId="0" borderId="0" xfId="0" applyNumberFormat="1" applyFont="1"/>
    <xf numFmtId="0" fontId="70" fillId="0" borderId="0" xfId="0" applyFont="1" applyAlignment="1">
      <alignment vertical="top"/>
    </xf>
    <xf numFmtId="4" fontId="67" fillId="0" borderId="62" xfId="0" quotePrefix="1" applyNumberFormat="1" applyFont="1" applyBorder="1" applyAlignment="1">
      <alignment horizontal="center"/>
    </xf>
    <xf numFmtId="0" fontId="116" fillId="0" borderId="0" xfId="0" applyFont="1"/>
    <xf numFmtId="4" fontId="67" fillId="0" borderId="62" xfId="0" applyNumberFormat="1" applyFont="1" applyBorder="1" applyAlignment="1">
      <alignment horizontal="center"/>
    </xf>
    <xf numFmtId="4" fontId="67" fillId="0" borderId="0" xfId="0" applyNumberFormat="1" applyFont="1" applyAlignment="1">
      <alignment horizontal="center"/>
    </xf>
    <xf numFmtId="0" fontId="68" fillId="0" borderId="0" xfId="0" applyFont="1" applyAlignment="1" applyProtection="1">
      <alignment vertical="top"/>
      <protection locked="0"/>
    </xf>
    <xf numFmtId="168" fontId="68" fillId="0" borderId="0" xfId="0" applyNumberFormat="1" applyFont="1"/>
    <xf numFmtId="37" fontId="68" fillId="0" borderId="0" xfId="181" applyNumberFormat="1" applyFont="1" applyBorder="1" applyProtection="1"/>
    <xf numFmtId="37" fontId="68" fillId="0" borderId="0" xfId="181" applyNumberFormat="1" applyFont="1" applyProtection="1"/>
    <xf numFmtId="3" fontId="68" fillId="0" borderId="0" xfId="181" applyNumberFormat="1" applyFont="1" applyProtection="1"/>
    <xf numFmtId="5" fontId="68" fillId="0" borderId="0" xfId="0" applyNumberFormat="1" applyFont="1" applyAlignment="1">
      <alignment horizontal="right"/>
    </xf>
    <xf numFmtId="3" fontId="115" fillId="0" borderId="0" xfId="183" applyNumberFormat="1" applyFont="1" applyBorder="1" applyProtection="1">
      <protection locked="0"/>
    </xf>
    <xf numFmtId="5" fontId="68" fillId="0" borderId="0" xfId="181" applyNumberFormat="1" applyFont="1" applyBorder="1" applyProtection="1"/>
    <xf numFmtId="5" fontId="68" fillId="0" borderId="0" xfId="181" applyNumberFormat="1" applyFont="1" applyProtection="1"/>
    <xf numFmtId="165" fontId="68" fillId="0" borderId="0" xfId="181" applyNumberFormat="1" applyFont="1" applyFill="1" applyProtection="1"/>
    <xf numFmtId="165" fontId="68" fillId="0" borderId="0" xfId="181" applyNumberFormat="1" applyFont="1" applyProtection="1"/>
    <xf numFmtId="165" fontId="70" fillId="0" borderId="0" xfId="192" applyNumberFormat="1" applyFont="1" applyAlignment="1" applyProtection="1">
      <alignment horizontal="center"/>
    </xf>
    <xf numFmtId="165" fontId="68" fillId="0" borderId="0" xfId="192" applyNumberFormat="1" applyFont="1" applyProtection="1"/>
    <xf numFmtId="5" fontId="68" fillId="0" borderId="0" xfId="181" applyNumberFormat="1" applyFont="1" applyFill="1" applyBorder="1" applyProtection="1"/>
    <xf numFmtId="5" fontId="68" fillId="0" borderId="0" xfId="181" quotePrefix="1" applyNumberFormat="1" applyFont="1" applyFill="1" applyBorder="1" applyProtection="1"/>
    <xf numFmtId="0" fontId="96" fillId="0" borderId="0" xfId="0" applyFont="1"/>
    <xf numFmtId="0" fontId="70" fillId="0" borderId="0" xfId="0" applyFont="1" applyAlignment="1">
      <alignment horizontal="right"/>
    </xf>
    <xf numFmtId="0" fontId="118" fillId="0" borderId="0" xfId="0" applyFont="1"/>
    <xf numFmtId="0" fontId="119" fillId="0" borderId="0" xfId="0" applyFont="1"/>
    <xf numFmtId="0" fontId="103" fillId="0" borderId="0" xfId="0" applyFont="1"/>
    <xf numFmtId="0" fontId="122" fillId="0" borderId="0" xfId="0" applyFont="1" applyAlignment="1">
      <alignment horizontal="left" wrapText="1"/>
    </xf>
    <xf numFmtId="0" fontId="125" fillId="0" borderId="0" xfId="0" applyFont="1"/>
    <xf numFmtId="37" fontId="96" fillId="0" borderId="0" xfId="0" applyNumberFormat="1" applyFont="1"/>
    <xf numFmtId="37" fontId="96" fillId="0" borderId="10" xfId="0" applyNumberFormat="1" applyFont="1" applyBorder="1"/>
    <xf numFmtId="37" fontId="96" fillId="0" borderId="11" xfId="0" applyNumberFormat="1" applyFont="1" applyBorder="1"/>
    <xf numFmtId="49" fontId="96" fillId="0" borderId="10" xfId="0" applyNumberFormat="1" applyFont="1" applyBorder="1" applyAlignment="1">
      <alignment horizontal="right"/>
    </xf>
    <xf numFmtId="37" fontId="96" fillId="0" borderId="10" xfId="0" applyNumberFormat="1" applyFont="1" applyBorder="1" applyAlignment="1">
      <alignment horizontal="right"/>
    </xf>
    <xf numFmtId="0" fontId="96" fillId="0" borderId="0" xfId="0" applyFont="1" applyAlignment="1">
      <alignment vertical="center"/>
    </xf>
    <xf numFmtId="3" fontId="96" fillId="24" borderId="11" xfId="181" applyNumberFormat="1" applyFont="1" applyFill="1" applyBorder="1" applyAlignment="1" applyProtection="1">
      <alignment horizontal="right"/>
    </xf>
    <xf numFmtId="5" fontId="124" fillId="24" borderId="11" xfId="0" applyNumberFormat="1" applyFont="1" applyFill="1" applyBorder="1" applyAlignment="1">
      <alignment horizontal="right"/>
    </xf>
    <xf numFmtId="37" fontId="96" fillId="24" borderId="11" xfId="0" applyNumberFormat="1" applyFont="1" applyFill="1" applyBorder="1" applyAlignment="1">
      <alignment horizontal="right"/>
    </xf>
    <xf numFmtId="37" fontId="123" fillId="24" borderId="11" xfId="0" applyNumberFormat="1" applyFont="1" applyFill="1" applyBorder="1" applyAlignment="1">
      <alignment horizontal="right"/>
    </xf>
    <xf numFmtId="37" fontId="96" fillId="24" borderId="11" xfId="181" applyNumberFormat="1" applyFont="1" applyFill="1" applyBorder="1" applyAlignment="1" applyProtection="1">
      <alignment horizontal="right"/>
    </xf>
    <xf numFmtId="37" fontId="126" fillId="0" borderId="0" xfId="0" applyNumberFormat="1" applyFont="1"/>
    <xf numFmtId="37" fontId="96" fillId="0" borderId="10" xfId="0" quotePrefix="1" applyNumberFormat="1" applyFont="1" applyBorder="1" applyAlignment="1">
      <alignment horizontal="right"/>
    </xf>
    <xf numFmtId="164" fontId="96" fillId="0" borderId="10" xfId="0" applyNumberFormat="1" applyFont="1" applyBorder="1" applyAlignment="1">
      <alignment horizontal="right"/>
    </xf>
    <xf numFmtId="37" fontId="96" fillId="24" borderId="10" xfId="0" applyNumberFormat="1" applyFont="1" applyFill="1" applyBorder="1" applyAlignment="1">
      <alignment horizontal="right"/>
    </xf>
    <xf numFmtId="37" fontId="123" fillId="0" borderId="10" xfId="0" applyNumberFormat="1" applyFont="1" applyBorder="1" applyAlignment="1">
      <alignment horizontal="right"/>
    </xf>
    <xf numFmtId="5" fontId="96" fillId="0" borderId="0" xfId="0" applyNumberFormat="1" applyFont="1"/>
    <xf numFmtId="37" fontId="96" fillId="0" borderId="11" xfId="0" applyNumberFormat="1" applyFont="1" applyBorder="1" applyAlignment="1">
      <alignment horizontal="right"/>
    </xf>
    <xf numFmtId="37" fontId="123" fillId="24" borderId="10" xfId="0" applyNumberFormat="1" applyFont="1" applyFill="1" applyBorder="1" applyAlignment="1">
      <alignment horizontal="right"/>
    </xf>
    <xf numFmtId="0" fontId="96" fillId="0" borderId="10" xfId="0" applyFont="1" applyBorder="1" applyAlignment="1">
      <alignment horizontal="right"/>
    </xf>
    <xf numFmtId="37" fontId="127" fillId="24" borderId="10" xfId="0" applyNumberFormat="1" applyFont="1" applyFill="1" applyBorder="1" applyAlignment="1">
      <alignment horizontal="right"/>
    </xf>
    <xf numFmtId="37" fontId="123" fillId="24" borderId="10" xfId="0" applyNumberFormat="1" applyFont="1" applyFill="1" applyBorder="1"/>
    <xf numFmtId="49" fontId="96" fillId="0" borderId="10" xfId="0" quotePrefix="1" applyNumberFormat="1" applyFont="1" applyBorder="1" applyAlignment="1">
      <alignment horizontal="right"/>
    </xf>
    <xf numFmtId="37" fontId="103" fillId="0" borderId="0" xfId="0" applyNumberFormat="1" applyFont="1" applyAlignment="1">
      <alignment horizontal="fill"/>
    </xf>
    <xf numFmtId="37" fontId="124" fillId="24" borderId="10" xfId="0" applyNumberFormat="1" applyFont="1" applyFill="1" applyBorder="1" applyAlignment="1">
      <alignment horizontal="fill"/>
    </xf>
    <xf numFmtId="37" fontId="129" fillId="0" borderId="0" xfId="0" applyNumberFormat="1" applyFont="1"/>
    <xf numFmtId="37" fontId="96" fillId="25" borderId="0" xfId="0" applyNumberFormat="1" applyFont="1" applyFill="1"/>
    <xf numFmtId="37" fontId="129" fillId="25" borderId="0" xfId="0" applyNumberFormat="1" applyFont="1" applyFill="1"/>
    <xf numFmtId="0" fontId="127" fillId="0" borderId="0" xfId="0" applyFont="1"/>
    <xf numFmtId="37" fontId="96" fillId="24" borderId="10" xfId="0" applyNumberFormat="1" applyFont="1" applyFill="1" applyBorder="1"/>
    <xf numFmtId="37" fontId="130" fillId="0" borderId="0" xfId="0" applyNumberFormat="1" applyFont="1"/>
    <xf numFmtId="37" fontId="130" fillId="0" borderId="0" xfId="0" applyNumberFormat="1" applyFont="1" applyAlignment="1">
      <alignment horizontal="right"/>
    </xf>
    <xf numFmtId="37" fontId="130" fillId="24" borderId="0" xfId="0" applyNumberFormat="1" applyFont="1" applyFill="1"/>
    <xf numFmtId="0" fontId="130" fillId="0" borderId="0" xfId="0" applyFont="1"/>
    <xf numFmtId="5" fontId="124" fillId="74" borderId="11" xfId="0" applyNumberFormat="1" applyFont="1" applyFill="1" applyBorder="1" applyAlignment="1">
      <alignment horizontal="right"/>
    </xf>
    <xf numFmtId="5" fontId="124" fillId="74" borderId="10" xfId="0" applyNumberFormat="1" applyFont="1" applyFill="1" applyBorder="1" applyAlignment="1">
      <alignment horizontal="right"/>
    </xf>
    <xf numFmtId="37" fontId="103" fillId="0" borderId="11" xfId="0" applyNumberFormat="1" applyFont="1" applyBorder="1" applyAlignment="1">
      <alignment horizontal="fill"/>
    </xf>
    <xf numFmtId="0" fontId="120" fillId="0" borderId="0" xfId="0" applyFont="1"/>
    <xf numFmtId="0" fontId="104" fillId="0" borderId="0" xfId="0" applyFont="1"/>
    <xf numFmtId="0" fontId="135" fillId="0" borderId="0" xfId="0" applyFont="1"/>
    <xf numFmtId="0" fontId="100" fillId="0" borderId="0" xfId="0" applyFont="1" applyAlignment="1">
      <alignment vertical="center" wrapText="1"/>
    </xf>
    <xf numFmtId="3" fontId="123" fillId="0" borderId="0" xfId="0" applyNumberFormat="1" applyFont="1"/>
    <xf numFmtId="0" fontId="124" fillId="0" borderId="0" xfId="0" applyFont="1" applyAlignment="1">
      <alignment horizontal="left"/>
    </xf>
    <xf numFmtId="0" fontId="123" fillId="0" borderId="0" xfId="0" applyFont="1"/>
    <xf numFmtId="0" fontId="71" fillId="0" borderId="0" xfId="0" applyFont="1" applyAlignment="1">
      <alignment horizontal="center"/>
    </xf>
    <xf numFmtId="0" fontId="134" fillId="30" borderId="19" xfId="0" applyFont="1" applyFill="1" applyBorder="1" applyAlignment="1">
      <alignment horizontal="center" wrapText="1"/>
    </xf>
    <xf numFmtId="0" fontId="134" fillId="30" borderId="20" xfId="0" applyFont="1" applyFill="1" applyBorder="1" applyAlignment="1">
      <alignment horizontal="center" wrapText="1"/>
    </xf>
    <xf numFmtId="0" fontId="101" fillId="0" borderId="35" xfId="0" applyFont="1" applyBorder="1"/>
    <xf numFmtId="168" fontId="101" fillId="0" borderId="34" xfId="0" applyNumberFormat="1" applyFont="1" applyBorder="1"/>
    <xf numFmtId="37" fontId="100" fillId="26" borderId="147" xfId="0" applyNumberFormat="1" applyFont="1" applyFill="1" applyBorder="1" applyAlignment="1">
      <alignment horizontal="fill"/>
    </xf>
    <xf numFmtId="37" fontId="100" fillId="26" borderId="67" xfId="0" applyNumberFormat="1" applyFont="1" applyFill="1" applyBorder="1" applyAlignment="1">
      <alignment horizontal="fill"/>
    </xf>
    <xf numFmtId="37" fontId="100" fillId="0" borderId="0" xfId="0" applyNumberFormat="1" applyFont="1" applyAlignment="1">
      <alignment horizontal="fill"/>
    </xf>
    <xf numFmtId="165" fontId="100" fillId="0" borderId="0" xfId="181" applyNumberFormat="1" applyFont="1" applyFill="1" applyBorder="1" applyAlignment="1" applyProtection="1">
      <alignment horizontal="fill"/>
    </xf>
    <xf numFmtId="37" fontId="101" fillId="35" borderId="19" xfId="0" applyNumberFormat="1" applyFont="1" applyFill="1" applyBorder="1" applyAlignment="1">
      <alignment horizontal="right"/>
    </xf>
    <xf numFmtId="165" fontId="101" fillId="35" borderId="19" xfId="181" applyNumberFormat="1" applyFont="1" applyFill="1" applyBorder="1" applyProtection="1"/>
    <xf numFmtId="0" fontId="101" fillId="0" borderId="56" xfId="0" applyFont="1" applyBorder="1"/>
    <xf numFmtId="0" fontId="101" fillId="0" borderId="34" xfId="0" applyFont="1" applyBorder="1" applyAlignment="1">
      <alignment horizontal="center"/>
    </xf>
    <xf numFmtId="37" fontId="71" fillId="25" borderId="0" xfId="0" applyNumberFormat="1" applyFont="1" applyFill="1" applyAlignment="1">
      <alignment horizontal="fill"/>
    </xf>
    <xf numFmtId="165" fontId="71" fillId="25" borderId="0" xfId="181" applyNumberFormat="1" applyFont="1" applyFill="1" applyBorder="1" applyAlignment="1" applyProtection="1">
      <alignment horizontal="fill"/>
    </xf>
    <xf numFmtId="37" fontId="134" fillId="0" borderId="0" xfId="0" applyNumberFormat="1" applyFont="1" applyAlignment="1">
      <alignment horizontal="fill"/>
    </xf>
    <xf numFmtId="0" fontId="68" fillId="0" borderId="0" xfId="0" applyFont="1" applyAlignment="1">
      <alignment horizontal="right"/>
    </xf>
    <xf numFmtId="37" fontId="100" fillId="0" borderId="0" xfId="0" applyNumberFormat="1" applyFont="1" applyAlignment="1">
      <alignment horizontal="left"/>
    </xf>
    <xf numFmtId="37" fontId="101" fillId="0" borderId="0" xfId="0" applyNumberFormat="1" applyFont="1"/>
    <xf numFmtId="168" fontId="100" fillId="0" borderId="0" xfId="378" applyNumberFormat="1" applyFont="1" applyFill="1" applyBorder="1" applyProtection="1"/>
    <xf numFmtId="5" fontId="136" fillId="32" borderId="0" xfId="0" applyNumberFormat="1" applyFont="1" applyFill="1"/>
    <xf numFmtId="44" fontId="68" fillId="0" borderId="0" xfId="378" applyFont="1" applyAlignment="1" applyProtection="1"/>
    <xf numFmtId="44" fontId="68" fillId="0" borderId="0" xfId="378" applyFont="1" applyFill="1" applyAlignment="1" applyProtection="1"/>
    <xf numFmtId="44" fontId="118" fillId="0" borderId="0" xfId="378" applyFont="1" applyAlignment="1" applyProtection="1"/>
    <xf numFmtId="44" fontId="118" fillId="0" borderId="0" xfId="378" applyFont="1" applyFill="1" applyAlignment="1" applyProtection="1"/>
    <xf numFmtId="0" fontId="118" fillId="0" borderId="0" xfId="530" applyFont="1"/>
    <xf numFmtId="37" fontId="137" fillId="30" borderId="19" xfId="0" applyNumberFormat="1" applyFont="1" applyFill="1" applyBorder="1"/>
    <xf numFmtId="168" fontId="99" fillId="30" borderId="21" xfId="378" applyNumberFormat="1" applyFont="1" applyFill="1" applyBorder="1" applyProtection="1"/>
    <xf numFmtId="168" fontId="99" fillId="30" borderId="23" xfId="378" applyNumberFormat="1" applyFont="1" applyFill="1" applyBorder="1" applyProtection="1"/>
    <xf numFmtId="168" fontId="99" fillId="30" borderId="22" xfId="378" applyNumberFormat="1" applyFont="1" applyFill="1" applyBorder="1" applyProtection="1"/>
    <xf numFmtId="0" fontId="101" fillId="0" borderId="84" xfId="0" applyFont="1" applyBorder="1"/>
    <xf numFmtId="0" fontId="101" fillId="75" borderId="34" xfId="0" applyFont="1" applyFill="1" applyBorder="1"/>
    <xf numFmtId="37" fontId="99" fillId="30" borderId="29" xfId="0" applyNumberFormat="1" applyFont="1" applyFill="1" applyBorder="1"/>
    <xf numFmtId="37" fontId="137" fillId="30" borderId="29" xfId="0" applyNumberFormat="1" applyFont="1" applyFill="1" applyBorder="1"/>
    <xf numFmtId="168" fontId="99" fillId="30" borderId="19" xfId="378" applyNumberFormat="1" applyFont="1" applyFill="1" applyBorder="1" applyProtection="1"/>
    <xf numFmtId="37" fontId="137" fillId="76" borderId="19" xfId="0" applyNumberFormat="1" applyFont="1" applyFill="1" applyBorder="1" applyAlignment="1">
      <alignment horizontal="right"/>
    </xf>
    <xf numFmtId="37" fontId="99" fillId="30" borderId="47" xfId="0" applyNumberFormat="1" applyFont="1" applyFill="1" applyBorder="1"/>
    <xf numFmtId="37" fontId="137" fillId="30" borderId="47" xfId="0" applyNumberFormat="1" applyFont="1" applyFill="1" applyBorder="1"/>
    <xf numFmtId="168" fontId="99" fillId="30" borderId="47" xfId="378" applyNumberFormat="1" applyFont="1" applyFill="1" applyBorder="1" applyProtection="1"/>
    <xf numFmtId="37" fontId="99" fillId="73" borderId="19" xfId="0" applyNumberFormat="1" applyFont="1" applyFill="1" applyBorder="1" applyAlignment="1">
      <alignment horizontal="fill"/>
    </xf>
    <xf numFmtId="3" fontId="99" fillId="73" borderId="19" xfId="181" applyNumberFormat="1" applyFont="1" applyFill="1" applyBorder="1" applyAlignment="1" applyProtection="1">
      <alignment horizontal="fill"/>
    </xf>
    <xf numFmtId="44" fontId="137" fillId="30" borderId="19" xfId="378" applyFont="1" applyFill="1" applyBorder="1" applyProtection="1"/>
    <xf numFmtId="37" fontId="99" fillId="73" borderId="81" xfId="0" applyNumberFormat="1" applyFont="1" applyFill="1" applyBorder="1" applyAlignment="1">
      <alignment horizontal="fill"/>
    </xf>
    <xf numFmtId="37" fontId="99" fillId="73" borderId="82" xfId="0" applyNumberFormat="1" applyFont="1" applyFill="1" applyBorder="1" applyAlignment="1">
      <alignment horizontal="fill"/>
    </xf>
    <xf numFmtId="0" fontId="70" fillId="0" borderId="0" xfId="663" applyFont="1" applyAlignment="1">
      <alignment horizontal="center"/>
    </xf>
    <xf numFmtId="0" fontId="118" fillId="0" borderId="0" xfId="663" applyFont="1"/>
    <xf numFmtId="0" fontId="104" fillId="0" borderId="0" xfId="663" applyFont="1"/>
    <xf numFmtId="44" fontId="104" fillId="0" borderId="0" xfId="378" applyFont="1" applyFill="1" applyBorder="1" applyAlignment="1" applyProtection="1">
      <alignment horizontal="right"/>
    </xf>
    <xf numFmtId="0" fontId="104" fillId="0" borderId="0" xfId="663" applyFont="1" applyAlignment="1">
      <alignment horizontal="left"/>
    </xf>
    <xf numFmtId="39" fontId="118" fillId="0" borderId="0" xfId="663" applyNumberFormat="1" applyFont="1" applyAlignment="1">
      <alignment wrapText="1"/>
    </xf>
    <xf numFmtId="0" fontId="118" fillId="0" borderId="0" xfId="663" applyFont="1" applyAlignment="1">
      <alignment wrapText="1"/>
    </xf>
    <xf numFmtId="0" fontId="118" fillId="0" borderId="0" xfId="663" applyFont="1" applyAlignment="1">
      <alignment horizontal="left"/>
    </xf>
    <xf numFmtId="44" fontId="104" fillId="0" borderId="0" xfId="378" applyFont="1" applyFill="1" applyBorder="1" applyProtection="1"/>
    <xf numFmtId="0" fontId="99" fillId="0" borderId="0" xfId="0" applyFont="1"/>
    <xf numFmtId="0" fontId="137" fillId="0" borderId="0" xfId="0" applyFont="1"/>
    <xf numFmtId="0" fontId="100" fillId="0" borderId="0" xfId="0" applyFont="1" applyAlignment="1">
      <alignment horizontal="right"/>
    </xf>
    <xf numFmtId="0" fontId="70" fillId="30" borderId="19" xfId="0" applyFont="1" applyFill="1" applyBorder="1" applyAlignment="1">
      <alignment horizontal="center"/>
    </xf>
    <xf numFmtId="0" fontId="70" fillId="72" borderId="19" xfId="0" applyFont="1" applyFill="1" applyBorder="1"/>
    <xf numFmtId="0" fontId="68" fillId="72" borderId="19" xfId="0" applyFont="1" applyFill="1" applyBorder="1"/>
    <xf numFmtId="0" fontId="68" fillId="30" borderId="19" xfId="530" applyFont="1" applyFill="1" applyBorder="1"/>
    <xf numFmtId="0" fontId="70" fillId="0" borderId="19" xfId="0" applyFont="1" applyBorder="1"/>
    <xf numFmtId="168" fontId="70" fillId="0" borderId="19" xfId="0" applyNumberFormat="1" applyFont="1" applyBorder="1" applyAlignment="1">
      <alignment horizontal="right"/>
    </xf>
    <xf numFmtId="0" fontId="70" fillId="29" borderId="19" xfId="0" applyFont="1" applyFill="1" applyBorder="1"/>
    <xf numFmtId="0" fontId="70" fillId="30" borderId="19" xfId="0" applyFont="1" applyFill="1" applyBorder="1"/>
    <xf numFmtId="0" fontId="70" fillId="30" borderId="100" xfId="0" applyFont="1" applyFill="1" applyBorder="1" applyAlignment="1">
      <alignment horizontal="center" wrapText="1"/>
    </xf>
    <xf numFmtId="0" fontId="70" fillId="30" borderId="20" xfId="0" applyFont="1" applyFill="1" applyBorder="1" applyAlignment="1">
      <alignment horizontal="center" wrapText="1"/>
    </xf>
    <xf numFmtId="0" fontId="68" fillId="73" borderId="100" xfId="530" applyFont="1" applyFill="1" applyBorder="1"/>
    <xf numFmtId="0" fontId="68" fillId="73" borderId="33" xfId="530" applyFont="1" applyFill="1" applyBorder="1"/>
    <xf numFmtId="4" fontId="68" fillId="73" borderId="100" xfId="530" applyNumberFormat="1" applyFont="1" applyFill="1" applyBorder="1"/>
    <xf numFmtId="3" fontId="68" fillId="73" borderId="100" xfId="530" applyNumberFormat="1" applyFont="1" applyFill="1" applyBorder="1"/>
    <xf numFmtId="0" fontId="68" fillId="0" borderId="100" xfId="0" applyFont="1" applyBorder="1"/>
    <xf numFmtId="0" fontId="70" fillId="0" borderId="100" xfId="0" applyFont="1" applyBorder="1"/>
    <xf numFmtId="3" fontId="70" fillId="0" borderId="100" xfId="0" applyNumberFormat="1" applyFont="1" applyBorder="1"/>
    <xf numFmtId="4" fontId="70" fillId="0" borderId="100" xfId="0" applyNumberFormat="1" applyFont="1" applyBorder="1"/>
    <xf numFmtId="168" fontId="70" fillId="0" borderId="100" xfId="0" applyNumberFormat="1" applyFont="1" applyBorder="1"/>
    <xf numFmtId="0" fontId="70" fillId="30" borderId="19" xfId="0" applyFont="1" applyFill="1" applyBorder="1" applyAlignment="1">
      <alignment horizontal="center" wrapText="1"/>
    </xf>
    <xf numFmtId="3" fontId="68" fillId="0" borderId="0" xfId="181" applyNumberFormat="1" applyFont="1" applyBorder="1" applyProtection="1"/>
    <xf numFmtId="0" fontId="68" fillId="73" borderId="19" xfId="530" applyFont="1" applyFill="1" applyBorder="1"/>
    <xf numFmtId="4" fontId="68" fillId="73" borderId="19" xfId="530" applyNumberFormat="1" applyFont="1" applyFill="1" applyBorder="1"/>
    <xf numFmtId="3" fontId="68" fillId="73" borderId="19" xfId="530" applyNumberFormat="1" applyFont="1" applyFill="1" applyBorder="1"/>
    <xf numFmtId="3" fontId="70" fillId="0" borderId="0" xfId="0" applyNumberFormat="1" applyFont="1"/>
    <xf numFmtId="0" fontId="70" fillId="0" borderId="23" xfId="0" applyFont="1" applyBorder="1"/>
    <xf numFmtId="3" fontId="70" fillId="0" borderId="23" xfId="0" applyNumberFormat="1" applyFont="1" applyBorder="1"/>
    <xf numFmtId="168" fontId="70" fillId="0" borderId="19" xfId="0" applyNumberFormat="1" applyFont="1" applyBorder="1"/>
    <xf numFmtId="0" fontId="68" fillId="30" borderId="19" xfId="0" applyFont="1" applyFill="1" applyBorder="1" applyAlignment="1">
      <alignment horizontal="center"/>
    </xf>
    <xf numFmtId="0" fontId="68" fillId="0" borderId="19" xfId="0" applyFont="1" applyBorder="1"/>
    <xf numFmtId="3" fontId="70" fillId="0" borderId="19" xfId="0" applyNumberFormat="1" applyFont="1" applyBorder="1"/>
    <xf numFmtId="4" fontId="70" fillId="0" borderId="19" xfId="0" applyNumberFormat="1" applyFont="1" applyBorder="1"/>
    <xf numFmtId="168" fontId="70" fillId="0" borderId="19" xfId="181" applyNumberFormat="1" applyFont="1" applyBorder="1" applyProtection="1"/>
    <xf numFmtId="0" fontId="70" fillId="29" borderId="23" xfId="0" applyFont="1" applyFill="1" applyBorder="1"/>
    <xf numFmtId="0" fontId="70" fillId="71" borderId="23" xfId="0" applyFont="1" applyFill="1" applyBorder="1"/>
    <xf numFmtId="0" fontId="70" fillId="30" borderId="23" xfId="0" applyFont="1" applyFill="1" applyBorder="1" applyAlignment="1">
      <alignment horizontal="center" wrapText="1"/>
    </xf>
    <xf numFmtId="0" fontId="70" fillId="30" borderId="23" xfId="0" applyFont="1" applyFill="1" applyBorder="1" applyAlignment="1">
      <alignment horizontal="center"/>
    </xf>
    <xf numFmtId="0" fontId="70" fillId="30" borderId="47" xfId="0" applyFont="1" applyFill="1" applyBorder="1" applyAlignment="1">
      <alignment horizontal="center" wrapText="1"/>
    </xf>
    <xf numFmtId="0" fontId="68" fillId="0" borderId="23" xfId="0" applyFont="1" applyBorder="1"/>
    <xf numFmtId="4" fontId="70" fillId="0" borderId="23" xfId="0" applyNumberFormat="1" applyFont="1" applyBorder="1"/>
    <xf numFmtId="168" fontId="70" fillId="0" borderId="23" xfId="0" applyNumberFormat="1" applyFont="1" applyBorder="1"/>
    <xf numFmtId="0" fontId="70" fillId="0" borderId="29" xfId="0" applyFont="1" applyBorder="1"/>
    <xf numFmtId="0" fontId="70" fillId="0" borderId="22" xfId="0" applyFont="1" applyBorder="1"/>
    <xf numFmtId="0" fontId="68" fillId="0" borderId="0" xfId="0" applyFont="1" applyAlignment="1">
      <alignment vertical="top"/>
    </xf>
    <xf numFmtId="0" fontId="101" fillId="0" borderId="0" xfId="0" applyFont="1" applyAlignment="1">
      <alignment horizontal="centerContinuous"/>
    </xf>
    <xf numFmtId="0" fontId="100" fillId="0" borderId="0" xfId="181" applyNumberFormat="1" applyFont="1" applyBorder="1" applyAlignment="1" applyProtection="1"/>
    <xf numFmtId="10" fontId="101" fillId="0" borderId="0" xfId="0" applyNumberFormat="1" applyFont="1"/>
    <xf numFmtId="5" fontId="101" fillId="0" borderId="0" xfId="0" applyNumberFormat="1" applyFont="1"/>
    <xf numFmtId="0" fontId="99" fillId="0" borderId="0" xfId="0" applyFont="1" applyAlignment="1">
      <alignment horizontal="right"/>
    </xf>
    <xf numFmtId="0" fontId="134" fillId="0" borderId="0" xfId="0" applyFont="1" applyAlignment="1">
      <alignment horizontal="right"/>
    </xf>
    <xf numFmtId="0" fontId="99" fillId="0" borderId="0" xfId="0" applyFont="1" applyAlignment="1">
      <alignment horizontal="left"/>
    </xf>
    <xf numFmtId="0" fontId="70" fillId="0" borderId="22" xfId="0" applyFont="1" applyBorder="1" applyAlignment="1">
      <alignment horizontal="center"/>
    </xf>
    <xf numFmtId="4" fontId="68" fillId="0" borderId="16" xfId="181" applyNumberFormat="1" applyFont="1" applyBorder="1" applyProtection="1"/>
    <xf numFmtId="4" fontId="68" fillId="0" borderId="23" xfId="181" applyNumberFormat="1" applyFont="1" applyBorder="1" applyProtection="1"/>
    <xf numFmtId="4" fontId="68" fillId="30" borderId="82" xfId="181" applyNumberFormat="1" applyFont="1" applyFill="1" applyBorder="1" applyProtection="1"/>
    <xf numFmtId="4" fontId="68" fillId="0" borderId="29" xfId="181" applyNumberFormat="1" applyFont="1" applyBorder="1" applyProtection="1"/>
    <xf numFmtId="0" fontId="70" fillId="30" borderId="81" xfId="0" applyFont="1" applyFill="1" applyBorder="1"/>
    <xf numFmtId="4" fontId="68" fillId="0" borderId="34" xfId="181" applyNumberFormat="1" applyFont="1" applyBorder="1" applyProtection="1"/>
    <xf numFmtId="4" fontId="68" fillId="0" borderId="0" xfId="0" applyNumberFormat="1" applyFont="1"/>
    <xf numFmtId="4" fontId="74" fillId="0" borderId="34" xfId="0" applyNumberFormat="1" applyFont="1" applyBorder="1"/>
    <xf numFmtId="4" fontId="68" fillId="0" borderId="34" xfId="181" applyNumberFormat="1" applyFont="1" applyFill="1" applyBorder="1" applyProtection="1"/>
    <xf numFmtId="0" fontId="70" fillId="30" borderId="82" xfId="0" applyFont="1" applyFill="1" applyBorder="1"/>
    <xf numFmtId="0" fontId="70" fillId="0" borderId="17" xfId="0" applyFont="1" applyBorder="1" applyAlignment="1">
      <alignment horizontal="center"/>
    </xf>
    <xf numFmtId="4" fontId="143" fillId="0" borderId="34" xfId="0" applyNumberFormat="1" applyFont="1" applyBorder="1"/>
    <xf numFmtId="4" fontId="68" fillId="0" borderId="23" xfId="181" applyNumberFormat="1" applyFont="1" applyFill="1" applyBorder="1" applyProtection="1"/>
    <xf numFmtId="4" fontId="70" fillId="0" borderId="0" xfId="0" applyNumberFormat="1" applyFont="1"/>
    <xf numFmtId="10" fontId="68" fillId="0" borderId="0" xfId="0" applyNumberFormat="1" applyFont="1"/>
    <xf numFmtId="168" fontId="70" fillId="30" borderId="83" xfId="0" applyNumberFormat="1" applyFont="1" applyFill="1" applyBorder="1"/>
    <xf numFmtId="0" fontId="70" fillId="30" borderId="82" xfId="0" applyFont="1" applyFill="1" applyBorder="1" applyAlignment="1">
      <alignment horizontal="center"/>
    </xf>
    <xf numFmtId="168" fontId="70" fillId="30" borderId="82" xfId="0" applyNumberFormat="1" applyFont="1" applyFill="1" applyBorder="1"/>
    <xf numFmtId="168" fontId="70" fillId="30" borderId="19" xfId="0" applyNumberFormat="1" applyFont="1" applyFill="1" applyBorder="1"/>
    <xf numFmtId="0" fontId="70" fillId="0" borderId="159" xfId="0" applyFont="1" applyBorder="1"/>
    <xf numFmtId="4" fontId="70" fillId="30" borderId="19" xfId="0" applyNumberFormat="1" applyFont="1" applyFill="1" applyBorder="1"/>
    <xf numFmtId="4" fontId="68" fillId="0" borderId="56" xfId="181" applyNumberFormat="1" applyFont="1" applyFill="1" applyBorder="1" applyProtection="1"/>
    <xf numFmtId="4" fontId="68" fillId="0" borderId="16" xfId="181" applyNumberFormat="1" applyFont="1" applyFill="1" applyBorder="1" applyProtection="1"/>
    <xf numFmtId="4" fontId="68" fillId="0" borderId="22" xfId="181" applyNumberFormat="1" applyFont="1" applyFill="1" applyBorder="1" applyProtection="1"/>
    <xf numFmtId="4" fontId="68" fillId="0" borderId="56" xfId="181" applyNumberFormat="1" applyFont="1" applyBorder="1" applyProtection="1"/>
    <xf numFmtId="4" fontId="70" fillId="30" borderId="19" xfId="181" applyNumberFormat="1" applyFont="1" applyFill="1" applyBorder="1" applyAlignment="1" applyProtection="1">
      <alignment horizontal="center"/>
    </xf>
    <xf numFmtId="4" fontId="68" fillId="30" borderId="19" xfId="181" applyNumberFormat="1" applyFont="1" applyFill="1" applyBorder="1" applyProtection="1"/>
    <xf numFmtId="4" fontId="68" fillId="0" borderId="160" xfId="181" applyNumberFormat="1" applyFont="1" applyBorder="1" applyProtection="1"/>
    <xf numFmtId="0" fontId="70" fillId="71" borderId="29" xfId="0" applyFont="1" applyFill="1" applyBorder="1"/>
    <xf numFmtId="0" fontId="70" fillId="71" borderId="19" xfId="0" applyFont="1" applyFill="1" applyBorder="1"/>
    <xf numFmtId="0" fontId="96" fillId="0" borderId="29" xfId="0" applyFont="1" applyBorder="1"/>
    <xf numFmtId="168" fontId="144" fillId="0" borderId="16" xfId="0" applyNumberFormat="1" applyFont="1" applyBorder="1"/>
    <xf numFmtId="3" fontId="144" fillId="0" borderId="16" xfId="0" applyNumberFormat="1" applyFont="1" applyBorder="1"/>
    <xf numFmtId="0" fontId="96" fillId="30" borderId="81" xfId="0" applyFont="1" applyFill="1" applyBorder="1"/>
    <xf numFmtId="0" fontId="96" fillId="30" borderId="19" xfId="0" applyFont="1" applyFill="1" applyBorder="1"/>
    <xf numFmtId="0" fontId="96" fillId="30" borderId="82" xfId="0" applyFont="1" applyFill="1" applyBorder="1"/>
    <xf numFmtId="0" fontId="100" fillId="0" borderId="0" xfId="0" applyFont="1"/>
    <xf numFmtId="166" fontId="100" fillId="0" borderId="0" xfId="0" applyNumberFormat="1" applyFont="1"/>
    <xf numFmtId="166" fontId="100" fillId="0" borderId="101" xfId="0" applyNumberFormat="1" applyFont="1" applyBorder="1"/>
    <xf numFmtId="3" fontId="68" fillId="77" borderId="43" xfId="0" applyNumberFormat="1" applyFont="1" applyFill="1" applyBorder="1"/>
    <xf numFmtId="0" fontId="68" fillId="0" borderId="155" xfId="0" applyFont="1" applyBorder="1"/>
    <xf numFmtId="0" fontId="100" fillId="0" borderId="23" xfId="0" applyFont="1" applyBorder="1"/>
    <xf numFmtId="166" fontId="100" fillId="32" borderId="81" xfId="0" applyNumberFormat="1" applyFont="1" applyFill="1" applyBorder="1"/>
    <xf numFmtId="166" fontId="100" fillId="32" borderId="14" xfId="0" applyNumberFormat="1" applyFont="1" applyFill="1" applyBorder="1"/>
    <xf numFmtId="0" fontId="70" fillId="70" borderId="14" xfId="0" applyFont="1" applyFill="1" applyBorder="1" applyAlignment="1">
      <alignment horizontal="center" wrapText="1"/>
    </xf>
    <xf numFmtId="0" fontId="68" fillId="0" borderId="29" xfId="0" applyFont="1" applyBorder="1"/>
    <xf numFmtId="0" fontId="146" fillId="0" borderId="0" xfId="0" applyFont="1"/>
    <xf numFmtId="170" fontId="116" fillId="31" borderId="0" xfId="181" applyNumberFormat="1" applyFont="1" applyFill="1" applyBorder="1"/>
    <xf numFmtId="43" fontId="116" fillId="31" borderId="0" xfId="181" applyFont="1" applyFill="1"/>
    <xf numFmtId="0" fontId="145" fillId="0" borderId="162" xfId="0" applyFont="1" applyBorder="1" applyAlignment="1">
      <alignment vertical="center"/>
    </xf>
    <xf numFmtId="0" fontId="145" fillId="0" borderId="161" xfId="0" applyFont="1" applyBorder="1" applyAlignment="1">
      <alignment vertical="center"/>
    </xf>
    <xf numFmtId="0" fontId="100" fillId="0" borderId="38" xfId="0" applyFont="1" applyBorder="1"/>
    <xf numFmtId="10" fontId="71" fillId="36" borderId="67" xfId="495" applyNumberFormat="1" applyFont="1" applyFill="1" applyBorder="1" applyAlignment="1">
      <alignment horizontal="center"/>
    </xf>
    <xf numFmtId="0" fontId="67" fillId="0" borderId="19" xfId="0" applyFont="1" applyBorder="1" applyAlignment="1">
      <alignment wrapText="1"/>
    </xf>
    <xf numFmtId="168" fontId="100" fillId="0" borderId="0" xfId="0" applyNumberFormat="1" applyFont="1"/>
    <xf numFmtId="166" fontId="68" fillId="36" borderId="56" xfId="0" applyNumberFormat="1" applyFont="1" applyFill="1" applyBorder="1"/>
    <xf numFmtId="166" fontId="100" fillId="36" borderId="82" xfId="0" applyNumberFormat="1" applyFont="1" applyFill="1" applyBorder="1"/>
    <xf numFmtId="166" fontId="100" fillId="36" borderId="19" xfId="0" applyNumberFormat="1" applyFont="1" applyFill="1" applyBorder="1"/>
    <xf numFmtId="166" fontId="100" fillId="36" borderId="14" xfId="0" applyNumberFormat="1" applyFont="1" applyFill="1" applyBorder="1"/>
    <xf numFmtId="166" fontId="100" fillId="36" borderId="12" xfId="0" applyNumberFormat="1" applyFont="1" applyFill="1" applyBorder="1"/>
    <xf numFmtId="166" fontId="68" fillId="36" borderId="147" xfId="0" applyNumberFormat="1" applyFont="1" applyFill="1" applyBorder="1"/>
    <xf numFmtId="166" fontId="100" fillId="36" borderId="34" xfId="0" applyNumberFormat="1" applyFont="1" applyFill="1" applyBorder="1"/>
    <xf numFmtId="166" fontId="68" fillId="36" borderId="16" xfId="0" applyNumberFormat="1" applyFont="1" applyFill="1" applyBorder="1"/>
    <xf numFmtId="168" fontId="100" fillId="36" borderId="154" xfId="0" applyNumberFormat="1" applyFont="1" applyFill="1" applyBorder="1"/>
    <xf numFmtId="166" fontId="100" fillId="32" borderId="19" xfId="0" applyNumberFormat="1" applyFont="1" applyFill="1" applyBorder="1"/>
    <xf numFmtId="166" fontId="100" fillId="32" borderId="63" xfId="0" applyNumberFormat="1" applyFont="1" applyFill="1" applyBorder="1"/>
    <xf numFmtId="166" fontId="100" fillId="32" borderId="83" xfId="0" applyNumberFormat="1" applyFont="1" applyFill="1" applyBorder="1"/>
    <xf numFmtId="166" fontId="100" fillId="32" borderId="13" xfId="0" applyNumberFormat="1" applyFont="1" applyFill="1" applyBorder="1"/>
    <xf numFmtId="166" fontId="100" fillId="32" borderId="146" xfId="0" applyNumberFormat="1" applyFont="1" applyFill="1" applyBorder="1"/>
    <xf numFmtId="0" fontId="145" fillId="0" borderId="163" xfId="0" applyFont="1" applyBorder="1" applyAlignment="1">
      <alignment vertical="center"/>
    </xf>
    <xf numFmtId="0" fontId="68" fillId="0" borderId="17" xfId="0" applyFont="1" applyBorder="1"/>
    <xf numFmtId="165" fontId="68" fillId="0" borderId="0" xfId="181" applyNumberFormat="1" applyFont="1"/>
    <xf numFmtId="165" fontId="68" fillId="0" borderId="0" xfId="0" applyNumberFormat="1" applyFont="1"/>
    <xf numFmtId="168" fontId="68" fillId="0" borderId="68" xfId="0" applyNumberFormat="1" applyFont="1" applyBorder="1"/>
    <xf numFmtId="168" fontId="68" fillId="0" borderId="36" xfId="0" applyNumberFormat="1" applyFont="1" applyBorder="1"/>
    <xf numFmtId="168" fontId="100" fillId="0" borderId="37" xfId="0" applyNumberFormat="1" applyFont="1" applyBorder="1"/>
    <xf numFmtId="168" fontId="100" fillId="0" borderId="46" xfId="0" applyNumberFormat="1" applyFont="1" applyBorder="1"/>
    <xf numFmtId="0" fontId="103" fillId="30" borderId="19" xfId="0" applyFont="1" applyFill="1" applyBorder="1" applyAlignment="1">
      <alignment horizontal="center"/>
    </xf>
    <xf numFmtId="0" fontId="103" fillId="30" borderId="19" xfId="0" applyFont="1" applyFill="1" applyBorder="1" applyAlignment="1">
      <alignment horizontal="center" wrapText="1"/>
    </xf>
    <xf numFmtId="0" fontId="96" fillId="0" borderId="34" xfId="0" applyFont="1" applyBorder="1"/>
    <xf numFmtId="0" fontId="96" fillId="0" borderId="34" xfId="0" applyFont="1" applyBorder="1" applyAlignment="1">
      <alignment horizontal="center"/>
    </xf>
    <xf numFmtId="0" fontId="120" fillId="73" borderId="19" xfId="0" applyFont="1" applyFill="1" applyBorder="1"/>
    <xf numFmtId="0" fontId="96" fillId="0" borderId="15" xfId="0" applyFont="1" applyBorder="1" applyAlignment="1">
      <alignment horizontal="center"/>
    </xf>
    <xf numFmtId="0" fontId="103" fillId="29" borderId="19" xfId="0" applyFont="1" applyFill="1" applyBorder="1"/>
    <xf numFmtId="0" fontId="103" fillId="0" borderId="19" xfId="0" applyFont="1" applyBorder="1"/>
    <xf numFmtId="0" fontId="103" fillId="0" borderId="21" xfId="0" applyFont="1" applyBorder="1"/>
    <xf numFmtId="0" fontId="103" fillId="0" borderId="23" xfId="0" applyFont="1" applyBorder="1"/>
    <xf numFmtId="168" fontId="103" fillId="0" borderId="22" xfId="0" applyNumberFormat="1" applyFont="1" applyBorder="1"/>
    <xf numFmtId="3" fontId="119" fillId="0" borderId="0" xfId="0" applyNumberFormat="1" applyFont="1"/>
    <xf numFmtId="168" fontId="100" fillId="32" borderId="152" xfId="0" applyNumberFormat="1" applyFont="1" applyFill="1" applyBorder="1"/>
    <xf numFmtId="168" fontId="100" fillId="32" borderId="153" xfId="0" applyNumberFormat="1" applyFont="1" applyFill="1" applyBorder="1"/>
    <xf numFmtId="165" fontId="100" fillId="0" borderId="0" xfId="181" applyNumberFormat="1" applyFont="1" applyFill="1" applyBorder="1"/>
    <xf numFmtId="0" fontId="72" fillId="0" borderId="0" xfId="0" applyFont="1" applyAlignment="1">
      <alignment horizontal="left"/>
    </xf>
    <xf numFmtId="165" fontId="67" fillId="0" borderId="0" xfId="181" applyNumberFormat="1" applyFont="1" applyFill="1"/>
    <xf numFmtId="3" fontId="73" fillId="0" borderId="0" xfId="0" applyNumberFormat="1" applyFont="1"/>
    <xf numFmtId="49" fontId="71" fillId="0" borderId="0" xfId="0" applyNumberFormat="1" applyFont="1" applyAlignment="1">
      <alignment horizontal="left" vertical="top"/>
    </xf>
    <xf numFmtId="0" fontId="149" fillId="0" borderId="0" xfId="0" applyFont="1"/>
    <xf numFmtId="4" fontId="150" fillId="32" borderId="34" xfId="0" applyNumberFormat="1" applyFont="1" applyFill="1" applyBorder="1" applyProtection="1">
      <protection locked="0"/>
    </xf>
    <xf numFmtId="0" fontId="68" fillId="30" borderId="19" xfId="0" applyFont="1" applyFill="1" applyBorder="1"/>
    <xf numFmtId="0" fontId="68" fillId="30" borderId="82" xfId="0" applyFont="1" applyFill="1" applyBorder="1"/>
    <xf numFmtId="3" fontId="151" fillId="32" borderId="66" xfId="0" applyNumberFormat="1" applyFont="1" applyFill="1" applyBorder="1" applyProtection="1">
      <protection locked="0"/>
    </xf>
    <xf numFmtId="3" fontId="151" fillId="32" borderId="65" xfId="0" applyNumberFormat="1" applyFont="1" applyFill="1" applyBorder="1" applyProtection="1">
      <protection locked="0"/>
    </xf>
    <xf numFmtId="3" fontId="151" fillId="32" borderId="29" xfId="0" applyNumberFormat="1" applyFont="1" applyFill="1" applyBorder="1" applyProtection="1">
      <protection locked="0"/>
    </xf>
    <xf numFmtId="3" fontId="151" fillId="32" borderId="23" xfId="0" applyNumberFormat="1" applyFont="1" applyFill="1" applyBorder="1" applyProtection="1">
      <protection locked="0"/>
    </xf>
    <xf numFmtId="37" fontId="151" fillId="33" borderId="10" xfId="0" applyNumberFormat="1" applyFont="1" applyFill="1" applyBorder="1" applyAlignment="1" applyProtection="1">
      <alignment horizontal="right"/>
      <protection locked="0"/>
    </xf>
    <xf numFmtId="37" fontId="151" fillId="32" borderId="10" xfId="0" applyNumberFormat="1" applyFont="1" applyFill="1" applyBorder="1" applyAlignment="1" applyProtection="1">
      <alignment horizontal="right"/>
      <protection locked="0"/>
    </xf>
    <xf numFmtId="37" fontId="151" fillId="33" borderId="10" xfId="0" applyNumberFormat="1" applyFont="1" applyFill="1" applyBorder="1" applyProtection="1">
      <protection locked="0"/>
    </xf>
    <xf numFmtId="168" fontId="151" fillId="32" borderId="0" xfId="0" applyNumberFormat="1" applyFont="1" applyFill="1" applyProtection="1">
      <protection locked="0"/>
    </xf>
    <xf numFmtId="168" fontId="151" fillId="32" borderId="29" xfId="0" applyNumberFormat="1" applyFont="1" applyFill="1" applyBorder="1" applyProtection="1">
      <protection locked="0"/>
    </xf>
    <xf numFmtId="3" fontId="151" fillId="32" borderId="0" xfId="0" applyNumberFormat="1" applyFont="1" applyFill="1" applyProtection="1">
      <protection locked="0"/>
    </xf>
    <xf numFmtId="3" fontId="151" fillId="32" borderId="47" xfId="0" applyNumberFormat="1" applyFont="1" applyFill="1" applyBorder="1" applyProtection="1">
      <protection locked="0"/>
    </xf>
    <xf numFmtId="168" fontId="152" fillId="32" borderId="34" xfId="0" applyNumberFormat="1" applyFont="1" applyFill="1" applyBorder="1" applyProtection="1">
      <protection locked="0"/>
    </xf>
    <xf numFmtId="49" fontId="68" fillId="0" borderId="0" xfId="0" applyNumberFormat="1" applyFont="1" applyAlignment="1" applyProtection="1">
      <alignment horizontal="left" vertical="top" wrapText="1"/>
      <protection locked="0"/>
    </xf>
    <xf numFmtId="0" fontId="154" fillId="0" borderId="0" xfId="0" applyFont="1"/>
    <xf numFmtId="0" fontId="70" fillId="0" borderId="159" xfId="0" applyFont="1" applyBorder="1" applyAlignment="1">
      <alignment horizontal="center"/>
    </xf>
    <xf numFmtId="0" fontId="148" fillId="0" borderId="0" xfId="0" applyFont="1"/>
    <xf numFmtId="0" fontId="70" fillId="0" borderId="0" xfId="0" applyFont="1" applyAlignment="1">
      <alignment horizontal="left" vertical="top"/>
    </xf>
    <xf numFmtId="166" fontId="68" fillId="32" borderId="51" xfId="0" applyNumberFormat="1" applyFont="1" applyFill="1" applyBorder="1"/>
    <xf numFmtId="166" fontId="68" fillId="32" borderId="50" xfId="0" applyNumberFormat="1" applyFont="1" applyFill="1" applyBorder="1"/>
    <xf numFmtId="171" fontId="68" fillId="32" borderId="144" xfId="182" applyNumberFormat="1" applyFont="1" applyFill="1" applyBorder="1"/>
    <xf numFmtId="171" fontId="68" fillId="32" borderId="51" xfId="182" applyNumberFormat="1" applyFont="1" applyFill="1" applyBorder="1"/>
    <xf numFmtId="171" fontId="68" fillId="32" borderId="50" xfId="182" applyNumberFormat="1" applyFont="1" applyFill="1" applyBorder="1"/>
    <xf numFmtId="171" fontId="68" fillId="32" borderId="0" xfId="182" applyNumberFormat="1" applyFont="1" applyFill="1"/>
    <xf numFmtId="169" fontId="74" fillId="32" borderId="29" xfId="17654" applyNumberFormat="1" applyFont="1" applyFill="1" applyBorder="1"/>
    <xf numFmtId="166" fontId="68" fillId="32" borderId="34" xfId="182" applyNumberFormat="1" applyFont="1" applyFill="1" applyBorder="1"/>
    <xf numFmtId="166" fontId="74" fillId="32" borderId="34" xfId="17654" applyNumberFormat="1" applyFont="1" applyFill="1" applyBorder="1"/>
    <xf numFmtId="170" fontId="70" fillId="32" borderId="0" xfId="181" applyNumberFormat="1" applyFont="1" applyFill="1" applyBorder="1"/>
    <xf numFmtId="0" fontId="157" fillId="0" borderId="0" xfId="0" applyFont="1"/>
    <xf numFmtId="0" fontId="157" fillId="32" borderId="0" xfId="0" applyFont="1" applyFill="1"/>
    <xf numFmtId="0" fontId="68" fillId="32" borderId="0" xfId="0" applyFont="1" applyFill="1"/>
    <xf numFmtId="3" fontId="68" fillId="32" borderId="23" xfId="0" applyNumberFormat="1" applyFont="1" applyFill="1" applyBorder="1"/>
    <xf numFmtId="168" fontId="100" fillId="32" borderId="23" xfId="0" applyNumberFormat="1" applyFont="1" applyFill="1" applyBorder="1"/>
    <xf numFmtId="0" fontId="70" fillId="0" borderId="0" xfId="17654" applyFont="1"/>
    <xf numFmtId="165" fontId="96" fillId="0" borderId="0" xfId="0" applyNumberFormat="1" applyFont="1" applyAlignment="1">
      <alignment wrapText="1"/>
    </xf>
    <xf numFmtId="43" fontId="96" fillId="0" borderId="0" xfId="181" applyFont="1" applyAlignment="1">
      <alignment wrapText="1"/>
    </xf>
    <xf numFmtId="0" fontId="14" fillId="0" borderId="0" xfId="720" applyFont="1" applyAlignment="1">
      <alignment vertical="top" wrapText="1"/>
    </xf>
    <xf numFmtId="0" fontId="107" fillId="0" borderId="0" xfId="720" applyFont="1" applyAlignment="1">
      <alignment vertical="top" wrapText="1"/>
    </xf>
    <xf numFmtId="0" fontId="148" fillId="37" borderId="0" xfId="49346" applyFont="1" applyFill="1" applyAlignment="1">
      <alignment horizontal="center" wrapText="1"/>
    </xf>
    <xf numFmtId="0" fontId="99" fillId="0" borderId="0" xfId="0" applyFont="1" applyAlignment="1">
      <alignment horizontal="center" wrapText="1"/>
    </xf>
    <xf numFmtId="0" fontId="120" fillId="73" borderId="83" xfId="0" applyFont="1" applyFill="1" applyBorder="1"/>
    <xf numFmtId="0" fontId="120" fillId="73" borderId="81" xfId="0" applyFont="1" applyFill="1" applyBorder="1"/>
    <xf numFmtId="0" fontId="96" fillId="0" borderId="147" xfId="0" applyFont="1" applyBorder="1" applyAlignment="1">
      <alignment horizontal="center"/>
    </xf>
    <xf numFmtId="0" fontId="103" fillId="29" borderId="81" xfId="0" applyFont="1" applyFill="1" applyBorder="1"/>
    <xf numFmtId="0" fontId="103" fillId="29" borderId="83" xfId="0" applyFont="1" applyFill="1" applyBorder="1"/>
    <xf numFmtId="0" fontId="103" fillId="29" borderId="82" xfId="0" applyFont="1" applyFill="1" applyBorder="1"/>
    <xf numFmtId="0" fontId="103" fillId="0" borderId="81" xfId="0" applyFont="1" applyBorder="1"/>
    <xf numFmtId="168" fontId="103" fillId="0" borderId="82" xfId="0" applyNumberFormat="1" applyFont="1" applyBorder="1"/>
    <xf numFmtId="0" fontId="99" fillId="0" borderId="0" xfId="0" applyFont="1" applyAlignment="1">
      <alignment wrapText="1"/>
    </xf>
    <xf numFmtId="0" fontId="99" fillId="0" borderId="0" xfId="0" applyFont="1" applyAlignment="1">
      <alignment horizontal="center"/>
    </xf>
    <xf numFmtId="0" fontId="148" fillId="0" borderId="0" xfId="49346" applyFont="1" applyAlignment="1">
      <alignment wrapText="1"/>
    </xf>
    <xf numFmtId="37" fontId="96" fillId="0" borderId="165" xfId="0" applyNumberFormat="1" applyFont="1" applyBorder="1"/>
    <xf numFmtId="37" fontId="103" fillId="0" borderId="165" xfId="0" applyNumberFormat="1" applyFont="1" applyBorder="1"/>
    <xf numFmtId="37" fontId="123" fillId="0" borderId="165" xfId="0" applyNumberFormat="1" applyFont="1" applyBorder="1"/>
    <xf numFmtId="37" fontId="123" fillId="0" borderId="0" xfId="0" applyNumberFormat="1" applyFont="1"/>
    <xf numFmtId="37" fontId="96" fillId="24" borderId="165" xfId="0" applyNumberFormat="1" applyFont="1" applyFill="1" applyBorder="1"/>
    <xf numFmtId="37" fontId="96" fillId="24" borderId="0" xfId="0" applyNumberFormat="1" applyFont="1" applyFill="1"/>
    <xf numFmtId="37" fontId="96" fillId="0" borderId="0" xfId="0" applyNumberFormat="1" applyFont="1" applyAlignment="1">
      <alignment horizontal="right"/>
    </xf>
    <xf numFmtId="37" fontId="127" fillId="24" borderId="115" xfId="0" applyNumberFormat="1" applyFont="1" applyFill="1" applyBorder="1" applyAlignment="1">
      <alignment horizontal="right"/>
    </xf>
    <xf numFmtId="0" fontId="96" fillId="0" borderId="165" xfId="0" applyFont="1" applyBorder="1"/>
    <xf numFmtId="37" fontId="128" fillId="0" borderId="0" xfId="0" applyNumberFormat="1" applyFont="1"/>
    <xf numFmtId="37" fontId="103" fillId="0" borderId="165" xfId="0" applyNumberFormat="1" applyFont="1" applyBorder="1" applyAlignment="1">
      <alignment horizontal="fill"/>
    </xf>
    <xf numFmtId="37" fontId="96" fillId="25" borderId="165" xfId="0" applyNumberFormat="1" applyFont="1" applyFill="1" applyBorder="1"/>
    <xf numFmtId="0" fontId="103" fillId="0" borderId="165" xfId="0" applyFont="1" applyBorder="1"/>
    <xf numFmtId="37" fontId="103" fillId="0" borderId="166" xfId="0" applyNumberFormat="1" applyFont="1" applyBorder="1"/>
    <xf numFmtId="37" fontId="96" fillId="0" borderId="62" xfId="0" applyNumberFormat="1" applyFont="1" applyBorder="1"/>
    <xf numFmtId="37" fontId="96" fillId="0" borderId="62" xfId="0" applyNumberFormat="1" applyFont="1" applyBorder="1" applyAlignment="1">
      <alignment horizontal="right"/>
    </xf>
    <xf numFmtId="37" fontId="103" fillId="0" borderId="169" xfId="0" applyNumberFormat="1" applyFont="1" applyBorder="1"/>
    <xf numFmtId="37" fontId="103" fillId="0" borderId="168" xfId="0" applyNumberFormat="1" applyFont="1" applyBorder="1"/>
    <xf numFmtId="37" fontId="103" fillId="0" borderId="168" xfId="0" applyNumberFormat="1" applyFont="1" applyBorder="1" applyAlignment="1">
      <alignment horizontal="center" wrapText="1"/>
    </xf>
    <xf numFmtId="37" fontId="103" fillId="0" borderId="164" xfId="0" applyNumberFormat="1" applyFont="1" applyBorder="1" applyAlignment="1">
      <alignment horizontal="center" wrapText="1"/>
    </xf>
    <xf numFmtId="37" fontId="96" fillId="0" borderId="171" xfId="0" applyNumberFormat="1" applyFont="1" applyBorder="1" applyAlignment="1">
      <alignment horizontal="right"/>
    </xf>
    <xf numFmtId="5" fontId="124" fillId="74" borderId="167" xfId="0" applyNumberFormat="1" applyFont="1" applyFill="1" applyBorder="1"/>
    <xf numFmtId="37" fontId="103" fillId="0" borderId="172" xfId="0" applyNumberFormat="1" applyFont="1" applyBorder="1"/>
    <xf numFmtId="37" fontId="96" fillId="0" borderId="173" xfId="0" applyNumberFormat="1" applyFont="1" applyBorder="1"/>
    <xf numFmtId="37" fontId="96" fillId="0" borderId="174" xfId="0" applyNumberFormat="1" applyFont="1" applyBorder="1" applyAlignment="1">
      <alignment horizontal="right"/>
    </xf>
    <xf numFmtId="5" fontId="103" fillId="74" borderId="174" xfId="0" applyNumberFormat="1" applyFont="1" applyFill="1" applyBorder="1"/>
    <xf numFmtId="5" fontId="124" fillId="74" borderId="175" xfId="0" applyNumberFormat="1" applyFont="1" applyFill="1" applyBorder="1" applyAlignment="1">
      <alignment horizontal="right"/>
    </xf>
    <xf numFmtId="0" fontId="129" fillId="0" borderId="0" xfId="0" applyFont="1"/>
    <xf numFmtId="0" fontId="96" fillId="0" borderId="62" xfId="0" applyFont="1" applyBorder="1"/>
    <xf numFmtId="37" fontId="103" fillId="30" borderId="169" xfId="0" applyNumberFormat="1" applyFont="1" applyFill="1" applyBorder="1"/>
    <xf numFmtId="37" fontId="96" fillId="30" borderId="168" xfId="0" applyNumberFormat="1" applyFont="1" applyFill="1" applyBorder="1"/>
    <xf numFmtId="37" fontId="96" fillId="30" borderId="170" xfId="0" applyNumberFormat="1" applyFont="1" applyFill="1" applyBorder="1"/>
    <xf numFmtId="37" fontId="96" fillId="30" borderId="164" xfId="0" applyNumberFormat="1" applyFont="1" applyFill="1" applyBorder="1"/>
    <xf numFmtId="0" fontId="160" fillId="0" borderId="0" xfId="0" applyFont="1" applyAlignment="1">
      <alignment vertical="top" wrapText="1"/>
    </xf>
    <xf numFmtId="0" fontId="70" fillId="0" borderId="47" xfId="0" applyFont="1" applyBorder="1" applyAlignment="1">
      <alignment horizontal="center"/>
    </xf>
    <xf numFmtId="0" fontId="70" fillId="30" borderId="47" xfId="0" applyFont="1" applyFill="1" applyBorder="1"/>
    <xf numFmtId="0" fontId="70" fillId="71" borderId="47" xfId="0" applyFont="1" applyFill="1" applyBorder="1"/>
    <xf numFmtId="4" fontId="143" fillId="0" borderId="47" xfId="0" applyNumberFormat="1" applyFont="1" applyBorder="1"/>
    <xf numFmtId="0" fontId="68" fillId="0" borderId="176" xfId="0" applyFont="1" applyBorder="1"/>
    <xf numFmtId="0" fontId="68" fillId="0" borderId="176" xfId="0" applyFont="1" applyBorder="1" applyAlignment="1">
      <alignment horizontal="center"/>
    </xf>
    <xf numFmtId="3" fontId="150" fillId="32" borderId="176" xfId="17654" applyNumberFormat="1" applyFont="1" applyFill="1" applyBorder="1" applyAlignment="1" applyProtection="1">
      <alignment horizontal="right"/>
      <protection locked="0"/>
    </xf>
    <xf numFmtId="4" fontId="68" fillId="0" borderId="176" xfId="0" applyNumberFormat="1" applyFont="1" applyBorder="1"/>
    <xf numFmtId="3" fontId="70" fillId="0" borderId="83" xfId="0" applyNumberFormat="1" applyFont="1" applyBorder="1"/>
    <xf numFmtId="0" fontId="68" fillId="0" borderId="34" xfId="0" applyFont="1" applyBorder="1"/>
    <xf numFmtId="0" fontId="68" fillId="0" borderId="34" xfId="0" applyFont="1" applyBorder="1" applyAlignment="1">
      <alignment horizontal="center"/>
    </xf>
    <xf numFmtId="3" fontId="150" fillId="32" borderId="34" xfId="0" applyNumberFormat="1" applyFont="1" applyFill="1" applyBorder="1" applyAlignment="1" applyProtection="1">
      <alignment horizontal="right"/>
      <protection locked="0"/>
    </xf>
    <xf numFmtId="4" fontId="68" fillId="0" borderId="34" xfId="0" applyNumberFormat="1" applyFont="1" applyBorder="1"/>
    <xf numFmtId="168" fontId="68" fillId="0" borderId="34" xfId="0" applyNumberFormat="1" applyFont="1" applyBorder="1"/>
    <xf numFmtId="168" fontId="70" fillId="0" borderId="67" xfId="0" applyNumberFormat="1" applyFont="1" applyBorder="1"/>
    <xf numFmtId="0" fontId="68" fillId="72" borderId="81" xfId="0" applyFont="1" applyFill="1" applyBorder="1"/>
    <xf numFmtId="0" fontId="68" fillId="72" borderId="82" xfId="0" applyFont="1" applyFill="1" applyBorder="1"/>
    <xf numFmtId="0" fontId="68" fillId="30" borderId="81" xfId="530" applyFont="1" applyFill="1" applyBorder="1"/>
    <xf numFmtId="0" fontId="68" fillId="30" borderId="82" xfId="530" applyFont="1" applyFill="1" applyBorder="1"/>
    <xf numFmtId="0" fontId="70" fillId="29" borderId="81" xfId="0" applyFont="1" applyFill="1" applyBorder="1"/>
    <xf numFmtId="0" fontId="70" fillId="29" borderId="82" xfId="0" applyFont="1" applyFill="1" applyBorder="1"/>
    <xf numFmtId="0" fontId="96" fillId="0" borderId="47" xfId="0" applyFont="1" applyBorder="1"/>
    <xf numFmtId="0" fontId="103" fillId="0" borderId="47" xfId="0" applyFont="1" applyBorder="1"/>
    <xf numFmtId="0" fontId="134" fillId="30" borderId="82" xfId="0" applyFont="1" applyFill="1" applyBorder="1" applyAlignment="1">
      <alignment horizontal="center" wrapText="1"/>
    </xf>
    <xf numFmtId="0" fontId="101" fillId="0" borderId="56" xfId="0" applyFont="1" applyBorder="1" applyAlignment="1">
      <alignment horizontal="center"/>
    </xf>
    <xf numFmtId="37" fontId="137" fillId="76" borderId="47" xfId="0" applyNumberFormat="1" applyFont="1" applyFill="1" applyBorder="1" applyAlignment="1">
      <alignment horizontal="right"/>
    </xf>
    <xf numFmtId="37" fontId="100" fillId="26" borderId="47" xfId="0" applyNumberFormat="1" applyFont="1" applyFill="1" applyBorder="1" applyAlignment="1">
      <alignment horizontal="fill"/>
    </xf>
    <xf numFmtId="165" fontId="100" fillId="26" borderId="47" xfId="181" applyNumberFormat="1" applyFont="1" applyFill="1" applyBorder="1" applyAlignment="1" applyProtection="1">
      <alignment horizontal="fill"/>
    </xf>
    <xf numFmtId="0" fontId="70" fillId="0" borderId="178" xfId="0" applyFont="1" applyBorder="1" applyAlignment="1">
      <alignment horizontal="center"/>
    </xf>
    <xf numFmtId="166" fontId="68" fillId="32" borderId="179" xfId="0" applyNumberFormat="1" applyFont="1" applyFill="1" applyBorder="1"/>
    <xf numFmtId="166" fontId="68" fillId="36" borderId="178" xfId="0" applyNumberFormat="1" applyFont="1" applyFill="1" applyBorder="1"/>
    <xf numFmtId="4" fontId="68" fillId="0" borderId="178" xfId="181" applyNumberFormat="1" applyFont="1" applyBorder="1" applyProtection="1"/>
    <xf numFmtId="37" fontId="96" fillId="0" borderId="180" xfId="0" applyNumberFormat="1" applyFont="1" applyBorder="1"/>
    <xf numFmtId="37" fontId="96" fillId="0" borderId="181" xfId="0" applyNumberFormat="1" applyFont="1" applyBorder="1" applyAlignment="1">
      <alignment horizontal="right"/>
    </xf>
    <xf numFmtId="37" fontId="96" fillId="0" borderId="182" xfId="0" applyNumberFormat="1" applyFont="1" applyBorder="1"/>
    <xf numFmtId="0" fontId="96" fillId="0" borderId="180" xfId="0" applyFont="1" applyBorder="1"/>
    <xf numFmtId="0" fontId="96" fillId="0" borderId="181" xfId="0" applyFont="1" applyBorder="1" applyAlignment="1">
      <alignment horizontal="right"/>
    </xf>
    <xf numFmtId="37" fontId="103" fillId="0" borderId="183" xfId="0" applyNumberFormat="1" applyFont="1" applyBorder="1" applyAlignment="1">
      <alignment horizontal="fill"/>
    </xf>
    <xf numFmtId="37" fontId="103" fillId="24" borderId="183" xfId="0" applyNumberFormat="1" applyFont="1" applyFill="1" applyBorder="1" applyAlignment="1">
      <alignment horizontal="fill"/>
    </xf>
    <xf numFmtId="37" fontId="103" fillId="24" borderId="184" xfId="0" applyNumberFormat="1" applyFont="1" applyFill="1" applyBorder="1" applyAlignment="1">
      <alignment horizontal="fill"/>
    </xf>
    <xf numFmtId="170" fontId="70" fillId="32" borderId="180" xfId="181" applyNumberFormat="1" applyFont="1" applyFill="1" applyBorder="1"/>
    <xf numFmtId="170" fontId="70" fillId="0" borderId="180" xfId="181" applyNumberFormat="1" applyFont="1" applyFill="1" applyBorder="1"/>
    <xf numFmtId="0" fontId="70" fillId="0" borderId="180" xfId="0" applyFont="1" applyBorder="1" applyAlignment="1">
      <alignment horizontal="center" wrapText="1"/>
    </xf>
    <xf numFmtId="5" fontId="68" fillId="0" borderId="180" xfId="181" applyNumberFormat="1" applyFont="1" applyFill="1" applyBorder="1" applyProtection="1"/>
    <xf numFmtId="5" fontId="68" fillId="0" borderId="180" xfId="181" applyNumberFormat="1" applyFont="1" applyBorder="1" applyProtection="1"/>
    <xf numFmtId="5" fontId="68" fillId="0" borderId="180" xfId="181" quotePrefix="1" applyNumberFormat="1" applyFont="1" applyFill="1" applyBorder="1" applyProtection="1"/>
    <xf numFmtId="5" fontId="68" fillId="0" borderId="180" xfId="0" applyNumberFormat="1" applyFont="1" applyBorder="1"/>
    <xf numFmtId="10" fontId="70" fillId="0" borderId="180" xfId="3292" applyNumberFormat="1" applyFont="1" applyBorder="1" applyProtection="1"/>
    <xf numFmtId="0" fontId="70" fillId="0" borderId="180" xfId="0" applyFont="1" applyBorder="1"/>
    <xf numFmtId="165" fontId="68" fillId="0" borderId="180" xfId="192" applyNumberFormat="1" applyFont="1" applyBorder="1" applyProtection="1"/>
    <xf numFmtId="37" fontId="96" fillId="0" borderId="183" xfId="0" applyNumberFormat="1" applyFont="1" applyBorder="1" applyAlignment="1">
      <alignment horizontal="right"/>
    </xf>
    <xf numFmtId="0" fontId="73" fillId="0" borderId="0" xfId="0" applyFont="1"/>
    <xf numFmtId="0" fontId="70" fillId="0" borderId="187" xfId="0" applyFont="1" applyBorder="1" applyAlignment="1">
      <alignment horizontal="center"/>
    </xf>
    <xf numFmtId="166" fontId="68" fillId="69" borderId="185" xfId="0" applyNumberFormat="1" applyFont="1" applyFill="1" applyBorder="1"/>
    <xf numFmtId="166" fontId="68" fillId="32" borderId="185" xfId="0" applyNumberFormat="1" applyFont="1" applyFill="1" applyBorder="1"/>
    <xf numFmtId="166" fontId="74" fillId="32" borderId="187" xfId="17654" applyNumberFormat="1" applyFont="1" applyFill="1" applyBorder="1"/>
    <xf numFmtId="4" fontId="150" fillId="32" borderId="187" xfId="0" applyNumberFormat="1" applyFont="1" applyFill="1" applyBorder="1" applyProtection="1">
      <protection locked="0"/>
    </xf>
    <xf numFmtId="0" fontId="150" fillId="32" borderId="187" xfId="0" applyFont="1" applyFill="1" applyBorder="1" applyProtection="1">
      <protection locked="0"/>
    </xf>
    <xf numFmtId="3" fontId="150" fillId="32" borderId="187" xfId="0" applyNumberFormat="1" applyFont="1" applyFill="1" applyBorder="1" applyAlignment="1" applyProtection="1">
      <alignment horizontal="right"/>
      <protection locked="0"/>
    </xf>
    <xf numFmtId="0" fontId="96" fillId="0" borderId="186" xfId="0" applyFont="1" applyBorder="1"/>
    <xf numFmtId="37" fontId="96" fillId="0" borderId="190" xfId="0" applyNumberFormat="1" applyFont="1" applyBorder="1"/>
    <xf numFmtId="37" fontId="96" fillId="30" borderId="186" xfId="0" applyNumberFormat="1" applyFont="1" applyFill="1" applyBorder="1"/>
    <xf numFmtId="0" fontId="101" fillId="0" borderId="186" xfId="0" applyFont="1" applyBorder="1"/>
    <xf numFmtId="0" fontId="63" fillId="0" borderId="0" xfId="0" applyFont="1" applyAlignment="1">
      <alignment horizontal="center"/>
    </xf>
    <xf numFmtId="49" fontId="0" fillId="0" borderId="0" xfId="0" applyNumberFormat="1"/>
    <xf numFmtId="4" fontId="68" fillId="0" borderId="193" xfId="181" applyNumberFormat="1" applyFont="1" applyBorder="1" applyProtection="1"/>
    <xf numFmtId="0" fontId="100" fillId="0" borderId="0" xfId="49346" applyFont="1" applyAlignment="1">
      <alignment wrapText="1"/>
    </xf>
    <xf numFmtId="166" fontId="68" fillId="32" borderId="194" xfId="0" applyNumberFormat="1" applyFont="1" applyFill="1" applyBorder="1"/>
    <xf numFmtId="171" fontId="68" fillId="32" borderId="194" xfId="182" applyNumberFormat="1" applyFont="1" applyFill="1" applyBorder="1"/>
    <xf numFmtId="37" fontId="151" fillId="33" borderId="195" xfId="0" applyNumberFormat="1" applyFont="1" applyFill="1" applyBorder="1" applyProtection="1">
      <protection locked="0"/>
    </xf>
    <xf numFmtId="0" fontId="100" fillId="0" borderId="0" xfId="49346" applyFont="1" applyAlignment="1">
      <alignment horizontal="center" wrapText="1"/>
    </xf>
    <xf numFmtId="0" fontId="121" fillId="37" borderId="0" xfId="49346" applyFont="1" applyFill="1" applyAlignment="1">
      <alignment horizontal="center"/>
    </xf>
    <xf numFmtId="0" fontId="121" fillId="0" borderId="0" xfId="49346" applyFont="1"/>
    <xf numFmtId="166" fontId="68" fillId="69" borderId="203" xfId="0" applyNumberFormat="1" applyFont="1" applyFill="1" applyBorder="1"/>
    <xf numFmtId="166" fontId="68" fillId="36" borderId="196" xfId="0" applyNumberFormat="1" applyFont="1" applyFill="1" applyBorder="1"/>
    <xf numFmtId="166" fontId="68" fillId="32" borderId="203" xfId="0" applyNumberFormat="1" applyFont="1" applyFill="1" applyBorder="1"/>
    <xf numFmtId="171" fontId="68" fillId="32" borderId="203" xfId="182" applyNumberFormat="1" applyFont="1" applyFill="1" applyBorder="1"/>
    <xf numFmtId="166" fontId="68" fillId="36" borderId="204" xfId="0" applyNumberFormat="1" applyFont="1" applyFill="1" applyBorder="1"/>
    <xf numFmtId="0" fontId="96" fillId="0" borderId="204" xfId="0" applyFont="1" applyBorder="1" applyAlignment="1">
      <alignment horizontal="center"/>
    </xf>
    <xf numFmtId="37" fontId="96" fillId="74" borderId="201" xfId="0" applyNumberFormat="1" applyFont="1" applyFill="1" applyBorder="1" applyAlignment="1">
      <alignment horizontal="right"/>
    </xf>
    <xf numFmtId="37" fontId="96" fillId="0" borderId="192" xfId="0" applyNumberFormat="1" applyFont="1" applyBorder="1" applyAlignment="1">
      <alignment horizontal="right"/>
    </xf>
    <xf numFmtId="37" fontId="123" fillId="24" borderId="192" xfId="0" applyNumberFormat="1" applyFont="1" applyFill="1" applyBorder="1"/>
    <xf numFmtId="5" fontId="103" fillId="74" borderId="211" xfId="0" applyNumberFormat="1" applyFont="1" applyFill="1" applyBorder="1"/>
    <xf numFmtId="0" fontId="68" fillId="32" borderId="214" xfId="495" applyFont="1" applyFill="1" applyBorder="1" applyAlignment="1">
      <alignment horizontal="center" wrapText="1"/>
    </xf>
    <xf numFmtId="3" fontId="68" fillId="32" borderId="215" xfId="181" applyNumberFormat="1" applyFont="1" applyFill="1" applyBorder="1"/>
    <xf numFmtId="3" fontId="68" fillId="36" borderId="215" xfId="0" applyNumberFormat="1" applyFont="1" applyFill="1" applyBorder="1" applyAlignment="1">
      <alignment horizontal="right"/>
    </xf>
    <xf numFmtId="0" fontId="68" fillId="32" borderId="215" xfId="495" applyFont="1" applyFill="1" applyBorder="1" applyAlignment="1">
      <alignment horizontal="center" wrapText="1"/>
    </xf>
    <xf numFmtId="0" fontId="68" fillId="0" borderId="218" xfId="0" applyFont="1" applyBorder="1"/>
    <xf numFmtId="0" fontId="68" fillId="0" borderId="219" xfId="0" applyFont="1" applyBorder="1"/>
    <xf numFmtId="0" fontId="68" fillId="77" borderId="219" xfId="0" applyFont="1" applyFill="1" applyBorder="1"/>
    <xf numFmtId="3" fontId="70" fillId="0" borderId="217" xfId="0" applyNumberFormat="1" applyFont="1" applyBorder="1" applyAlignment="1">
      <alignment horizontal="center"/>
    </xf>
    <xf numFmtId="166" fontId="68" fillId="36" borderId="220" xfId="0" applyNumberFormat="1" applyFont="1" applyFill="1" applyBorder="1"/>
    <xf numFmtId="166" fontId="68" fillId="36" borderId="214" xfId="0" applyNumberFormat="1" applyFont="1" applyFill="1" applyBorder="1"/>
    <xf numFmtId="0" fontId="68" fillId="0" borderId="214" xfId="0" applyFont="1" applyBorder="1"/>
    <xf numFmtId="171" fontId="68" fillId="32" borderId="200" xfId="182" applyNumberFormat="1" applyFont="1" applyFill="1" applyBorder="1"/>
    <xf numFmtId="166" fontId="68" fillId="36" borderId="215" xfId="0" applyNumberFormat="1" applyFont="1" applyFill="1" applyBorder="1"/>
    <xf numFmtId="169" fontId="74" fillId="32" borderId="215" xfId="17654" applyNumberFormat="1" applyFont="1" applyFill="1" applyBorder="1"/>
    <xf numFmtId="166" fontId="68" fillId="32" borderId="215" xfId="182" applyNumberFormat="1" applyFont="1" applyFill="1" applyBorder="1"/>
    <xf numFmtId="166" fontId="74" fillId="32" borderId="215" xfId="17654" applyNumberFormat="1" applyFont="1" applyFill="1" applyBorder="1"/>
    <xf numFmtId="0" fontId="68" fillId="0" borderId="215" xfId="0" applyFont="1" applyBorder="1"/>
    <xf numFmtId="0" fontId="68" fillId="0" borderId="217" xfId="0" applyFont="1" applyBorder="1"/>
    <xf numFmtId="166" fontId="68" fillId="36" borderId="222" xfId="0" applyNumberFormat="1" applyFont="1" applyFill="1" applyBorder="1"/>
    <xf numFmtId="171" fontId="68" fillId="32" borderId="223" xfId="182" applyNumberFormat="1" applyFont="1" applyFill="1" applyBorder="1"/>
    <xf numFmtId="171" fontId="68" fillId="32" borderId="224" xfId="182" applyNumberFormat="1" applyFont="1" applyFill="1" applyBorder="1"/>
    <xf numFmtId="166" fontId="68" fillId="36" borderId="217" xfId="0" applyNumberFormat="1" applyFont="1" applyFill="1" applyBorder="1"/>
    <xf numFmtId="171" fontId="68" fillId="32" borderId="221" xfId="182" applyNumberFormat="1" applyFont="1" applyFill="1" applyBorder="1"/>
    <xf numFmtId="166" fontId="68" fillId="36" borderId="225" xfId="0" applyNumberFormat="1" applyFont="1" applyFill="1" applyBorder="1"/>
    <xf numFmtId="166" fontId="68" fillId="32" borderId="217" xfId="182" applyNumberFormat="1" applyFont="1" applyFill="1" applyBorder="1"/>
    <xf numFmtId="3" fontId="74" fillId="0" borderId="227" xfId="181" quotePrefix="1" applyNumberFormat="1" applyFont="1" applyFill="1" applyBorder="1" applyAlignment="1" applyProtection="1"/>
    <xf numFmtId="10" fontId="74" fillId="0" borderId="228" xfId="3292" quotePrefix="1" applyNumberFormat="1" applyFont="1" applyFill="1" applyBorder="1" applyAlignment="1" applyProtection="1">
      <alignment horizontal="right"/>
    </xf>
    <xf numFmtId="167" fontId="74" fillId="0" borderId="229" xfId="3292" applyNumberFormat="1" applyFont="1" applyBorder="1" applyAlignment="1" applyProtection="1">
      <alignment horizontal="right"/>
    </xf>
    <xf numFmtId="0" fontId="68" fillId="0" borderId="230" xfId="0" applyFont="1" applyBorder="1"/>
    <xf numFmtId="3" fontId="74" fillId="0" borderId="231" xfId="181" applyNumberFormat="1" applyFont="1" applyFill="1" applyBorder="1" applyAlignment="1" applyProtection="1"/>
    <xf numFmtId="3" fontId="74" fillId="0" borderId="232" xfId="181" applyNumberFormat="1" applyFont="1" applyBorder="1" applyProtection="1"/>
    <xf numFmtId="0" fontId="68" fillId="0" borderId="233" xfId="0" applyFont="1" applyBorder="1"/>
    <xf numFmtId="3" fontId="74" fillId="0" borderId="234" xfId="181" applyNumberFormat="1" applyFont="1" applyFill="1" applyBorder="1" applyAlignment="1" applyProtection="1"/>
    <xf numFmtId="3" fontId="74" fillId="0" borderId="235" xfId="181" applyNumberFormat="1" applyFont="1" applyBorder="1" applyProtection="1"/>
    <xf numFmtId="10" fontId="74" fillId="0" borderId="236" xfId="3292" quotePrefix="1" applyNumberFormat="1" applyFont="1" applyFill="1" applyBorder="1" applyAlignment="1" applyProtection="1">
      <alignment horizontal="right"/>
    </xf>
    <xf numFmtId="167" fontId="74" fillId="0" borderId="237" xfId="3292" applyNumberFormat="1" applyFont="1" applyBorder="1" applyAlignment="1" applyProtection="1">
      <alignment horizontal="right"/>
    </xf>
    <xf numFmtId="3" fontId="74" fillId="0" borderId="238" xfId="181" applyNumberFormat="1" applyFont="1" applyBorder="1" applyAlignment="1" applyProtection="1"/>
    <xf numFmtId="10" fontId="74" fillId="0" borderId="232" xfId="3292" quotePrefix="1" applyNumberFormat="1" applyFont="1" applyFill="1" applyBorder="1" applyAlignment="1" applyProtection="1">
      <alignment horizontal="right"/>
    </xf>
    <xf numFmtId="167" fontId="74" fillId="0" borderId="239" xfId="3292" applyNumberFormat="1" applyFont="1" applyBorder="1" applyAlignment="1" applyProtection="1">
      <alignment horizontal="right"/>
    </xf>
    <xf numFmtId="3" fontId="74" fillId="0" borderId="240" xfId="181" applyNumberFormat="1" applyFont="1" applyBorder="1" applyAlignment="1" applyProtection="1"/>
    <xf numFmtId="3" fontId="74" fillId="0" borderId="240" xfId="181" applyNumberFormat="1" applyFont="1" applyBorder="1" applyProtection="1"/>
    <xf numFmtId="3" fontId="74" fillId="0" borderId="241" xfId="181" applyNumberFormat="1" applyFont="1" applyBorder="1" applyAlignment="1" applyProtection="1"/>
    <xf numFmtId="3" fontId="74" fillId="0" borderId="241" xfId="181" applyNumberFormat="1" applyFont="1" applyBorder="1" applyProtection="1"/>
    <xf numFmtId="10" fontId="74" fillId="0" borderId="235" xfId="3292" quotePrefix="1" applyNumberFormat="1" applyFont="1" applyFill="1" applyBorder="1" applyAlignment="1" applyProtection="1">
      <alignment horizontal="right"/>
    </xf>
    <xf numFmtId="167" fontId="74" fillId="0" borderId="242" xfId="3292" applyNumberFormat="1" applyFont="1" applyBorder="1" applyAlignment="1" applyProtection="1">
      <alignment horizontal="right"/>
    </xf>
    <xf numFmtId="37" fontId="74" fillId="0" borderId="244" xfId="0" applyNumberFormat="1" applyFont="1" applyBorder="1" applyAlignment="1">
      <alignment horizontal="left"/>
    </xf>
    <xf numFmtId="3" fontId="74" fillId="0" borderId="245" xfId="181" applyNumberFormat="1" applyFont="1" applyBorder="1" applyAlignment="1" applyProtection="1">
      <alignment horizontal="right"/>
    </xf>
    <xf numFmtId="37" fontId="74" fillId="0" borderId="244" xfId="0" applyNumberFormat="1" applyFont="1" applyBorder="1"/>
    <xf numFmtId="0" fontId="70" fillId="0" borderId="226" xfId="0" applyFont="1" applyBorder="1"/>
    <xf numFmtId="37" fontId="74" fillId="0" borderId="226" xfId="0" quotePrefix="1" applyNumberFormat="1" applyFont="1" applyBorder="1"/>
    <xf numFmtId="37" fontId="70" fillId="0" borderId="226" xfId="0" applyNumberFormat="1" applyFont="1" applyBorder="1"/>
    <xf numFmtId="37" fontId="68" fillId="0" borderId="246" xfId="0" applyNumberFormat="1" applyFont="1" applyBorder="1"/>
    <xf numFmtId="37" fontId="70" fillId="0" borderId="243" xfId="0" applyNumberFormat="1" applyFont="1" applyBorder="1"/>
    <xf numFmtId="4" fontId="150" fillId="32" borderId="214" xfId="0" applyNumberFormat="1" applyFont="1" applyFill="1" applyBorder="1" applyProtection="1">
      <protection locked="0"/>
    </xf>
    <xf numFmtId="4" fontId="68" fillId="0" borderId="214" xfId="181" applyNumberFormat="1" applyFont="1" applyBorder="1" applyProtection="1"/>
    <xf numFmtId="4" fontId="68" fillId="0" borderId="222" xfId="181" applyNumberFormat="1" applyFont="1" applyBorder="1" applyProtection="1"/>
    <xf numFmtId="4" fontId="150" fillId="32" borderId="217" xfId="0" applyNumberFormat="1" applyFont="1" applyFill="1" applyBorder="1" applyProtection="1">
      <protection locked="0"/>
    </xf>
    <xf numFmtId="4" fontId="68" fillId="0" borderId="217" xfId="181" applyNumberFormat="1" applyFont="1" applyBorder="1" applyProtection="1"/>
    <xf numFmtId="4" fontId="74" fillId="0" borderId="215" xfId="0" applyNumberFormat="1" applyFont="1" applyBorder="1"/>
    <xf numFmtId="4" fontId="143" fillId="0" borderId="215" xfId="0" applyNumberFormat="1" applyFont="1" applyBorder="1"/>
    <xf numFmtId="4" fontId="68" fillId="0" borderId="214" xfId="181" applyNumberFormat="1" applyFont="1" applyFill="1" applyBorder="1" applyProtection="1"/>
    <xf numFmtId="4" fontId="143" fillId="0" borderId="217" xfId="0" applyNumberFormat="1" applyFont="1" applyBorder="1"/>
    <xf numFmtId="4" fontId="68" fillId="0" borderId="222" xfId="181" applyNumberFormat="1" applyFont="1" applyFill="1" applyBorder="1" applyProtection="1"/>
    <xf numFmtId="4" fontId="68" fillId="0" borderId="217" xfId="181" applyNumberFormat="1" applyFont="1" applyFill="1" applyBorder="1" applyProtection="1"/>
    <xf numFmtId="3" fontId="150" fillId="32" borderId="247" xfId="0" applyNumberFormat="1" applyFont="1" applyFill="1" applyBorder="1" applyAlignment="1" applyProtection="1">
      <alignment horizontal="right"/>
      <protection locked="0"/>
    </xf>
    <xf numFmtId="0" fontId="68" fillId="0" borderId="247" xfId="0" applyFont="1" applyBorder="1"/>
    <xf numFmtId="0" fontId="68" fillId="0" borderId="247" xfId="0" applyFont="1" applyBorder="1" applyAlignment="1">
      <alignment horizontal="center"/>
    </xf>
    <xf numFmtId="4" fontId="68" fillId="0" borderId="247" xfId="0" applyNumberFormat="1" applyFont="1" applyBorder="1"/>
    <xf numFmtId="3" fontId="68" fillId="0" borderId="247" xfId="0" applyNumberFormat="1" applyFont="1" applyBorder="1"/>
    <xf numFmtId="3" fontId="150" fillId="32" borderId="248" xfId="0" applyNumberFormat="1" applyFont="1" applyFill="1" applyBorder="1" applyAlignment="1" applyProtection="1">
      <alignment horizontal="right"/>
      <protection locked="0"/>
    </xf>
    <xf numFmtId="0" fontId="68" fillId="0" borderId="249" xfId="0" applyFont="1" applyBorder="1"/>
    <xf numFmtId="0" fontId="68" fillId="0" borderId="249" xfId="0" applyFont="1" applyBorder="1" applyAlignment="1">
      <alignment horizontal="center"/>
    </xf>
    <xf numFmtId="3" fontId="150" fillId="32" borderId="249" xfId="0" applyNumberFormat="1" applyFont="1" applyFill="1" applyBorder="1" applyAlignment="1" applyProtection="1">
      <alignment horizontal="right"/>
      <protection locked="0"/>
    </xf>
    <xf numFmtId="4" fontId="68" fillId="0" borderId="249" xfId="0" applyNumberFormat="1" applyFont="1" applyBorder="1"/>
    <xf numFmtId="3" fontId="68" fillId="0" borderId="249" xfId="0" applyNumberFormat="1" applyFont="1" applyBorder="1"/>
    <xf numFmtId="0" fontId="68" fillId="0" borderId="214" xfId="0" applyFont="1" applyBorder="1" applyAlignment="1">
      <alignment horizontal="center"/>
    </xf>
    <xf numFmtId="4" fontId="68" fillId="0" borderId="214" xfId="0" applyNumberFormat="1" applyFont="1" applyBorder="1"/>
    <xf numFmtId="0" fontId="68" fillId="0" borderId="215" xfId="0" applyFont="1" applyBorder="1" applyAlignment="1">
      <alignment horizontal="center"/>
    </xf>
    <xf numFmtId="4" fontId="68" fillId="0" borderId="215" xfId="0" applyNumberFormat="1" applyFont="1" applyBorder="1"/>
    <xf numFmtId="3" fontId="68" fillId="0" borderId="215" xfId="0" applyNumberFormat="1" applyFont="1" applyBorder="1"/>
    <xf numFmtId="0" fontId="70" fillId="0" borderId="217" xfId="0" applyFont="1" applyBorder="1"/>
    <xf numFmtId="3" fontId="70" fillId="0" borderId="217" xfId="0" applyNumberFormat="1" applyFont="1" applyBorder="1"/>
    <xf numFmtId="4" fontId="70" fillId="0" borderId="217" xfId="0" applyNumberFormat="1" applyFont="1" applyBorder="1"/>
    <xf numFmtId="168" fontId="70" fillId="0" borderId="217" xfId="0" applyNumberFormat="1" applyFont="1" applyBorder="1"/>
    <xf numFmtId="3" fontId="150" fillId="32" borderId="215" xfId="0" applyNumberFormat="1" applyFont="1" applyFill="1" applyBorder="1" applyAlignment="1" applyProtection="1">
      <alignment horizontal="right"/>
      <protection locked="0"/>
    </xf>
    <xf numFmtId="0" fontId="68" fillId="0" borderId="217" xfId="0" applyFont="1" applyBorder="1" applyAlignment="1">
      <alignment horizontal="center"/>
    </xf>
    <xf numFmtId="3" fontId="150" fillId="32" borderId="217" xfId="0" applyNumberFormat="1" applyFont="1" applyFill="1" applyBorder="1" applyAlignment="1" applyProtection="1">
      <alignment horizontal="right"/>
      <protection locked="0"/>
    </xf>
    <xf numFmtId="4" fontId="68" fillId="0" borderId="217" xfId="0" applyNumberFormat="1" applyFont="1" applyBorder="1"/>
    <xf numFmtId="3" fontId="68" fillId="0" borderId="217" xfId="0" applyNumberFormat="1" applyFont="1" applyBorder="1"/>
    <xf numFmtId="0" fontId="150" fillId="32" borderId="214" xfId="0" applyFont="1" applyFill="1" applyBorder="1" applyProtection="1">
      <protection locked="0"/>
    </xf>
    <xf numFmtId="0" fontId="150" fillId="32" borderId="215" xfId="0" applyFont="1" applyFill="1" applyBorder="1" applyProtection="1">
      <protection locked="0"/>
    </xf>
    <xf numFmtId="0" fontId="96" fillId="0" borderId="215" xfId="0" applyFont="1" applyBorder="1"/>
    <xf numFmtId="0" fontId="96" fillId="0" borderId="215" xfId="0" applyFont="1" applyBorder="1" applyAlignment="1">
      <alignment horizontal="center"/>
    </xf>
    <xf numFmtId="0" fontId="103" fillId="0" borderId="217" xfId="0" applyFont="1" applyBorder="1"/>
    <xf numFmtId="168" fontId="103" fillId="0" borderId="217" xfId="0" applyNumberFormat="1" applyFont="1" applyBorder="1"/>
    <xf numFmtId="3" fontId="151" fillId="32" borderId="215" xfId="0" applyNumberFormat="1" applyFont="1" applyFill="1" applyBorder="1" applyProtection="1">
      <protection locked="0"/>
    </xf>
    <xf numFmtId="168" fontId="124" fillId="74" borderId="250" xfId="0" applyNumberFormat="1" applyFont="1" applyFill="1" applyBorder="1" applyAlignment="1">
      <alignment horizontal="right"/>
    </xf>
    <xf numFmtId="5" fontId="124" fillId="74" borderId="250" xfId="0" applyNumberFormat="1" applyFont="1" applyFill="1" applyBorder="1" applyAlignment="1">
      <alignment horizontal="right"/>
    </xf>
    <xf numFmtId="5" fontId="124" fillId="30" borderId="251" xfId="0" quotePrefix="1" applyNumberFormat="1" applyFont="1" applyFill="1" applyBorder="1" applyAlignment="1">
      <alignment horizontal="right"/>
    </xf>
    <xf numFmtId="37" fontId="96" fillId="24" borderId="252" xfId="0" applyNumberFormat="1" applyFont="1" applyFill="1" applyBorder="1" applyAlignment="1">
      <alignment horizontal="right"/>
    </xf>
    <xf numFmtId="5" fontId="124" fillId="74" borderId="251" xfId="0" applyNumberFormat="1" applyFont="1" applyFill="1" applyBorder="1" applyAlignment="1">
      <alignment horizontal="right"/>
    </xf>
    <xf numFmtId="37" fontId="96" fillId="30" borderId="200" xfId="0" applyNumberFormat="1" applyFont="1" applyFill="1" applyBorder="1" applyAlignment="1">
      <alignment horizontal="right"/>
    </xf>
    <xf numFmtId="37" fontId="96" fillId="0" borderId="253" xfId="0" applyNumberFormat="1" applyFont="1" applyBorder="1"/>
    <xf numFmtId="37" fontId="96" fillId="24" borderId="200" xfId="0" applyNumberFormat="1" applyFont="1" applyFill="1" applyBorder="1" applyAlignment="1">
      <alignment horizontal="right"/>
    </xf>
    <xf numFmtId="37" fontId="96" fillId="24" borderId="254" xfId="0" applyNumberFormat="1" applyFont="1" applyFill="1" applyBorder="1" applyAlignment="1">
      <alignment horizontal="right"/>
    </xf>
    <xf numFmtId="5" fontId="124" fillId="74" borderId="238" xfId="0" applyNumberFormat="1" applyFont="1" applyFill="1" applyBorder="1" applyAlignment="1">
      <alignment horizontal="right"/>
    </xf>
    <xf numFmtId="37" fontId="123" fillId="74" borderId="200" xfId="0" applyNumberFormat="1" applyFont="1" applyFill="1" applyBorder="1" applyAlignment="1">
      <alignment horizontal="right"/>
    </xf>
    <xf numFmtId="37" fontId="123" fillId="24" borderId="254" xfId="0" applyNumberFormat="1" applyFont="1" applyFill="1" applyBorder="1" applyAlignment="1">
      <alignment horizontal="right"/>
    </xf>
    <xf numFmtId="37" fontId="123" fillId="74" borderId="258" xfId="0" applyNumberFormat="1" applyFont="1" applyFill="1" applyBorder="1" applyAlignment="1">
      <alignment horizontal="right"/>
    </xf>
    <xf numFmtId="37" fontId="103" fillId="0" borderId="259" xfId="0" applyNumberFormat="1" applyFont="1" applyBorder="1"/>
    <xf numFmtId="37" fontId="96" fillId="0" borderId="226" xfId="0" applyNumberFormat="1" applyFont="1" applyBorder="1"/>
    <xf numFmtId="37" fontId="96" fillId="0" borderId="238" xfId="0" applyNumberFormat="1" applyFont="1" applyBorder="1" applyAlignment="1">
      <alignment horizontal="right"/>
    </xf>
    <xf numFmtId="37" fontId="103" fillId="0" borderId="253" xfId="0" applyNumberFormat="1" applyFont="1" applyBorder="1"/>
    <xf numFmtId="37" fontId="123" fillId="74" borderId="212" xfId="0" applyNumberFormat="1" applyFont="1" applyFill="1" applyBorder="1"/>
    <xf numFmtId="37" fontId="123" fillId="24" borderId="254" xfId="0" applyNumberFormat="1" applyFont="1" applyFill="1" applyBorder="1"/>
    <xf numFmtId="37" fontId="103" fillId="30" borderId="260" xfId="0" applyNumberFormat="1" applyFont="1" applyFill="1" applyBorder="1"/>
    <xf numFmtId="37" fontId="123" fillId="74" borderId="258" xfId="0" applyNumberFormat="1" applyFont="1" applyFill="1" applyBorder="1"/>
    <xf numFmtId="37" fontId="96" fillId="74" borderId="258" xfId="0" applyNumberFormat="1" applyFont="1" applyFill="1" applyBorder="1"/>
    <xf numFmtId="37" fontId="96" fillId="0" borderId="254" xfId="0" applyNumberFormat="1" applyFont="1" applyBorder="1"/>
    <xf numFmtId="0" fontId="96" fillId="0" borderId="209" xfId="0" applyFont="1" applyBorder="1"/>
    <xf numFmtId="0" fontId="96" fillId="0" borderId="210" xfId="0" applyFont="1" applyBorder="1"/>
    <xf numFmtId="0" fontId="96" fillId="0" borderId="206" xfId="0" applyFont="1" applyBorder="1" applyAlignment="1">
      <alignment horizontal="right"/>
    </xf>
    <xf numFmtId="37" fontId="96" fillId="24" borderId="208" xfId="0" applyNumberFormat="1" applyFont="1" applyFill="1" applyBorder="1"/>
    <xf numFmtId="37" fontId="96" fillId="74" borderId="264" xfId="0" applyNumberFormat="1" applyFont="1" applyFill="1" applyBorder="1"/>
    <xf numFmtId="37" fontId="96" fillId="24" borderId="254" xfId="0" applyNumberFormat="1" applyFont="1" applyFill="1" applyBorder="1"/>
    <xf numFmtId="5" fontId="103" fillId="74" borderId="208" xfId="0" applyNumberFormat="1" applyFont="1" applyFill="1" applyBorder="1"/>
    <xf numFmtId="0" fontId="101" fillId="0" borderId="265" xfId="0" applyFont="1" applyBorder="1"/>
    <xf numFmtId="0" fontId="101" fillId="0" borderId="266" xfId="0" applyFont="1" applyBorder="1"/>
    <xf numFmtId="0" fontId="101" fillId="0" borderId="266" xfId="0" applyFont="1" applyBorder="1" applyAlignment="1">
      <alignment horizontal="center"/>
    </xf>
    <xf numFmtId="3" fontId="152" fillId="32" borderId="267" xfId="0" applyNumberFormat="1" applyFont="1" applyFill="1" applyBorder="1" applyProtection="1">
      <protection locked="0"/>
    </xf>
    <xf numFmtId="3" fontId="101" fillId="0" borderId="267" xfId="0" applyNumberFormat="1" applyFont="1" applyBorder="1"/>
    <xf numFmtId="0" fontId="101" fillId="0" borderId="268" xfId="0" applyFont="1" applyBorder="1"/>
    <xf numFmtId="0" fontId="101" fillId="0" borderId="269" xfId="0" applyFont="1" applyBorder="1"/>
    <xf numFmtId="0" fontId="101" fillId="0" borderId="269" xfId="0" applyFont="1" applyBorder="1" applyAlignment="1">
      <alignment horizontal="center"/>
    </xf>
    <xf numFmtId="3" fontId="152" fillId="32" borderId="270" xfId="0" applyNumberFormat="1" applyFont="1" applyFill="1" applyBorder="1" applyProtection="1">
      <protection locked="0"/>
    </xf>
    <xf numFmtId="3" fontId="101" fillId="0" borderId="270" xfId="0" applyNumberFormat="1" applyFont="1" applyBorder="1"/>
    <xf numFmtId="0" fontId="101" fillId="0" borderId="267" xfId="0" applyFont="1" applyBorder="1" applyAlignment="1">
      <alignment horizontal="center"/>
    </xf>
    <xf numFmtId="0" fontId="101" fillId="0" borderId="270" xfId="0" applyFont="1" applyBorder="1" applyAlignment="1">
      <alignment horizontal="center"/>
    </xf>
    <xf numFmtId="0" fontId="101" fillId="75" borderId="267" xfId="0" applyFont="1" applyFill="1" applyBorder="1"/>
    <xf numFmtId="0" fontId="101" fillId="0" borderId="271" xfId="0" applyFont="1" applyBorder="1"/>
    <xf numFmtId="0" fontId="101" fillId="75" borderId="270" xfId="0" applyFont="1" applyFill="1" applyBorder="1"/>
    <xf numFmtId="0" fontId="139" fillId="0" borderId="258" xfId="663" applyFont="1" applyBorder="1" applyAlignment="1">
      <alignment horizontal="center" wrapText="1"/>
    </xf>
    <xf numFmtId="0" fontId="139" fillId="0" borderId="272" xfId="663" applyFont="1" applyBorder="1" applyAlignment="1">
      <alignment horizontal="center" wrapText="1"/>
    </xf>
    <xf numFmtId="9" fontId="120" fillId="0" borderId="258" xfId="663" applyNumberFormat="1" applyFont="1" applyBorder="1" applyAlignment="1">
      <alignment horizontal="center" wrapText="1"/>
    </xf>
    <xf numFmtId="9" fontId="139" fillId="0" borderId="272" xfId="663" applyNumberFormat="1" applyFont="1" applyBorder="1" applyAlignment="1">
      <alignment horizontal="center" wrapText="1"/>
    </xf>
    <xf numFmtId="0" fontId="118" fillId="0" borderId="274" xfId="663" applyFont="1" applyBorder="1"/>
    <xf numFmtId="44" fontId="104" fillId="0" borderId="273" xfId="378" applyFont="1" applyFill="1" applyBorder="1" applyProtection="1"/>
    <xf numFmtId="44" fontId="104" fillId="0" borderId="275" xfId="378" applyFont="1" applyFill="1" applyBorder="1" applyProtection="1"/>
    <xf numFmtId="0" fontId="104" fillId="0" borderId="274" xfId="663" applyFont="1" applyBorder="1"/>
    <xf numFmtId="44" fontId="104" fillId="0" borderId="258" xfId="378" applyFont="1" applyFill="1" applyBorder="1" applyProtection="1"/>
    <xf numFmtId="44" fontId="104" fillId="0" borderId="272" xfId="378" applyFont="1" applyFill="1" applyBorder="1" applyProtection="1"/>
    <xf numFmtId="0" fontId="104" fillId="0" borderId="274" xfId="663" applyFont="1" applyBorder="1" applyAlignment="1">
      <alignment horizontal="left"/>
    </xf>
    <xf numFmtId="0" fontId="104" fillId="0" borderId="276" xfId="663" applyFont="1" applyBorder="1"/>
    <xf numFmtId="0" fontId="118" fillId="0" borderId="258" xfId="663" applyFont="1" applyBorder="1"/>
    <xf numFmtId="0" fontId="118" fillId="0" borderId="272" xfId="663" applyFont="1" applyBorder="1"/>
    <xf numFmtId="0" fontId="139" fillId="0" borderId="273" xfId="663" applyFont="1" applyBorder="1" applyAlignment="1">
      <alignment horizontal="center" wrapText="1"/>
    </xf>
    <xf numFmtId="0" fontId="139" fillId="0" borderId="275" xfId="663" applyFont="1" applyBorder="1" applyAlignment="1">
      <alignment horizontal="center" wrapText="1"/>
    </xf>
    <xf numFmtId="0" fontId="118" fillId="0" borderId="276" xfId="663" applyFont="1" applyBorder="1"/>
    <xf numFmtId="0" fontId="104" fillId="0" borderId="276" xfId="663" applyFont="1" applyBorder="1" applyAlignment="1">
      <alignment horizontal="left"/>
    </xf>
    <xf numFmtId="0" fontId="104" fillId="0" borderId="277" xfId="663" applyFont="1" applyBorder="1"/>
    <xf numFmtId="44" fontId="104" fillId="0" borderId="278" xfId="378" applyFont="1" applyFill="1" applyBorder="1" applyProtection="1"/>
    <xf numFmtId="44" fontId="104" fillId="0" borderId="279" xfId="378" applyFont="1" applyFill="1" applyBorder="1" applyProtection="1"/>
    <xf numFmtId="0" fontId="139" fillId="0" borderId="280" xfId="663" applyFont="1" applyBorder="1" applyAlignment="1">
      <alignment horizontal="center" wrapText="1"/>
    </xf>
    <xf numFmtId="9" fontId="139" fillId="0" borderId="280" xfId="663" applyNumberFormat="1" applyFont="1" applyBorder="1" applyAlignment="1">
      <alignment horizontal="center" wrapText="1"/>
    </xf>
    <xf numFmtId="0" fontId="118" fillId="0" borderId="281" xfId="663" applyFont="1" applyBorder="1"/>
    <xf numFmtId="44" fontId="104" fillId="0" borderId="280" xfId="378" applyFont="1" applyFill="1" applyBorder="1" applyProtection="1"/>
    <xf numFmtId="0" fontId="104" fillId="0" borderId="281" xfId="663" applyFont="1" applyBorder="1"/>
    <xf numFmtId="0" fontId="104" fillId="0" borderId="281" xfId="663" applyFont="1" applyBorder="1" applyAlignment="1">
      <alignment horizontal="left"/>
    </xf>
    <xf numFmtId="0" fontId="118" fillId="0" borderId="280" xfId="663" applyFont="1" applyBorder="1"/>
    <xf numFmtId="44" fontId="104" fillId="0" borderId="258" xfId="378" applyFont="1" applyFill="1" applyBorder="1" applyAlignment="1" applyProtection="1">
      <alignment horizontal="right"/>
    </xf>
    <xf numFmtId="44" fontId="104" fillId="0" borderId="280" xfId="378" applyFont="1" applyFill="1" applyBorder="1" applyAlignment="1" applyProtection="1">
      <alignment horizontal="right"/>
    </xf>
    <xf numFmtId="0" fontId="104" fillId="0" borderId="282" xfId="663" applyFont="1" applyBorder="1"/>
    <xf numFmtId="44" fontId="104" fillId="0" borderId="283" xfId="378" applyFont="1" applyFill="1" applyBorder="1" applyAlignment="1" applyProtection="1">
      <alignment horizontal="right"/>
    </xf>
    <xf numFmtId="44" fontId="104" fillId="0" borderId="284" xfId="378" applyFont="1" applyFill="1" applyBorder="1" applyAlignment="1" applyProtection="1">
      <alignment horizontal="right"/>
    </xf>
    <xf numFmtId="44" fontId="104" fillId="0" borderId="258" xfId="378" quotePrefix="1" applyFont="1" applyFill="1" applyBorder="1" applyProtection="1"/>
    <xf numFmtId="44" fontId="104" fillId="0" borderId="283" xfId="378" applyFont="1" applyFill="1" applyBorder="1" applyProtection="1"/>
    <xf numFmtId="44" fontId="104" fillId="0" borderId="283" xfId="378" quotePrefix="1" applyFont="1" applyFill="1" applyBorder="1" applyProtection="1"/>
    <xf numFmtId="44" fontId="104" fillId="0" borderId="284" xfId="378" applyFont="1" applyFill="1" applyBorder="1" applyProtection="1"/>
    <xf numFmtId="44" fontId="104" fillId="0" borderId="280" xfId="378" quotePrefix="1" applyFont="1" applyFill="1" applyBorder="1" applyProtection="1"/>
    <xf numFmtId="0" fontId="74" fillId="27" borderId="285" xfId="663" applyFont="1" applyFill="1" applyBorder="1" applyAlignment="1">
      <alignment wrapText="1"/>
    </xf>
    <xf numFmtId="9" fontId="68" fillId="27" borderId="286" xfId="663" applyNumberFormat="1" applyFont="1" applyFill="1" applyBorder="1" applyAlignment="1">
      <alignment horizontal="center"/>
    </xf>
    <xf numFmtId="0" fontId="68" fillId="27" borderId="287" xfId="663" applyFont="1" applyFill="1" applyBorder="1"/>
    <xf numFmtId="0" fontId="74" fillId="28" borderId="285" xfId="663" applyFont="1" applyFill="1" applyBorder="1" applyAlignment="1">
      <alignment wrapText="1"/>
    </xf>
    <xf numFmtId="9" fontId="68" fillId="28" borderId="286" xfId="663" applyNumberFormat="1" applyFont="1" applyFill="1" applyBorder="1" applyAlignment="1">
      <alignment horizontal="center"/>
    </xf>
    <xf numFmtId="0" fontId="68" fillId="28" borderId="287" xfId="663" applyFont="1" applyFill="1" applyBorder="1"/>
    <xf numFmtId="0" fontId="74" fillId="27" borderId="285" xfId="663" applyFont="1" applyFill="1" applyBorder="1"/>
    <xf numFmtId="0" fontId="68" fillId="27" borderId="287" xfId="663" applyFont="1" applyFill="1" applyBorder="1" applyAlignment="1">
      <alignment wrapText="1"/>
    </xf>
    <xf numFmtId="0" fontId="68" fillId="28" borderId="287" xfId="663" applyFont="1" applyFill="1" applyBorder="1" applyAlignment="1">
      <alignment horizontal="left"/>
    </xf>
    <xf numFmtId="0" fontId="74" fillId="28" borderId="290" xfId="663" applyFont="1" applyFill="1" applyBorder="1" applyAlignment="1">
      <alignment wrapText="1"/>
    </xf>
    <xf numFmtId="9" fontId="68" fillId="28" borderId="291" xfId="663" applyNumberFormat="1" applyFont="1" applyFill="1" applyBorder="1" applyAlignment="1">
      <alignment horizontal="center"/>
    </xf>
    <xf numFmtId="0" fontId="68" fillId="28" borderId="292" xfId="663" applyFont="1" applyFill="1" applyBorder="1"/>
    <xf numFmtId="0" fontId="68" fillId="0" borderId="0" xfId="0" applyFont="1" applyAlignment="1">
      <alignment horizontal="left"/>
    </xf>
    <xf numFmtId="0" fontId="70" fillId="0" borderId="0" xfId="0" applyFont="1" applyAlignment="1">
      <alignment horizontal="left" vertical="top" wrapText="1"/>
    </xf>
    <xf numFmtId="0" fontId="74" fillId="0" borderId="0" xfId="0" applyFont="1" applyAlignment="1">
      <alignment horizontal="left"/>
    </xf>
    <xf numFmtId="0" fontId="67" fillId="32" borderId="45" xfId="530" applyFont="1" applyFill="1" applyBorder="1" applyAlignment="1" applyProtection="1">
      <alignment horizontal="center"/>
      <protection locked="0"/>
    </xf>
    <xf numFmtId="49" fontId="71" fillId="0" borderId="0" xfId="0" applyNumberFormat="1" applyFont="1" applyAlignment="1">
      <alignment horizontal="left" vertical="top" wrapText="1"/>
    </xf>
    <xf numFmtId="0" fontId="71" fillId="0" borderId="0" xfId="0" applyFont="1" applyAlignment="1">
      <alignment horizontal="left"/>
    </xf>
    <xf numFmtId="0" fontId="70" fillId="30" borderId="156" xfId="0" applyFont="1" applyFill="1" applyBorder="1" applyAlignment="1">
      <alignment horizontal="left"/>
    </xf>
    <xf numFmtId="0" fontId="70" fillId="30" borderId="157" xfId="0" applyFont="1" applyFill="1" applyBorder="1" applyAlignment="1">
      <alignment horizontal="left"/>
    </xf>
    <xf numFmtId="0" fontId="70" fillId="30" borderId="158" xfId="0" applyFont="1" applyFill="1" applyBorder="1" applyAlignment="1">
      <alignment horizontal="left"/>
    </xf>
    <xf numFmtId="0" fontId="70" fillId="30" borderId="38" xfId="0" applyFont="1" applyFill="1" applyBorder="1" applyAlignment="1">
      <alignment horizontal="left"/>
    </xf>
    <xf numFmtId="0" fontId="70" fillId="30" borderId="52" xfId="0" applyFont="1" applyFill="1" applyBorder="1" applyAlignment="1">
      <alignment horizontal="left"/>
    </xf>
    <xf numFmtId="0" fontId="70" fillId="30" borderId="61" xfId="0" applyFont="1" applyFill="1" applyBorder="1" applyAlignment="1">
      <alignment horizontal="left"/>
    </xf>
    <xf numFmtId="10" fontId="69" fillId="32" borderId="0" xfId="0" quotePrefix="1" applyNumberFormat="1" applyFont="1" applyFill="1" applyAlignment="1">
      <alignment horizontal="center"/>
    </xf>
    <xf numFmtId="0" fontId="71" fillId="0" borderId="0" xfId="0" applyFont="1" applyAlignment="1">
      <alignment horizontal="left" vertical="top" wrapText="1"/>
    </xf>
    <xf numFmtId="0" fontId="68" fillId="0" borderId="0" xfId="0" applyFont="1" applyAlignment="1">
      <alignment horizontal="left" wrapText="1"/>
    </xf>
    <xf numFmtId="10" fontId="70" fillId="0" borderId="0" xfId="0" quotePrefix="1" applyNumberFormat="1" applyFont="1" applyAlignment="1">
      <alignment horizontal="center"/>
    </xf>
    <xf numFmtId="10" fontId="70" fillId="0" borderId="0" xfId="0" applyNumberFormat="1" applyFont="1" applyAlignment="1">
      <alignment horizontal="center"/>
    </xf>
    <xf numFmtId="0" fontId="99" fillId="0" borderId="180" xfId="0" applyFont="1" applyBorder="1" applyAlignment="1">
      <alignment horizontal="center"/>
    </xf>
    <xf numFmtId="0" fontId="70" fillId="0" borderId="0" xfId="0" applyFont="1" applyAlignment="1">
      <alignment horizontal="left"/>
    </xf>
    <xf numFmtId="0" fontId="70" fillId="0" borderId="17" xfId="0" applyFont="1" applyBorder="1" applyAlignment="1">
      <alignment horizontal="left"/>
    </xf>
    <xf numFmtId="0" fontId="99" fillId="0" borderId="17" xfId="0" applyFont="1" applyBorder="1" applyAlignment="1">
      <alignment horizontal="center"/>
    </xf>
    <xf numFmtId="0" fontId="100" fillId="0" borderId="0" xfId="0" applyFont="1" applyAlignment="1">
      <alignment horizontal="center"/>
    </xf>
    <xf numFmtId="0" fontId="70" fillId="30" borderId="81" xfId="0" applyFont="1" applyFill="1" applyBorder="1" applyAlignment="1">
      <alignment horizontal="center" wrapText="1"/>
    </xf>
    <xf numFmtId="0" fontId="70" fillId="30" borderId="82" xfId="0" applyFont="1" applyFill="1" applyBorder="1" applyAlignment="1">
      <alignment horizontal="center" wrapText="1"/>
    </xf>
    <xf numFmtId="0" fontId="143" fillId="0" borderId="0" xfId="0" applyFont="1" applyAlignment="1">
      <alignment horizontal="left" vertical="top" wrapText="1"/>
    </xf>
    <xf numFmtId="0" fontId="118" fillId="0" borderId="147" xfId="0" applyFont="1" applyBorder="1" applyAlignment="1" applyProtection="1">
      <alignment horizontal="left" vertical="top" wrapText="1"/>
      <protection locked="0"/>
    </xf>
    <xf numFmtId="0" fontId="118" fillId="0" borderId="101" xfId="0" applyFont="1" applyBorder="1" applyAlignment="1" applyProtection="1">
      <alignment horizontal="left" vertical="top" wrapText="1"/>
      <protection locked="0"/>
    </xf>
    <xf numFmtId="0" fontId="118" fillId="0" borderId="67" xfId="0" applyFont="1" applyBorder="1" applyAlignment="1" applyProtection="1">
      <alignment horizontal="left" vertical="top" wrapText="1"/>
      <protection locked="0"/>
    </xf>
    <xf numFmtId="0" fontId="118" fillId="0" borderId="15" xfId="0" applyFont="1" applyBorder="1" applyAlignment="1" applyProtection="1">
      <alignment horizontal="left" vertical="top" wrapText="1"/>
      <protection locked="0"/>
    </xf>
    <xf numFmtId="0" fontId="118" fillId="0" borderId="0" xfId="0" applyFont="1" applyAlignment="1" applyProtection="1">
      <alignment horizontal="left" vertical="top" wrapText="1"/>
      <protection locked="0"/>
    </xf>
    <xf numFmtId="0" fontId="118" fillId="0" borderId="16" xfId="0" applyFont="1" applyBorder="1" applyAlignment="1" applyProtection="1">
      <alignment horizontal="left" vertical="top" wrapText="1"/>
      <protection locked="0"/>
    </xf>
    <xf numFmtId="0" fontId="118" fillId="0" borderId="21" xfId="0" applyFont="1" applyBorder="1" applyAlignment="1" applyProtection="1">
      <alignment horizontal="left" vertical="top" wrapText="1"/>
      <protection locked="0"/>
    </xf>
    <xf numFmtId="0" fontId="118" fillId="0" borderId="17" xfId="0" applyFont="1" applyBorder="1" applyAlignment="1" applyProtection="1">
      <alignment horizontal="left" vertical="top" wrapText="1"/>
      <protection locked="0"/>
    </xf>
    <xf numFmtId="0" fontId="118" fillId="0" borderId="22" xfId="0" applyFont="1" applyBorder="1" applyAlignment="1" applyProtection="1">
      <alignment horizontal="left" vertical="top" wrapText="1"/>
      <protection locked="0"/>
    </xf>
    <xf numFmtId="37" fontId="96" fillId="0" borderId="0" xfId="0" applyNumberFormat="1" applyFont="1" applyAlignment="1">
      <alignment horizontal="left"/>
    </xf>
    <xf numFmtId="0" fontId="96" fillId="0" borderId="0" xfId="0" applyFont="1" applyAlignment="1">
      <alignment horizontal="left" vertical="top"/>
    </xf>
    <xf numFmtId="37" fontId="103" fillId="30" borderId="207" xfId="0" applyNumberFormat="1" applyFont="1" applyFill="1" applyBorder="1" applyAlignment="1">
      <alignment horizontal="left"/>
    </xf>
    <xf numFmtId="37" fontId="103" fillId="30" borderId="186" xfId="0" applyNumberFormat="1" applyFont="1" applyFill="1" applyBorder="1" applyAlignment="1">
      <alignment horizontal="left"/>
    </xf>
    <xf numFmtId="37" fontId="103" fillId="30" borderId="200" xfId="0" applyNumberFormat="1" applyFont="1" applyFill="1" applyBorder="1" applyAlignment="1">
      <alignment horizontal="left"/>
    </xf>
    <xf numFmtId="37" fontId="103" fillId="30" borderId="255" xfId="0" applyNumberFormat="1" applyFont="1" applyFill="1" applyBorder="1" applyAlignment="1">
      <alignment horizontal="left"/>
    </xf>
    <xf numFmtId="37" fontId="103" fillId="30" borderId="256" xfId="0" applyNumberFormat="1" applyFont="1" applyFill="1" applyBorder="1" applyAlignment="1">
      <alignment horizontal="left"/>
    </xf>
    <xf numFmtId="37" fontId="103" fillId="30" borderId="257" xfId="0" applyNumberFormat="1" applyFont="1" applyFill="1" applyBorder="1" applyAlignment="1">
      <alignment horizontal="left"/>
    </xf>
    <xf numFmtId="37" fontId="103" fillId="30" borderId="169" xfId="0" applyNumberFormat="1" applyFont="1" applyFill="1" applyBorder="1" applyAlignment="1">
      <alignment horizontal="left"/>
    </xf>
    <xf numFmtId="37" fontId="103" fillId="30" borderId="168" xfId="0" applyNumberFormat="1" applyFont="1" applyFill="1" applyBorder="1" applyAlignment="1">
      <alignment horizontal="left"/>
    </xf>
    <xf numFmtId="37" fontId="103" fillId="30" borderId="170" xfId="0" applyNumberFormat="1" applyFont="1" applyFill="1" applyBorder="1" applyAlignment="1">
      <alignment horizontal="left"/>
    </xf>
    <xf numFmtId="37" fontId="103" fillId="30" borderId="261" xfId="0" applyNumberFormat="1" applyFont="1" applyFill="1" applyBorder="1" applyAlignment="1">
      <alignment horizontal="left"/>
    </xf>
    <xf numFmtId="37" fontId="103" fillId="30" borderId="262" xfId="0" applyNumberFormat="1" applyFont="1" applyFill="1" applyBorder="1" applyAlignment="1">
      <alignment horizontal="left"/>
    </xf>
    <xf numFmtId="37" fontId="103" fillId="30" borderId="263" xfId="0" applyNumberFormat="1" applyFont="1" applyFill="1" applyBorder="1" applyAlignment="1">
      <alignment horizontal="left"/>
    </xf>
    <xf numFmtId="0" fontId="131" fillId="32" borderId="17" xfId="0" applyFont="1" applyFill="1" applyBorder="1" applyAlignment="1">
      <alignment horizontal="left"/>
    </xf>
    <xf numFmtId="37" fontId="99" fillId="30" borderId="81" xfId="0" applyNumberFormat="1" applyFont="1" applyFill="1" applyBorder="1" applyAlignment="1">
      <alignment horizontal="left"/>
    </xf>
    <xf numFmtId="37" fontId="99" fillId="30" borderId="83" xfId="0" applyNumberFormat="1" applyFont="1" applyFill="1" applyBorder="1" applyAlignment="1">
      <alignment horizontal="left"/>
    </xf>
    <xf numFmtId="0" fontId="99" fillId="0" borderId="81" xfId="0" applyFont="1" applyBorder="1" applyAlignment="1">
      <alignment horizontal="center"/>
    </xf>
    <xf numFmtId="0" fontId="99" fillId="0" borderId="83" xfId="0" applyFont="1" applyBorder="1" applyAlignment="1">
      <alignment horizontal="center"/>
    </xf>
    <xf numFmtId="0" fontId="99" fillId="0" borderId="82" xfId="0" applyFont="1" applyBorder="1" applyAlignment="1">
      <alignment horizontal="center"/>
    </xf>
    <xf numFmtId="37" fontId="99" fillId="30" borderId="82" xfId="0" applyNumberFormat="1" applyFont="1" applyFill="1" applyBorder="1" applyAlignment="1">
      <alignment horizontal="left"/>
    </xf>
    <xf numFmtId="37" fontId="135" fillId="30" borderId="81" xfId="0" applyNumberFormat="1" applyFont="1" applyFill="1" applyBorder="1" applyAlignment="1">
      <alignment horizontal="left"/>
    </xf>
    <xf numFmtId="37" fontId="135" fillId="30" borderId="82" xfId="0" applyNumberFormat="1" applyFont="1" applyFill="1" applyBorder="1" applyAlignment="1">
      <alignment horizontal="left"/>
    </xf>
    <xf numFmtId="0" fontId="142" fillId="32" borderId="81" xfId="0" applyFont="1" applyFill="1" applyBorder="1" applyAlignment="1">
      <alignment horizontal="left" vertical="top"/>
    </xf>
    <xf numFmtId="0" fontId="142" fillId="32" borderId="82" xfId="0" applyFont="1" applyFill="1" applyBorder="1" applyAlignment="1">
      <alignment horizontal="left" vertical="top"/>
    </xf>
    <xf numFmtId="0" fontId="134" fillId="0" borderId="0" xfId="0" applyFont="1" applyAlignment="1">
      <alignment horizontal="center"/>
    </xf>
    <xf numFmtId="0" fontId="120" fillId="0" borderId="58" xfId="0" applyFont="1" applyBorder="1" applyAlignment="1">
      <alignment wrapText="1"/>
    </xf>
    <xf numFmtId="0" fontId="120" fillId="0" borderId="57" xfId="0" applyFont="1" applyBorder="1" applyAlignment="1">
      <alignment wrapText="1"/>
    </xf>
    <xf numFmtId="0" fontId="120" fillId="0" borderId="202" xfId="0" applyFont="1" applyBorder="1" applyAlignment="1">
      <alignment wrapText="1"/>
    </xf>
    <xf numFmtId="0" fontId="120" fillId="0" borderId="177" xfId="0" applyFont="1" applyBorder="1" applyAlignment="1">
      <alignment horizontal="center"/>
    </xf>
    <xf numFmtId="0" fontId="120" fillId="0" borderId="273" xfId="0" applyFont="1" applyBorder="1" applyAlignment="1">
      <alignment horizontal="center"/>
    </xf>
    <xf numFmtId="0" fontId="120" fillId="0" borderId="147" xfId="0" applyFont="1" applyBorder="1" applyAlignment="1">
      <alignment wrapText="1"/>
    </xf>
    <xf numFmtId="0" fontId="120" fillId="0" borderId="15" xfId="0" applyFont="1" applyBorder="1" applyAlignment="1">
      <alignment wrapText="1"/>
    </xf>
    <xf numFmtId="0" fontId="120" fillId="0" borderId="205" xfId="0" applyFont="1" applyBorder="1" applyAlignment="1">
      <alignment wrapText="1"/>
    </xf>
    <xf numFmtId="0" fontId="120" fillId="0" borderId="188" xfId="0" applyFont="1" applyBorder="1" applyAlignment="1">
      <alignment wrapText="1"/>
    </xf>
    <xf numFmtId="0" fontId="118" fillId="0" borderId="0" xfId="663" applyFont="1" applyAlignment="1">
      <alignment horizontal="left" wrapText="1"/>
    </xf>
    <xf numFmtId="0" fontId="119" fillId="0" borderId="189" xfId="0" applyFont="1" applyBorder="1" applyAlignment="1">
      <alignment wrapText="1"/>
    </xf>
    <xf numFmtId="0" fontId="119" fillId="0" borderId="57" xfId="0" applyFont="1" applyBorder="1" applyAlignment="1">
      <alignment wrapText="1"/>
    </xf>
    <xf numFmtId="0" fontId="119" fillId="0" borderId="202" xfId="0" applyFont="1" applyBorder="1" applyAlignment="1">
      <alignment wrapText="1"/>
    </xf>
    <xf numFmtId="0" fontId="118" fillId="0" borderId="0" xfId="0" applyFont="1" applyAlignment="1">
      <alignment wrapText="1"/>
    </xf>
    <xf numFmtId="0" fontId="141" fillId="0" borderId="0" xfId="0" applyFont="1" applyAlignment="1">
      <alignment horizontal="left" wrapText="1"/>
    </xf>
    <xf numFmtId="0" fontId="120" fillId="0" borderId="39" xfId="0" applyFont="1" applyBorder="1" applyAlignment="1">
      <alignment wrapText="1"/>
    </xf>
    <xf numFmtId="0" fontId="120" fillId="0" borderId="40" xfId="0" applyFont="1" applyBorder="1" applyAlignment="1">
      <alignment wrapText="1"/>
    </xf>
    <xf numFmtId="0" fontId="120" fillId="0" borderId="197" xfId="0" applyFont="1" applyBorder="1" applyAlignment="1">
      <alignment wrapText="1"/>
    </xf>
    <xf numFmtId="0" fontId="120" fillId="0" borderId="191" xfId="0" applyFont="1" applyBorder="1" applyAlignment="1">
      <alignment wrapText="1"/>
    </xf>
    <xf numFmtId="0" fontId="118" fillId="0" borderId="58" xfId="0" applyFont="1" applyBorder="1" applyAlignment="1">
      <alignment wrapText="1"/>
    </xf>
    <xf numFmtId="0" fontId="118" fillId="0" borderId="57" xfId="0" applyFont="1" applyBorder="1" applyAlignment="1">
      <alignment wrapText="1"/>
    </xf>
    <xf numFmtId="0" fontId="118" fillId="0" borderId="202" xfId="0" applyFont="1" applyBorder="1" applyAlignment="1">
      <alignment wrapText="1"/>
    </xf>
    <xf numFmtId="0" fontId="70" fillId="0" borderId="0" xfId="0" applyFont="1" applyAlignment="1">
      <alignment horizontal="centerContinuous"/>
    </xf>
    <xf numFmtId="0" fontId="70" fillId="0" borderId="0" xfId="0" applyFont="1" applyAlignment="1">
      <alignment horizontal="centerContinuous" vertical="top" wrapText="1"/>
    </xf>
    <xf numFmtId="0" fontId="67" fillId="0" borderId="0" xfId="0" applyFont="1" applyAlignment="1">
      <alignment horizontal="centerContinuous"/>
    </xf>
    <xf numFmtId="0" fontId="70" fillId="0" borderId="41" xfId="0" applyFont="1" applyBorder="1" applyAlignment="1">
      <alignment horizontal="centerContinuous" wrapText="1"/>
    </xf>
    <xf numFmtId="0" fontId="70" fillId="0" borderId="45" xfId="0" applyFont="1" applyBorder="1" applyAlignment="1">
      <alignment horizontal="centerContinuous" wrapText="1"/>
    </xf>
    <xf numFmtId="0" fontId="70" fillId="0" borderId="46" xfId="0" applyFont="1" applyBorder="1" applyAlignment="1">
      <alignment horizontal="centerContinuous" wrapText="1"/>
    </xf>
    <xf numFmtId="49" fontId="71" fillId="0" borderId="0" xfId="0" applyNumberFormat="1" applyFont="1" applyAlignment="1">
      <alignment horizontal="centerContinuous" vertical="top" wrapText="1"/>
    </xf>
    <xf numFmtId="0" fontId="71" fillId="0" borderId="0" xfId="0" applyFont="1" applyAlignment="1">
      <alignment horizontal="centerContinuous" vertical="top" wrapText="1"/>
    </xf>
    <xf numFmtId="0" fontId="67" fillId="0" borderId="0" xfId="0" applyFont="1" applyAlignment="1">
      <alignment horizontal="centerContinuous" wrapText="1"/>
    </xf>
    <xf numFmtId="0" fontId="68" fillId="0" borderId="0" xfId="0" applyFont="1" applyAlignment="1">
      <alignment horizontal="centerContinuous" wrapText="1"/>
    </xf>
    <xf numFmtId="0" fontId="99" fillId="0" borderId="0" xfId="0" applyFont="1" applyAlignment="1">
      <alignment horizontal="centerContinuous"/>
    </xf>
    <xf numFmtId="37" fontId="70" fillId="0" borderId="0" xfId="0" applyNumberFormat="1" applyFont="1" applyAlignment="1">
      <alignment horizontal="center"/>
    </xf>
    <xf numFmtId="0" fontId="137" fillId="0" borderId="0" xfId="0" applyFont="1" applyAlignment="1">
      <alignment horizontal="centerContinuous"/>
    </xf>
    <xf numFmtId="0" fontId="99" fillId="0" borderId="17" xfId="0" applyFont="1" applyBorder="1" applyAlignment="1">
      <alignment horizontal="centerContinuous"/>
    </xf>
    <xf numFmtId="4" fontId="96" fillId="0" borderId="0" xfId="0" applyNumberFormat="1" applyFont="1" applyAlignment="1">
      <alignment horizontal="centerContinuous" wrapText="1"/>
    </xf>
    <xf numFmtId="0" fontId="101" fillId="0" borderId="0" xfId="0" applyFont="1" applyAlignment="1">
      <alignment horizontal="center"/>
    </xf>
    <xf numFmtId="0" fontId="100" fillId="0" borderId="0" xfId="0" applyFont="1" applyAlignment="1">
      <alignment horizontal="centerContinuous"/>
    </xf>
    <xf numFmtId="0" fontId="100" fillId="0" borderId="17" xfId="0" applyFont="1" applyBorder="1" applyAlignment="1">
      <alignment horizontal="centerContinuous"/>
    </xf>
    <xf numFmtId="0" fontId="70" fillId="30" borderId="81" xfId="0" applyFont="1" applyFill="1" applyBorder="1" applyAlignment="1">
      <alignment horizontal="centerContinuous" wrapText="1"/>
    </xf>
    <xf numFmtId="0" fontId="70" fillId="30" borderId="82" xfId="0" applyFont="1" applyFill="1" applyBorder="1" applyAlignment="1">
      <alignment horizontal="centerContinuous" wrapText="1"/>
    </xf>
    <xf numFmtId="0" fontId="103" fillId="0" borderId="0" xfId="0" applyFont="1" applyAlignment="1">
      <alignment horizontal="centerContinuous"/>
    </xf>
    <xf numFmtId="0" fontId="118" fillId="0" borderId="0" xfId="0" applyFont="1" applyAlignment="1">
      <alignment horizontal="centerContinuous"/>
    </xf>
    <xf numFmtId="0" fontId="70" fillId="0" borderId="0" xfId="0" applyFont="1" applyAlignment="1">
      <alignment horizontal="centerContinuous" wrapText="1"/>
    </xf>
    <xf numFmtId="0" fontId="96" fillId="0" borderId="0" xfId="0" applyFont="1" applyAlignment="1">
      <alignment horizontal="centerContinuous"/>
    </xf>
    <xf numFmtId="37" fontId="99" fillId="0" borderId="0" xfId="0" applyNumberFormat="1" applyFont="1" applyAlignment="1">
      <alignment horizontal="centerContinuous"/>
    </xf>
    <xf numFmtId="49" fontId="99" fillId="0" borderId="0" xfId="0" applyNumberFormat="1" applyFont="1" applyAlignment="1">
      <alignment horizontal="centerContinuous"/>
    </xf>
    <xf numFmtId="37" fontId="124" fillId="0" borderId="0" xfId="0" applyNumberFormat="1" applyFont="1" applyAlignment="1">
      <alignment horizontal="centerContinuous"/>
    </xf>
    <xf numFmtId="0" fontId="131" fillId="32" borderId="0" xfId="0" applyFont="1" applyFill="1" applyAlignment="1">
      <alignment horizontal="centerContinuous" wrapText="1"/>
    </xf>
    <xf numFmtId="0" fontId="99" fillId="0" borderId="17" xfId="0" applyFont="1" applyBorder="1" applyAlignment="1">
      <alignment horizontal="centerContinuous" vertical="center"/>
    </xf>
    <xf numFmtId="0" fontId="134" fillId="0" borderId="0" xfId="0" applyFont="1" applyAlignment="1">
      <alignment horizontal="centerContinuous"/>
    </xf>
    <xf numFmtId="37" fontId="100" fillId="32" borderId="0" xfId="0" applyNumberFormat="1" applyFont="1" applyFill="1" applyAlignment="1">
      <alignment horizontal="centerContinuous" wrapText="1"/>
    </xf>
    <xf numFmtId="37" fontId="121" fillId="32" borderId="0" xfId="0" applyNumberFormat="1" applyFont="1" applyFill="1" applyAlignment="1">
      <alignment horizontal="centerContinuous"/>
    </xf>
    <xf numFmtId="0" fontId="118" fillId="0" borderId="0" xfId="663" applyFont="1" applyAlignment="1">
      <alignment horizontal="center"/>
    </xf>
    <xf numFmtId="44" fontId="118" fillId="0" borderId="0" xfId="663" applyNumberFormat="1" applyFont="1" applyAlignment="1">
      <alignment horizontal="center"/>
    </xf>
    <xf numFmtId="39" fontId="118" fillId="0" borderId="0" xfId="663" applyNumberFormat="1" applyFont="1" applyAlignment="1">
      <alignment horizontal="center" wrapText="1"/>
    </xf>
    <xf numFmtId="0" fontId="67" fillId="0" borderId="83" xfId="0" applyFont="1" applyBorder="1" applyAlignment="1">
      <alignment horizontal="left" vertical="top" wrapText="1"/>
    </xf>
    <xf numFmtId="0" fontId="67" fillId="0" borderId="82" xfId="0" applyFont="1" applyBorder="1" applyAlignment="1">
      <alignment horizontal="left" vertical="top" wrapText="1"/>
    </xf>
    <xf numFmtId="0" fontId="67" fillId="0" borderId="0" xfId="530" applyFont="1" applyAlignment="1" applyProtection="1">
      <alignment horizontal="center"/>
      <protection locked="0"/>
    </xf>
    <xf numFmtId="5" fontId="68" fillId="32" borderId="296" xfId="181" applyNumberFormat="1" applyFont="1" applyFill="1" applyBorder="1" applyAlignment="1">
      <alignment horizontal="right"/>
    </xf>
    <xf numFmtId="165" fontId="68" fillId="32" borderId="281" xfId="181" applyNumberFormat="1" applyFont="1" applyFill="1" applyBorder="1" applyAlignment="1">
      <alignment horizontal="right"/>
    </xf>
    <xf numFmtId="0" fontId="68" fillId="78" borderId="43" xfId="0" applyFont="1" applyFill="1" applyBorder="1"/>
    <xf numFmtId="0" fontId="68" fillId="78" borderId="213" xfId="0" applyFont="1" applyFill="1" applyBorder="1"/>
    <xf numFmtId="0" fontId="68" fillId="78" borderId="216" xfId="0" applyFont="1" applyFill="1" applyBorder="1"/>
    <xf numFmtId="166" fontId="68" fillId="36" borderId="84" xfId="0" applyNumberFormat="1" applyFont="1" applyFill="1" applyBorder="1"/>
    <xf numFmtId="166" fontId="68" fillId="36" borderId="186" xfId="0" applyNumberFormat="1" applyFont="1" applyFill="1" applyBorder="1"/>
    <xf numFmtId="166" fontId="68" fillId="36" borderId="182" xfId="0" applyNumberFormat="1" applyFont="1" applyFill="1" applyBorder="1"/>
    <xf numFmtId="166" fontId="100" fillId="32" borderId="21" xfId="0" applyNumberFormat="1" applyFont="1" applyFill="1" applyBorder="1"/>
    <xf numFmtId="0" fontId="70" fillId="35" borderId="14" xfId="0" applyFont="1" applyFill="1" applyBorder="1" applyAlignment="1">
      <alignment horizontal="center" wrapText="1"/>
    </xf>
    <xf numFmtId="0" fontId="70" fillId="35" borderId="12" xfId="0" applyFont="1" applyFill="1" applyBorder="1" applyAlignment="1">
      <alignment horizontal="center"/>
    </xf>
    <xf numFmtId="0" fontId="70" fillId="35" borderId="188" xfId="0" applyFont="1" applyFill="1" applyBorder="1" applyAlignment="1">
      <alignment horizontal="center"/>
    </xf>
    <xf numFmtId="0" fontId="70" fillId="35" borderId="57" xfId="0" applyFont="1" applyFill="1" applyBorder="1" applyAlignment="1">
      <alignment horizontal="center"/>
    </xf>
    <xf numFmtId="0" fontId="70" fillId="35" borderId="145" xfId="0" applyFont="1" applyFill="1" applyBorder="1" applyAlignment="1">
      <alignment horizontal="center" wrapText="1"/>
    </xf>
    <xf numFmtId="0" fontId="70" fillId="35" borderId="189" xfId="0" applyFont="1" applyFill="1" applyBorder="1" applyAlignment="1">
      <alignment horizontal="center"/>
    </xf>
    <xf numFmtId="0" fontId="70" fillId="35" borderId="142" xfId="0" applyFont="1" applyFill="1" applyBorder="1" applyAlignment="1">
      <alignment horizontal="center" wrapText="1"/>
    </xf>
    <xf numFmtId="0" fontId="70" fillId="35" borderId="11" xfId="0" applyFont="1" applyFill="1" applyBorder="1" applyAlignment="1">
      <alignment horizontal="center"/>
    </xf>
    <xf numFmtId="0" fontId="70" fillId="35" borderId="102" xfId="0" applyFont="1" applyFill="1" applyBorder="1" applyAlignment="1">
      <alignment horizontal="center"/>
    </xf>
    <xf numFmtId="0" fontId="70" fillId="35" borderId="143" xfId="0" applyFont="1" applyFill="1" applyBorder="1" applyAlignment="1">
      <alignment horizontal="center" wrapText="1"/>
    </xf>
    <xf numFmtId="0" fontId="70" fillId="35" borderId="64" xfId="0" applyFont="1" applyFill="1" applyBorder="1" applyAlignment="1">
      <alignment horizontal="center" wrapText="1"/>
    </xf>
    <xf numFmtId="0" fontId="70" fillId="35" borderId="81" xfId="0" applyFont="1" applyFill="1" applyBorder="1" applyAlignment="1">
      <alignment horizontal="center" wrapText="1"/>
    </xf>
    <xf numFmtId="0" fontId="70" fillId="35" borderId="19" xfId="0" applyFont="1" applyFill="1" applyBorder="1" applyAlignment="1">
      <alignment horizontal="center" wrapText="1"/>
    </xf>
    <xf numFmtId="4" fontId="154" fillId="32" borderId="293" xfId="0" applyNumberFormat="1" applyFont="1" applyFill="1" applyBorder="1" applyProtection="1">
      <protection locked="0"/>
    </xf>
    <xf numFmtId="4" fontId="154" fillId="32" borderId="294" xfId="0" applyNumberFormat="1" applyFont="1" applyFill="1" applyBorder="1" applyProtection="1">
      <protection locked="0"/>
    </xf>
    <xf numFmtId="4" fontId="154" fillId="32" borderId="295" xfId="0" applyNumberFormat="1" applyFont="1" applyFill="1" applyBorder="1" applyProtection="1">
      <protection locked="0"/>
    </xf>
    <xf numFmtId="0" fontId="165" fillId="71" borderId="23" xfId="0" applyFont="1" applyFill="1" applyBorder="1"/>
    <xf numFmtId="4" fontId="154" fillId="32" borderId="188" xfId="0" applyNumberFormat="1" applyFont="1" applyFill="1" applyBorder="1" applyProtection="1">
      <protection locked="0"/>
    </xf>
    <xf numFmtId="3" fontId="150" fillId="32" borderId="29" xfId="0" applyNumberFormat="1" applyFont="1" applyFill="1" applyBorder="1" applyAlignment="1" applyProtection="1">
      <alignment horizontal="right"/>
      <protection locked="0"/>
    </xf>
    <xf numFmtId="0" fontId="155" fillId="32" borderId="35" xfId="0" applyFont="1" applyFill="1" applyBorder="1" applyAlignment="1" applyProtection="1">
      <alignment horizontal="center"/>
      <protection locked="0"/>
    </xf>
    <xf numFmtId="0" fontId="155" fillId="32" borderId="56" xfId="0" applyFont="1" applyFill="1" applyBorder="1" applyAlignment="1" applyProtection="1">
      <alignment horizontal="center"/>
      <protection locked="0"/>
    </xf>
    <xf numFmtId="0" fontId="155" fillId="32" borderId="265" xfId="0" applyFont="1" applyFill="1" applyBorder="1" applyAlignment="1" applyProtection="1">
      <alignment horizontal="center"/>
      <protection locked="0"/>
    </xf>
    <xf numFmtId="0" fontId="155" fillId="32" borderId="266" xfId="0" applyFont="1" applyFill="1" applyBorder="1" applyAlignment="1" applyProtection="1">
      <alignment horizontal="center"/>
      <protection locked="0"/>
    </xf>
    <xf numFmtId="0" fontId="155" fillId="32" borderId="268" xfId="0" applyFont="1" applyFill="1" applyBorder="1" applyAlignment="1" applyProtection="1">
      <alignment horizontal="center"/>
      <protection locked="0"/>
    </xf>
    <xf numFmtId="0" fontId="155" fillId="32" borderId="269" xfId="0" applyFont="1" applyFill="1" applyBorder="1" applyAlignment="1" applyProtection="1">
      <alignment horizontal="center"/>
      <protection locked="0"/>
    </xf>
    <xf numFmtId="0" fontId="155" fillId="32" borderId="188" xfId="0" applyFont="1" applyFill="1" applyBorder="1" applyAlignment="1" applyProtection="1">
      <alignment horizontal="center"/>
      <protection locked="0"/>
    </xf>
    <xf numFmtId="0" fontId="155" fillId="32" borderId="178" xfId="0" applyFont="1" applyFill="1" applyBorder="1" applyAlignment="1" applyProtection="1">
      <alignment horizontal="center"/>
      <protection locked="0"/>
    </xf>
    <xf numFmtId="0" fontId="68" fillId="29" borderId="81" xfId="0" applyFont="1" applyFill="1" applyBorder="1"/>
    <xf numFmtId="0" fontId="68" fillId="29" borderId="82" xfId="0" applyFont="1" applyFill="1" applyBorder="1"/>
    <xf numFmtId="0" fontId="68" fillId="34" borderId="81" xfId="0" applyFont="1" applyFill="1" applyBorder="1"/>
    <xf numFmtId="0" fontId="68" fillId="34" borderId="82" xfId="0" applyFont="1" applyFill="1" applyBorder="1"/>
    <xf numFmtId="0" fontId="68" fillId="34" borderId="81" xfId="0" applyFont="1" applyFill="1" applyBorder="1" applyAlignment="1">
      <alignment horizontal="center"/>
    </xf>
    <xf numFmtId="0" fontId="68" fillId="34" borderId="82" xfId="0" applyFont="1" applyFill="1" applyBorder="1" applyAlignment="1">
      <alignment horizontal="center"/>
    </xf>
    <xf numFmtId="0" fontId="103" fillId="73" borderId="19" xfId="0" applyFont="1" applyFill="1" applyBorder="1"/>
    <xf numFmtId="0" fontId="103" fillId="73" borderId="82" xfId="0" applyFont="1" applyFill="1" applyBorder="1"/>
    <xf numFmtId="0" fontId="99" fillId="30" borderId="81" xfId="0" applyFont="1" applyFill="1" applyBorder="1" applyAlignment="1">
      <alignment horizontal="centerContinuous"/>
    </xf>
    <xf numFmtId="0" fontId="99" fillId="30" borderId="82" xfId="0" applyFont="1" applyFill="1" applyBorder="1" applyAlignment="1">
      <alignment horizontal="centerContinuous"/>
    </xf>
    <xf numFmtId="37" fontId="99" fillId="30" borderId="81" xfId="0" applyNumberFormat="1" applyFont="1" applyFill="1" applyBorder="1" applyAlignment="1">
      <alignment horizontal="centerContinuous"/>
    </xf>
    <xf numFmtId="37" fontId="99" fillId="30" borderId="82" xfId="0" applyNumberFormat="1" applyFont="1" applyFill="1" applyBorder="1" applyAlignment="1">
      <alignment horizontal="centerContinuous"/>
    </xf>
    <xf numFmtId="0" fontId="156" fillId="0" borderId="265" xfId="0" applyFont="1" applyBorder="1"/>
    <xf numFmtId="0" fontId="120" fillId="0" borderId="198" xfId="0" applyFont="1" applyBorder="1" applyAlignment="1">
      <alignment horizontal="centerContinuous" wrapText="1"/>
    </xf>
    <xf numFmtId="0" fontId="120" fillId="0" borderId="180" xfId="0" applyFont="1" applyBorder="1" applyAlignment="1">
      <alignment horizontal="centerContinuous" wrapText="1"/>
    </xf>
    <xf numFmtId="0" fontId="120" fillId="0" borderId="199" xfId="0" applyFont="1" applyBorder="1" applyAlignment="1">
      <alignment horizontal="centerContinuous" wrapText="1"/>
    </xf>
    <xf numFmtId="0" fontId="120" fillId="0" borderId="53" xfId="0" applyFont="1" applyBorder="1" applyAlignment="1">
      <alignment horizontal="centerContinuous" wrapText="1"/>
    </xf>
    <xf numFmtId="0" fontId="120" fillId="0" borderId="54" xfId="0" applyFont="1" applyBorder="1" applyAlignment="1">
      <alignment horizontal="centerContinuous" wrapText="1"/>
    </xf>
    <xf numFmtId="0" fontId="120" fillId="0" borderId="55" xfId="0" applyFont="1" applyBorder="1" applyAlignment="1">
      <alignment horizontal="centerContinuous" wrapText="1"/>
    </xf>
    <xf numFmtId="0" fontId="120" fillId="0" borderId="51" xfId="0" applyFont="1" applyBorder="1" applyAlignment="1">
      <alignment horizontal="centerContinuous" wrapText="1"/>
    </xf>
    <xf numFmtId="0" fontId="120" fillId="0" borderId="84" xfId="0" applyFont="1" applyBorder="1" applyAlignment="1">
      <alignment horizontal="centerContinuous" wrapText="1"/>
    </xf>
    <xf numFmtId="0" fontId="120" fillId="0" borderId="56" xfId="0" applyFont="1" applyBorder="1" applyAlignment="1">
      <alignment horizontal="centerContinuous" wrapText="1"/>
    </xf>
    <xf numFmtId="0" fontId="120" fillId="0" borderId="193" xfId="0" applyFont="1" applyBorder="1" applyAlignment="1">
      <alignment horizontal="centerContinuous" wrapText="1"/>
    </xf>
    <xf numFmtId="0" fontId="134" fillId="0" borderId="59" xfId="663" applyFont="1" applyBorder="1" applyAlignment="1">
      <alignment horizontal="centerContinuous"/>
    </xf>
    <xf numFmtId="0" fontId="134" fillId="0" borderId="60" xfId="663" applyFont="1" applyBorder="1" applyAlignment="1">
      <alignment horizontal="centerContinuous"/>
    </xf>
    <xf numFmtId="0" fontId="107" fillId="0" borderId="0" xfId="663" applyFont="1" applyAlignment="1">
      <alignment horizontal="centerContinuous" vertical="top" wrapText="1"/>
    </xf>
    <xf numFmtId="0" fontId="107" fillId="0" borderId="0" xfId="663" applyFont="1" applyAlignment="1">
      <alignment horizontal="centerContinuous"/>
    </xf>
    <xf numFmtId="0" fontId="108" fillId="0" borderId="0" xfId="0" applyFont="1" applyAlignment="1">
      <alignment horizontal="centerContinuous"/>
    </xf>
    <xf numFmtId="1" fontId="96" fillId="0" borderId="10" xfId="0" applyNumberFormat="1" applyFont="1" applyBorder="1" applyAlignment="1">
      <alignment horizontal="right"/>
    </xf>
    <xf numFmtId="0" fontId="71" fillId="0" borderId="288" xfId="663" applyFont="1" applyBorder="1" applyAlignment="1">
      <alignment horizontal="centerContinuous"/>
    </xf>
    <xf numFmtId="0" fontId="71" fillId="0" borderId="262" xfId="663" applyFont="1" applyBorder="1" applyAlignment="1">
      <alignment horizontal="centerContinuous"/>
    </xf>
    <xf numFmtId="0" fontId="71" fillId="0" borderId="289" xfId="663" applyFont="1" applyBorder="1" applyAlignment="1">
      <alignment horizontal="centerContinuous"/>
    </xf>
    <xf numFmtId="0" fontId="71" fillId="0" borderId="40" xfId="663" applyFont="1" applyBorder="1" applyAlignment="1">
      <alignment horizontal="centerContinuous"/>
    </xf>
    <xf numFmtId="9" fontId="68" fillId="0" borderId="262" xfId="663" applyNumberFormat="1" applyFont="1" applyBorder="1" applyAlignment="1">
      <alignment horizontal="centerContinuous"/>
    </xf>
    <xf numFmtId="0" fontId="68" fillId="0" borderId="289" xfId="663" applyFont="1" applyBorder="1" applyAlignment="1">
      <alignment horizontal="centerContinuous"/>
    </xf>
    <xf numFmtId="0" fontId="71" fillId="0" borderId="114" xfId="663" applyFont="1" applyBorder="1" applyAlignment="1">
      <alignment horizontal="centerContinuous"/>
    </xf>
    <xf numFmtId="0" fontId="119" fillId="0" borderId="0" xfId="0" applyFont="1" applyAlignment="1">
      <alignment horizontal="centerContinuous"/>
    </xf>
    <xf numFmtId="0" fontId="101" fillId="0" borderId="294" xfId="0" applyFont="1" applyBorder="1" applyAlignment="1">
      <alignment horizontal="center"/>
    </xf>
    <xf numFmtId="3" fontId="152" fillId="32" borderId="294" xfId="0" applyNumberFormat="1" applyFont="1" applyFill="1" applyBorder="1" applyProtection="1">
      <protection locked="0"/>
    </xf>
    <xf numFmtId="3" fontId="101" fillId="0" borderId="294" xfId="0" applyNumberFormat="1" applyFont="1" applyBorder="1"/>
    <xf numFmtId="37" fontId="101" fillId="0" borderId="165" xfId="0" applyNumberFormat="1" applyFont="1" applyBorder="1"/>
    <xf numFmtId="0" fontId="68" fillId="32" borderId="294" xfId="495" applyFont="1" applyFill="1" applyBorder="1" applyAlignment="1">
      <alignment horizontal="center" wrapText="1"/>
    </xf>
    <xf numFmtId="3" fontId="68" fillId="32" borderId="294" xfId="181" applyNumberFormat="1" applyFont="1" applyFill="1" applyBorder="1"/>
    <xf numFmtId="0" fontId="123" fillId="78" borderId="0" xfId="526" applyFont="1" applyFill="1" applyAlignment="1">
      <alignment horizontal="left" wrapText="1"/>
    </xf>
    <xf numFmtId="0" fontId="75" fillId="31" borderId="0" xfId="0" applyFont="1" applyFill="1" applyAlignment="1">
      <alignment horizontal="left"/>
    </xf>
    <xf numFmtId="49" fontId="67" fillId="0" borderId="81" xfId="0" applyNumberFormat="1" applyFont="1" applyBorder="1" applyAlignment="1">
      <alignment horizontal="left"/>
    </xf>
    <xf numFmtId="49" fontId="67" fillId="0" borderId="83" xfId="0" applyNumberFormat="1" applyFont="1" applyBorder="1" applyAlignment="1">
      <alignment horizontal="left"/>
    </xf>
    <xf numFmtId="49" fontId="67" fillId="0" borderId="82" xfId="0" applyNumberFormat="1" applyFont="1" applyBorder="1" applyAlignment="1">
      <alignment horizontal="left"/>
    </xf>
    <xf numFmtId="0" fontId="70" fillId="0" borderId="83" xfId="0" applyFont="1" applyBorder="1" applyAlignment="1">
      <alignment horizontal="center"/>
    </xf>
    <xf numFmtId="0" fontId="70" fillId="0" borderId="82" xfId="0" applyFont="1" applyBorder="1" applyAlignment="1">
      <alignment horizontal="center"/>
    </xf>
    <xf numFmtId="0" fontId="70" fillId="0" borderId="0" xfId="17654" applyFont="1" applyAlignment="1">
      <alignment horizontal="left"/>
    </xf>
    <xf numFmtId="0" fontId="157" fillId="32" borderId="17" xfId="0" applyFont="1" applyFill="1" applyBorder="1" applyAlignment="1">
      <alignment horizontal="left"/>
    </xf>
    <xf numFmtId="0" fontId="148" fillId="32" borderId="0" xfId="17654" applyFont="1" applyFill="1" applyAlignment="1">
      <alignment horizontal="left"/>
    </xf>
    <xf numFmtId="0" fontId="70" fillId="0" borderId="50" xfId="0" applyFont="1" applyBorder="1" applyAlignment="1">
      <alignment horizontal="center"/>
    </xf>
    <xf numFmtId="0" fontId="70" fillId="0" borderId="84" xfId="0" applyFont="1" applyBorder="1" applyAlignment="1">
      <alignment horizontal="center" wrapText="1"/>
    </xf>
    <xf numFmtId="0" fontId="70" fillId="0" borderId="83" xfId="0" applyFont="1" applyBorder="1" applyAlignment="1">
      <alignment horizontal="center" wrapText="1"/>
    </xf>
    <xf numFmtId="0" fontId="69" fillId="0" borderId="81" xfId="0" applyFont="1" applyBorder="1" applyAlignment="1">
      <alignment horizontal="center" wrapText="1"/>
    </xf>
    <xf numFmtId="0" fontId="69" fillId="0" borderId="82" xfId="0" applyFont="1" applyBorder="1" applyAlignment="1">
      <alignment horizontal="center" wrapText="1"/>
    </xf>
    <xf numFmtId="0" fontId="67" fillId="0" borderId="81" xfId="0" applyFont="1" applyBorder="1" applyAlignment="1">
      <alignment horizontal="left"/>
    </xf>
    <xf numFmtId="0" fontId="67" fillId="0" borderId="83" xfId="0" applyFont="1" applyBorder="1" applyAlignment="1">
      <alignment horizontal="left"/>
    </xf>
    <xf numFmtId="0" fontId="67" fillId="0" borderId="82" xfId="0" applyFont="1" applyBorder="1" applyAlignment="1">
      <alignment horizontal="left"/>
    </xf>
    <xf numFmtId="0" fontId="69" fillId="0" borderId="0" xfId="0" applyFont="1" applyAlignment="1">
      <alignment horizontal="left"/>
    </xf>
    <xf numFmtId="0" fontId="103" fillId="0" borderId="0" xfId="0" applyFont="1" applyAlignment="1">
      <alignment horizontal="left"/>
    </xf>
    <xf numFmtId="0" fontId="98" fillId="0" borderId="83" xfId="0" applyFont="1" applyBorder="1" applyAlignment="1">
      <alignment horizontal="center"/>
    </xf>
    <xf numFmtId="0" fontId="70" fillId="0" borderId="12" xfId="0" applyFont="1" applyBorder="1" applyAlignment="1">
      <alignment horizontal="center"/>
    </xf>
    <xf numFmtId="0" fontId="70" fillId="0" borderId="13" xfId="0" applyFont="1" applyBorder="1" applyAlignment="1">
      <alignment horizontal="center"/>
    </xf>
    <xf numFmtId="0" fontId="70" fillId="0" borderId="14" xfId="0" applyFont="1" applyBorder="1" applyAlignment="1">
      <alignment horizontal="center"/>
    </xf>
    <xf numFmtId="169" fontId="68" fillId="32" borderId="273" xfId="0" applyNumberFormat="1" applyFont="1" applyFill="1" applyBorder="1"/>
    <xf numFmtId="169" fontId="68" fillId="32" borderId="258" xfId="0" applyNumberFormat="1" applyFont="1" applyFill="1" applyBorder="1"/>
    <xf numFmtId="169" fontId="68" fillId="32" borderId="283" xfId="0" applyNumberFormat="1" applyFont="1" applyFill="1" applyBorder="1"/>
    <xf numFmtId="172" fontId="96" fillId="0" borderId="10" xfId="0" applyNumberFormat="1" applyFont="1" applyBorder="1" applyAlignment="1">
      <alignment horizontal="right"/>
    </xf>
    <xf numFmtId="0" fontId="101" fillId="0" borderId="293" xfId="0" applyFont="1" applyBorder="1" applyAlignment="1">
      <alignment horizontal="center"/>
    </xf>
    <xf numFmtId="3" fontId="152" fillId="32" borderId="293" xfId="0" applyNumberFormat="1" applyFont="1" applyFill="1" applyBorder="1" applyProtection="1">
      <protection locked="0"/>
    </xf>
    <xf numFmtId="3" fontId="101" fillId="0" borderId="293" xfId="0" applyNumberFormat="1" applyFont="1" applyBorder="1"/>
    <xf numFmtId="0" fontId="68" fillId="0" borderId="293" xfId="0" applyFont="1" applyBorder="1"/>
    <xf numFmtId="0" fontId="68" fillId="0" borderId="294" xfId="0" applyFont="1" applyBorder="1"/>
    <xf numFmtId="0" fontId="98" fillId="0" borderId="81" xfId="0" applyFont="1" applyBorder="1" applyAlignment="1">
      <alignment horizontal="centerContinuous" wrapText="1"/>
    </xf>
    <xf numFmtId="0" fontId="98" fillId="0" borderId="83" xfId="0" applyFont="1" applyBorder="1" applyAlignment="1">
      <alignment horizontal="centerContinuous" wrapText="1"/>
    </xf>
    <xf numFmtId="0" fontId="98" fillId="0" borderId="82" xfId="0" applyFont="1" applyBorder="1" applyAlignment="1">
      <alignment horizontal="centerContinuous" wrapText="1"/>
    </xf>
    <xf numFmtId="0" fontId="70" fillId="0" borderId="81" xfId="0" applyFont="1" applyBorder="1" applyAlignment="1">
      <alignment horizontal="centerContinuous" wrapText="1"/>
    </xf>
    <xf numFmtId="0" fontId="70" fillId="0" borderId="83" xfId="0" applyFont="1" applyBorder="1" applyAlignment="1">
      <alignment horizontal="centerContinuous" wrapText="1"/>
    </xf>
    <xf numFmtId="0" fontId="70" fillId="0" borderId="82" xfId="0" applyFont="1" applyBorder="1" applyAlignment="1">
      <alignment horizontal="centerContinuous" wrapText="1"/>
    </xf>
    <xf numFmtId="0" fontId="99" fillId="0" borderId="47" xfId="0" applyFont="1" applyBorder="1" applyAlignment="1">
      <alignment horizontal="center" wrapText="1"/>
    </xf>
    <xf numFmtId="0" fontId="99" fillId="0" borderId="29" xfId="0" applyFont="1" applyBorder="1" applyAlignment="1">
      <alignment horizontal="center" wrapText="1"/>
    </xf>
    <xf numFmtId="0" fontId="75" fillId="31" borderId="0" xfId="0" applyFont="1" applyFill="1" applyAlignment="1">
      <alignment horizontal="centerContinuous" wrapText="1"/>
    </xf>
    <xf numFmtId="0" fontId="99" fillId="0" borderId="81" xfId="0" applyFont="1" applyBorder="1" applyAlignment="1">
      <alignment horizontal="centerContinuous"/>
    </xf>
    <xf numFmtId="0" fontId="99" fillId="0" borderId="83" xfId="0" applyFont="1" applyBorder="1" applyAlignment="1">
      <alignment horizontal="centerContinuous"/>
    </xf>
    <xf numFmtId="0" fontId="99" fillId="0" borderId="82" xfId="0" applyFont="1" applyBorder="1" applyAlignment="1">
      <alignment horizontal="centerContinuous"/>
    </xf>
    <xf numFmtId="0" fontId="96" fillId="0" borderId="0" xfId="0" applyFont="1" applyAlignment="1">
      <alignment horizontal="centerContinuous" wrapText="1"/>
    </xf>
    <xf numFmtId="0" fontId="96" fillId="0" borderId="0" xfId="0" applyFont="1" applyAlignment="1">
      <alignment horizontal="centerContinuous" vertical="top" wrapText="1"/>
    </xf>
    <xf numFmtId="0" fontId="98" fillId="0" borderId="81" xfId="0" applyFont="1" applyBorder="1" applyAlignment="1">
      <alignment horizontal="centerContinuous"/>
    </xf>
    <xf numFmtId="0" fontId="98" fillId="0" borderId="83" xfId="0" applyFont="1" applyBorder="1" applyAlignment="1">
      <alignment horizontal="centerContinuous"/>
    </xf>
    <xf numFmtId="0" fontId="98" fillId="0" borderId="82" xfId="0" applyFont="1" applyBorder="1" applyAlignment="1">
      <alignment horizontal="centerContinuous"/>
    </xf>
    <xf numFmtId="166" fontId="68" fillId="70" borderId="50" xfId="0" applyNumberFormat="1" applyFont="1" applyFill="1" applyBorder="1"/>
    <xf numFmtId="3" fontId="68" fillId="0" borderId="36" xfId="0" applyNumberFormat="1" applyFont="1" applyBorder="1"/>
    <xf numFmtId="37" fontId="166" fillId="32" borderId="301" xfId="0" applyNumberFormat="1" applyFont="1" applyFill="1" applyBorder="1" applyProtection="1">
      <protection locked="0"/>
    </xf>
    <xf numFmtId="37" fontId="151" fillId="33" borderId="302" xfId="0" applyNumberFormat="1" applyFont="1" applyFill="1" applyBorder="1" applyProtection="1">
      <protection locked="0"/>
    </xf>
    <xf numFmtId="3" fontId="153" fillId="0" borderId="267" xfId="0" applyNumberFormat="1" applyFont="1" applyBorder="1"/>
    <xf numFmtId="0" fontId="101" fillId="0" borderId="265" xfId="0" applyFont="1" applyBorder="1" applyAlignment="1">
      <alignment horizontal="centerContinuous" wrapText="1"/>
    </xf>
    <xf numFmtId="0" fontId="101" fillId="0" borderId="266" xfId="0" applyFont="1" applyBorder="1" applyAlignment="1">
      <alignment horizontal="centerContinuous"/>
    </xf>
    <xf numFmtId="49" fontId="101" fillId="32" borderId="81" xfId="0" applyNumberFormat="1" applyFont="1" applyFill="1" applyBorder="1" applyAlignment="1" applyProtection="1">
      <alignment horizontal="centerContinuous" vertical="top" wrapText="1"/>
      <protection locked="0"/>
    </xf>
    <xf numFmtId="49" fontId="101" fillId="32" borderId="83" xfId="0" applyNumberFormat="1" applyFont="1" applyFill="1" applyBorder="1" applyAlignment="1" applyProtection="1">
      <alignment horizontal="centerContinuous" vertical="top" wrapText="1"/>
      <protection locked="0"/>
    </xf>
    <xf numFmtId="49" fontId="101" fillId="32" borderId="82" xfId="0" applyNumberFormat="1" applyFont="1" applyFill="1" applyBorder="1" applyAlignment="1" applyProtection="1">
      <alignment horizontal="centerContinuous" vertical="top" wrapText="1"/>
      <protection locked="0"/>
    </xf>
    <xf numFmtId="49" fontId="68" fillId="32" borderId="303" xfId="0" applyNumberFormat="1" applyFont="1" applyFill="1" applyBorder="1" applyAlignment="1" applyProtection="1">
      <alignment horizontal="centerContinuous" vertical="top" wrapText="1"/>
      <protection locked="0"/>
    </xf>
    <xf numFmtId="49" fontId="68" fillId="32" borderId="304" xfId="0" applyNumberFormat="1" applyFont="1" applyFill="1" applyBorder="1" applyAlignment="1" applyProtection="1">
      <alignment horizontal="centerContinuous" vertical="top" wrapText="1"/>
      <protection locked="0"/>
    </xf>
    <xf numFmtId="49" fontId="68" fillId="32" borderId="305" xfId="0" applyNumberFormat="1" applyFont="1" applyFill="1" applyBorder="1" applyAlignment="1" applyProtection="1">
      <alignment horizontal="centerContinuous" vertical="top" wrapText="1"/>
      <protection locked="0"/>
    </xf>
    <xf numFmtId="0" fontId="68" fillId="32" borderId="306" xfId="0" applyFont="1" applyFill="1" applyBorder="1" applyAlignment="1" applyProtection="1">
      <alignment horizontal="centerContinuous" vertical="top" wrapText="1"/>
      <protection locked="0"/>
    </xf>
    <xf numFmtId="0" fontId="68" fillId="32" borderId="307" xfId="0" applyFont="1" applyFill="1" applyBorder="1" applyAlignment="1" applyProtection="1">
      <alignment horizontal="centerContinuous" vertical="top" wrapText="1"/>
      <protection locked="0"/>
    </xf>
    <xf numFmtId="0" fontId="68" fillId="32" borderId="308" xfId="0" applyFont="1" applyFill="1" applyBorder="1" applyAlignment="1" applyProtection="1">
      <alignment horizontal="centerContinuous" vertical="top" wrapText="1"/>
      <protection locked="0"/>
    </xf>
    <xf numFmtId="49" fontId="101" fillId="32" borderId="38" xfId="0" applyNumberFormat="1" applyFont="1" applyFill="1" applyBorder="1" applyAlignment="1" applyProtection="1">
      <alignment horizontal="centerContinuous" vertical="top" wrapText="1"/>
      <protection locked="0"/>
    </xf>
    <xf numFmtId="49" fontId="101" fillId="32" borderId="52" xfId="0" applyNumberFormat="1" applyFont="1" applyFill="1" applyBorder="1" applyAlignment="1" applyProtection="1">
      <alignment horizontal="centerContinuous" vertical="top" wrapText="1"/>
      <protection locked="0"/>
    </xf>
    <xf numFmtId="49" fontId="101" fillId="32" borderId="61" xfId="0" applyNumberFormat="1" applyFont="1" applyFill="1" applyBorder="1" applyAlignment="1" applyProtection="1">
      <alignment horizontal="centerContinuous" vertical="top" wrapText="1"/>
      <protection locked="0"/>
    </xf>
    <xf numFmtId="172" fontId="123" fillId="0" borderId="10" xfId="0" applyNumberFormat="1" applyFont="1" applyBorder="1" applyAlignment="1">
      <alignment horizontal="right"/>
    </xf>
    <xf numFmtId="0" fontId="96" fillId="25" borderId="10" xfId="0" quotePrefix="1" applyFont="1" applyFill="1" applyBorder="1" applyAlignment="1">
      <alignment horizontal="right"/>
    </xf>
    <xf numFmtId="0" fontId="96" fillId="0" borderId="10" xfId="0" quotePrefix="1" applyFont="1" applyBorder="1" applyAlignment="1">
      <alignment horizontal="right"/>
    </xf>
    <xf numFmtId="37" fontId="101" fillId="0" borderId="297" xfId="0" applyNumberFormat="1" applyFont="1" applyBorder="1"/>
    <xf numFmtId="37" fontId="101" fillId="0" borderId="298" xfId="0" applyNumberFormat="1" applyFont="1" applyBorder="1"/>
    <xf numFmtId="172" fontId="101" fillId="0" borderId="293" xfId="0" applyNumberFormat="1" applyFont="1" applyBorder="1" applyAlignment="1">
      <alignment horizontal="center"/>
    </xf>
    <xf numFmtId="37" fontId="101" fillId="0" borderId="299" xfId="0" applyNumberFormat="1" applyFont="1" applyBorder="1"/>
    <xf numFmtId="37" fontId="101" fillId="0" borderId="300" xfId="0" applyNumberFormat="1" applyFont="1" applyBorder="1"/>
    <xf numFmtId="172" fontId="101" fillId="0" borderId="294" xfId="0" applyNumberFormat="1" applyFont="1" applyBorder="1" applyAlignment="1">
      <alignment horizontal="center"/>
    </xf>
    <xf numFmtId="0" fontId="170" fillId="79" borderId="17" xfId="0" applyFont="1" applyFill="1" applyBorder="1" applyAlignment="1">
      <alignment horizontal="centerContinuous" wrapText="1"/>
    </xf>
    <xf numFmtId="0" fontId="171" fillId="79" borderId="0" xfId="0" applyFont="1" applyFill="1" applyAlignment="1">
      <alignment horizontal="centerContinuous"/>
    </xf>
    <xf numFmtId="0" fontId="99" fillId="0" borderId="19" xfId="0" applyFont="1" applyBorder="1" applyAlignment="1">
      <alignment horizontal="centerContinuous" wrapText="1"/>
    </xf>
    <xf numFmtId="5" fontId="68" fillId="32" borderId="34" xfId="181" applyNumberFormat="1" applyFont="1" applyFill="1" applyBorder="1" applyAlignment="1">
      <alignment horizontal="right"/>
    </xf>
    <xf numFmtId="165" fontId="68" fillId="32" borderId="294" xfId="181" applyNumberFormat="1" applyFont="1" applyFill="1" applyBorder="1" applyAlignment="1">
      <alignment horizontal="right"/>
    </xf>
    <xf numFmtId="165" fontId="68" fillId="32" borderId="309" xfId="181" applyNumberFormat="1" applyFont="1" applyFill="1" applyBorder="1" applyAlignment="1">
      <alignment horizontal="right"/>
    </xf>
    <xf numFmtId="0" fontId="157" fillId="0" borderId="0" xfId="0" applyFont="1" applyAlignment="1">
      <alignment horizontal="left"/>
    </xf>
    <xf numFmtId="0" fontId="172" fillId="32" borderId="17" xfId="0" applyFont="1" applyFill="1" applyBorder="1" applyAlignment="1">
      <alignment horizontal="left"/>
    </xf>
    <xf numFmtId="0" fontId="102" fillId="0" borderId="81" xfId="0" applyFont="1" applyBorder="1" applyAlignment="1">
      <alignment horizontal="center" wrapText="1"/>
    </xf>
    <xf numFmtId="5" fontId="68" fillId="32" borderId="310" xfId="181" applyNumberFormat="1" applyFont="1" applyFill="1" applyBorder="1" applyAlignment="1">
      <alignment horizontal="right"/>
    </xf>
    <xf numFmtId="169" fontId="145" fillId="0" borderId="48" xfId="0" applyNumberFormat="1" applyFont="1" applyBorder="1"/>
    <xf numFmtId="171" fontId="145" fillId="0" borderId="50" xfId="0" applyNumberFormat="1" applyFont="1" applyBorder="1"/>
    <xf numFmtId="169" fontId="145" fillId="0" borderId="281" xfId="0" applyNumberFormat="1" applyFont="1" applyBorder="1"/>
    <xf numFmtId="171" fontId="145" fillId="0" borderId="280" xfId="0" applyNumberFormat="1" applyFont="1" applyBorder="1"/>
    <xf numFmtId="169" fontId="145" fillId="0" borderId="282" xfId="0" applyNumberFormat="1" applyFont="1" applyBorder="1"/>
    <xf numFmtId="171" fontId="145" fillId="0" borderId="284" xfId="0" applyNumberFormat="1" applyFont="1" applyBorder="1"/>
    <xf numFmtId="0" fontId="70" fillId="0" borderId="29" xfId="0" applyFont="1" applyBorder="1" applyAlignment="1">
      <alignment horizontal="center" wrapText="1"/>
    </xf>
    <xf numFmtId="0" fontId="68" fillId="0" borderId="47" xfId="0" applyFont="1" applyBorder="1"/>
    <xf numFmtId="3" fontId="68" fillId="36" borderId="294" xfId="0" applyNumberFormat="1" applyFont="1" applyFill="1" applyBorder="1" applyAlignment="1">
      <alignment horizontal="right"/>
    </xf>
    <xf numFmtId="165" fontId="68" fillId="32" borderId="296" xfId="181" applyNumberFormat="1" applyFont="1" applyFill="1" applyBorder="1" applyAlignment="1">
      <alignment horizontal="right"/>
    </xf>
    <xf numFmtId="0" fontId="169" fillId="32" borderId="293" xfId="0" applyFont="1" applyFill="1" applyBorder="1" applyAlignment="1" applyProtection="1">
      <alignment horizontal="right"/>
      <protection locked="0"/>
    </xf>
    <xf numFmtId="0" fontId="169" fillId="32" borderId="294" xfId="0" applyFont="1" applyFill="1" applyBorder="1" applyAlignment="1" applyProtection="1">
      <alignment horizontal="right"/>
      <protection locked="0"/>
    </xf>
    <xf numFmtId="0" fontId="67" fillId="80" borderId="0" xfId="0" applyFont="1" applyFill="1" applyAlignment="1">
      <alignment horizontal="centerContinuous" vertical="center" wrapText="1"/>
    </xf>
    <xf numFmtId="37" fontId="72" fillId="0" borderId="244" xfId="0" applyNumberFormat="1" applyFont="1" applyBorder="1" applyAlignment="1">
      <alignment horizontal="right"/>
    </xf>
    <xf numFmtId="37" fontId="72" fillId="0" borderId="104" xfId="0" applyNumberFormat="1" applyFont="1" applyBorder="1" applyAlignment="1">
      <alignment horizontal="right"/>
    </xf>
    <xf numFmtId="0" fontId="70" fillId="0" borderId="62" xfId="0" quotePrefix="1" applyFont="1" applyBorder="1" applyAlignment="1">
      <alignment horizontal="center"/>
    </xf>
    <xf numFmtId="37" fontId="70" fillId="0" borderId="62" xfId="0" applyNumberFormat="1" applyFont="1" applyBorder="1"/>
    <xf numFmtId="0" fontId="70" fillId="0" borderId="226" xfId="0" quotePrefix="1" applyFont="1" applyBorder="1" applyAlignment="1">
      <alignment horizontal="left"/>
    </xf>
    <xf numFmtId="0" fontId="70" fillId="0" borderId="243" xfId="0" applyFont="1" applyBorder="1"/>
    <xf numFmtId="0" fontId="155" fillId="32" borderId="35" xfId="0" applyFont="1" applyFill="1" applyBorder="1" applyAlignment="1" applyProtection="1">
      <alignment horizontal="centerContinuous"/>
      <protection locked="0"/>
    </xf>
    <xf numFmtId="0" fontId="155" fillId="32" borderId="56" xfId="0" applyFont="1" applyFill="1" applyBorder="1" applyAlignment="1" applyProtection="1">
      <alignment horizontal="centerContinuous"/>
      <protection locked="0"/>
    </xf>
    <xf numFmtId="168" fontId="150" fillId="32" borderId="0" xfId="182" applyNumberFormat="1" applyFont="1" applyFill="1" applyBorder="1" applyProtection="1">
      <protection locked="0"/>
    </xf>
    <xf numFmtId="0" fontId="173" fillId="0" borderId="0" xfId="0" applyFont="1"/>
    <xf numFmtId="0" fontId="68" fillId="78" borderId="43" xfId="0" applyFont="1" applyFill="1" applyBorder="1" applyAlignment="1">
      <alignment wrapText="1"/>
    </xf>
    <xf numFmtId="0" fontId="100" fillId="0" borderId="311" xfId="0" applyFont="1" applyBorder="1"/>
    <xf numFmtId="0" fontId="100" fillId="0" borderId="311" xfId="0" applyFont="1" applyBorder="1" applyAlignment="1">
      <alignment horizontal="left" wrapText="1"/>
    </xf>
    <xf numFmtId="3" fontId="100" fillId="0" borderId="311" xfId="0" applyNumberFormat="1" applyFont="1" applyBorder="1" applyAlignment="1">
      <alignment horizontal="right" wrapText="1"/>
    </xf>
    <xf numFmtId="3" fontId="100" fillId="36" borderId="311" xfId="0" applyNumberFormat="1" applyFont="1" applyFill="1" applyBorder="1" applyAlignment="1">
      <alignment horizontal="right" wrapText="1"/>
    </xf>
    <xf numFmtId="0" fontId="68" fillId="78" borderId="312" xfId="0" applyFont="1" applyFill="1" applyBorder="1" applyAlignment="1">
      <alignment wrapText="1"/>
    </xf>
    <xf numFmtId="0" fontId="68" fillId="32" borderId="311" xfId="495" applyFont="1" applyFill="1" applyBorder="1" applyAlignment="1">
      <alignment horizontal="center" wrapText="1"/>
    </xf>
    <xf numFmtId="3" fontId="68" fillId="32" borderId="311" xfId="181" applyNumberFormat="1" applyFont="1" applyFill="1" applyBorder="1"/>
    <xf numFmtId="3" fontId="68" fillId="36" borderId="311" xfId="0" applyNumberFormat="1" applyFont="1" applyFill="1" applyBorder="1" applyAlignment="1">
      <alignment horizontal="right"/>
    </xf>
    <xf numFmtId="3" fontId="145" fillId="32" borderId="258" xfId="0" applyNumberFormat="1" applyFont="1" applyFill="1" applyBorder="1"/>
    <xf numFmtId="4" fontId="74" fillId="0" borderId="29" xfId="181" applyNumberFormat="1" applyFont="1" applyBorder="1" applyProtection="1"/>
    <xf numFmtId="0" fontId="70" fillId="71" borderId="294" xfId="0" applyFont="1" applyFill="1" applyBorder="1"/>
    <xf numFmtId="4" fontId="68" fillId="0" borderId="294" xfId="181" applyNumberFormat="1" applyFont="1" applyBorder="1" applyProtection="1"/>
    <xf numFmtId="0" fontId="68" fillId="0" borderId="29" xfId="0" applyFont="1" applyBorder="1" applyAlignment="1">
      <alignment horizontal="center"/>
    </xf>
    <xf numFmtId="3" fontId="150" fillId="32" borderId="311" xfId="0" applyNumberFormat="1" applyFont="1" applyFill="1" applyBorder="1" applyAlignment="1" applyProtection="1">
      <alignment horizontal="right"/>
      <protection locked="0"/>
    </xf>
    <xf numFmtId="0" fontId="68" fillId="0" borderId="294" xfId="0" applyFont="1" applyBorder="1" applyAlignment="1">
      <alignment horizontal="center"/>
    </xf>
    <xf numFmtId="3" fontId="150" fillId="32" borderId="294" xfId="0" applyNumberFormat="1" applyFont="1" applyFill="1" applyBorder="1" applyAlignment="1" applyProtection="1">
      <alignment horizontal="right"/>
      <protection locked="0"/>
    </xf>
    <xf numFmtId="4" fontId="68" fillId="0" borderId="294" xfId="0" applyNumberFormat="1" applyFont="1" applyBorder="1"/>
    <xf numFmtId="3" fontId="68" fillId="0" borderId="294" xfId="0" applyNumberFormat="1" applyFont="1" applyBorder="1"/>
    <xf numFmtId="0" fontId="96" fillId="0" borderId="15" xfId="0" applyFont="1" applyBorder="1"/>
    <xf numFmtId="3" fontId="151" fillId="32" borderId="22" xfId="0" applyNumberFormat="1" applyFont="1" applyFill="1" applyBorder="1" applyProtection="1">
      <protection locked="0"/>
    </xf>
    <xf numFmtId="0" fontId="96" fillId="0" borderId="294" xfId="0" applyFont="1" applyBorder="1"/>
    <xf numFmtId="0" fontId="96" fillId="0" borderId="265" xfId="0" applyFont="1" applyBorder="1" applyAlignment="1">
      <alignment horizontal="center"/>
    </xf>
    <xf numFmtId="3" fontId="151" fillId="32" borderId="294" xfId="0" applyNumberFormat="1" applyFont="1" applyFill="1" applyBorder="1" applyProtection="1">
      <protection locked="0"/>
    </xf>
    <xf numFmtId="0" fontId="96" fillId="0" borderId="309" xfId="0" applyFont="1" applyBorder="1"/>
    <xf numFmtId="2" fontId="154" fillId="32" borderId="29" xfId="0" applyNumberFormat="1" applyFont="1" applyFill="1" applyBorder="1" applyProtection="1">
      <protection locked="0"/>
    </xf>
    <xf numFmtId="2" fontId="70" fillId="71" borderId="311" xfId="0" applyNumberFormat="1" applyFont="1" applyFill="1" applyBorder="1"/>
    <xf numFmtId="2" fontId="154" fillId="32" borderId="309" xfId="181" applyNumberFormat="1" applyFont="1" applyFill="1" applyBorder="1" applyProtection="1">
      <protection locked="0"/>
    </xf>
    <xf numFmtId="0" fontId="123" fillId="0" borderId="10" xfId="0" applyFont="1" applyBorder="1"/>
    <xf numFmtId="0" fontId="176" fillId="77" borderId="0" xfId="0" applyFont="1" applyFill="1"/>
    <xf numFmtId="37" fontId="176" fillId="77" borderId="0" xfId="0" applyNumberFormat="1" applyFont="1" applyFill="1"/>
    <xf numFmtId="37" fontId="176" fillId="77" borderId="0" xfId="0" applyNumberFormat="1" applyFont="1" applyFill="1" applyAlignment="1">
      <alignment horizontal="center"/>
    </xf>
    <xf numFmtId="4" fontId="176" fillId="77" borderId="0" xfId="0" applyNumberFormat="1" applyFont="1" applyFill="1"/>
    <xf numFmtId="0" fontId="176" fillId="77" borderId="0" xfId="0" applyFont="1" applyFill="1" applyAlignment="1">
      <alignment horizontal="center"/>
    </xf>
    <xf numFmtId="37" fontId="177" fillId="77" borderId="0" xfId="0" applyNumberFormat="1" applyFont="1" applyFill="1"/>
    <xf numFmtId="0" fontId="177" fillId="77" borderId="0" xfId="0" applyFont="1" applyFill="1" applyAlignment="1">
      <alignment horizontal="left" wrapText="1"/>
    </xf>
    <xf numFmtId="4" fontId="177" fillId="77" borderId="0" xfId="0" applyNumberFormat="1" applyFont="1" applyFill="1"/>
    <xf numFmtId="0" fontId="177" fillId="77" borderId="0" xfId="0" applyFont="1" applyFill="1" applyAlignment="1">
      <alignment horizontal="center"/>
    </xf>
    <xf numFmtId="0" fontId="177" fillId="77" borderId="0" xfId="0" applyFont="1" applyFill="1" applyAlignment="1">
      <alignment horizontal="left" vertical="top" wrapText="1"/>
    </xf>
    <xf numFmtId="0" fontId="176" fillId="77" borderId="0" xfId="0" applyFont="1" applyFill="1" applyAlignment="1">
      <alignment horizontal="left"/>
    </xf>
    <xf numFmtId="0" fontId="177" fillId="77" borderId="0" xfId="0" applyFont="1" applyFill="1"/>
    <xf numFmtId="0" fontId="70" fillId="0" borderId="48" xfId="0" applyFont="1" applyBorder="1" applyAlignment="1">
      <alignment horizontal="centerContinuous"/>
    </xf>
    <xf numFmtId="0" fontId="70" fillId="0" borderId="49" xfId="0" applyFont="1" applyBorder="1" applyAlignment="1">
      <alignment horizontal="centerContinuous"/>
    </xf>
    <xf numFmtId="0" fontId="70" fillId="70" borderId="84" xfId="0" applyFont="1" applyFill="1" applyBorder="1" applyAlignment="1">
      <alignment horizontal="center"/>
    </xf>
    <xf numFmtId="0" fontId="70" fillId="0" borderId="51" xfId="0" applyFont="1" applyBorder="1" applyAlignment="1">
      <alignment horizontal="centerContinuous"/>
    </xf>
    <xf numFmtId="0" fontId="70" fillId="0" borderId="144" xfId="0" applyFont="1" applyBorder="1" applyAlignment="1">
      <alignment horizontal="centerContinuous"/>
    </xf>
    <xf numFmtId="37" fontId="151" fillId="33" borderId="11" xfId="0" applyNumberFormat="1" applyFont="1" applyFill="1" applyBorder="1" applyAlignment="1" applyProtection="1">
      <alignment horizontal="right"/>
      <protection locked="0"/>
    </xf>
    <xf numFmtId="37" fontId="151" fillId="33" borderId="238" xfId="0" applyNumberFormat="1" applyFont="1" applyFill="1" applyBorder="1" applyAlignment="1" applyProtection="1">
      <alignment horizontal="right"/>
      <protection locked="0"/>
    </xf>
    <xf numFmtId="3" fontId="152" fillId="32" borderId="34" xfId="0" applyNumberFormat="1" applyFont="1" applyFill="1" applyBorder="1" applyProtection="1">
      <protection locked="0"/>
    </xf>
    <xf numFmtId="3" fontId="101" fillId="0" borderId="34" xfId="0" applyNumberFormat="1" applyFont="1" applyBorder="1"/>
    <xf numFmtId="3" fontId="96" fillId="24" borderId="11" xfId="0" applyNumberFormat="1" applyFont="1" applyFill="1" applyBorder="1"/>
    <xf numFmtId="3" fontId="96" fillId="24" borderId="11" xfId="181" applyNumberFormat="1" applyFont="1" applyFill="1" applyBorder="1" applyProtection="1"/>
    <xf numFmtId="3" fontId="96" fillId="0" borderId="11" xfId="0" applyNumberFormat="1" applyFont="1" applyBorder="1" applyAlignment="1">
      <alignment horizontal="right"/>
    </xf>
    <xf numFmtId="3" fontId="96" fillId="24" borderId="11" xfId="0" applyNumberFormat="1" applyFont="1" applyFill="1" applyBorder="1" applyAlignment="1">
      <alignment horizontal="right"/>
    </xf>
    <xf numFmtId="3" fontId="151" fillId="33" borderId="11" xfId="0" applyNumberFormat="1" applyFont="1" applyFill="1" applyBorder="1" applyAlignment="1" applyProtection="1">
      <alignment horizontal="right"/>
      <protection locked="0"/>
    </xf>
    <xf numFmtId="3" fontId="96" fillId="0" borderId="10" xfId="0" applyNumberFormat="1" applyFont="1" applyBorder="1" applyAlignment="1">
      <alignment horizontal="right"/>
    </xf>
    <xf numFmtId="3" fontId="151" fillId="33" borderId="10" xfId="0" applyNumberFormat="1" applyFont="1" applyFill="1" applyBorder="1" applyAlignment="1" applyProtection="1">
      <alignment horizontal="right"/>
      <protection locked="0"/>
    </xf>
    <xf numFmtId="3" fontId="68" fillId="0" borderId="34" xfId="0" applyNumberFormat="1" applyFont="1" applyBorder="1"/>
    <xf numFmtId="3" fontId="150" fillId="32" borderId="214" xfId="0" applyNumberFormat="1" applyFont="1" applyFill="1" applyBorder="1" applyAlignment="1" applyProtection="1">
      <alignment horizontal="right"/>
      <protection locked="0"/>
    </xf>
    <xf numFmtId="3" fontId="68" fillId="0" borderId="214" xfId="0" applyNumberFormat="1" applyFont="1" applyBorder="1"/>
    <xf numFmtId="3" fontId="68" fillId="0" borderId="176" xfId="0" applyNumberFormat="1" applyFont="1" applyBorder="1"/>
    <xf numFmtId="168" fontId="150" fillId="32" borderId="180" xfId="182" applyNumberFormat="1" applyFont="1" applyFill="1" applyBorder="1" applyProtection="1">
      <protection locked="0"/>
    </xf>
    <xf numFmtId="168" fontId="103" fillId="74" borderId="167" xfId="0" applyNumberFormat="1" applyFont="1" applyFill="1" applyBorder="1"/>
    <xf numFmtId="168" fontId="151" fillId="33" borderId="148" xfId="0" applyNumberFormat="1" applyFont="1" applyFill="1" applyBorder="1" applyProtection="1">
      <protection locked="0"/>
    </xf>
    <xf numFmtId="0" fontId="67" fillId="0" borderId="313" xfId="0" applyFont="1" applyBorder="1"/>
    <xf numFmtId="165" fontId="96" fillId="0" borderId="0" xfId="0" applyNumberFormat="1" applyFont="1" applyAlignment="1">
      <alignment horizontal="left" vertical="top" wrapText="1"/>
    </xf>
    <xf numFmtId="0" fontId="68" fillId="0" borderId="0" xfId="0" applyFont="1" applyAlignment="1">
      <alignment horizontal="left" vertical="top"/>
    </xf>
    <xf numFmtId="165" fontId="68" fillId="0" borderId="0" xfId="181" applyNumberFormat="1" applyFont="1" applyAlignment="1">
      <alignment horizontal="left" vertical="top"/>
    </xf>
    <xf numFmtId="0" fontId="181" fillId="0" borderId="0" xfId="0" applyFont="1" applyAlignment="1">
      <alignment horizontal="left"/>
    </xf>
    <xf numFmtId="0" fontId="96" fillId="0" borderId="0" xfId="0" applyFont="1" applyAlignment="1">
      <alignment horizontal="left"/>
    </xf>
    <xf numFmtId="0" fontId="182" fillId="0" borderId="0" xfId="0" applyFont="1" applyAlignment="1">
      <alignment horizontal="left"/>
    </xf>
    <xf numFmtId="0" fontId="67" fillId="0" borderId="81" xfId="0" applyFont="1" applyBorder="1" applyAlignment="1">
      <alignment horizontal="centerContinuous" vertical="top" wrapText="1"/>
    </xf>
    <xf numFmtId="0" fontId="67" fillId="0" borderId="83" xfId="0" applyFont="1" applyBorder="1" applyAlignment="1">
      <alignment horizontal="centerContinuous" vertical="top" wrapText="1"/>
    </xf>
    <xf numFmtId="0" fontId="68" fillId="78" borderId="314" xfId="0" applyFont="1" applyFill="1" applyBorder="1" applyAlignment="1">
      <alignment wrapText="1"/>
    </xf>
    <xf numFmtId="0" fontId="68" fillId="32" borderId="315" xfId="495" applyFont="1" applyFill="1" applyBorder="1" applyAlignment="1">
      <alignment horizontal="center" wrapText="1"/>
    </xf>
    <xf numFmtId="3" fontId="68" fillId="32" borderId="315" xfId="181" applyNumberFormat="1" applyFont="1" applyFill="1" applyBorder="1"/>
    <xf numFmtId="3" fontId="68" fillId="36" borderId="315" xfId="0" applyNumberFormat="1" applyFont="1" applyFill="1" applyBorder="1" applyAlignment="1">
      <alignment horizontal="right"/>
    </xf>
    <xf numFmtId="0" fontId="145" fillId="32" borderId="313" xfId="0" applyFont="1" applyFill="1" applyBorder="1" applyAlignment="1">
      <alignment wrapText="1"/>
    </xf>
    <xf numFmtId="0" fontId="145" fillId="32" borderId="315" xfId="49352" applyNumberFormat="1" applyFont="1" applyFill="1" applyBorder="1" applyAlignment="1">
      <alignment horizontal="center" wrapText="1"/>
    </xf>
    <xf numFmtId="0" fontId="145" fillId="32" borderId="315" xfId="49352" applyFont="1" applyFill="1" applyBorder="1" applyAlignment="1">
      <alignment horizontal="center" wrapText="1"/>
    </xf>
  </cellXfs>
  <cellStyles count="49353">
    <cellStyle name="20% - Accent1 2" xfId="1" xr:uid="{00000000-0005-0000-0000-000000000000}"/>
    <cellStyle name="20% - Accent1 2 2" xfId="2" xr:uid="{00000000-0005-0000-0000-000001000000}"/>
    <cellStyle name="20% - Accent1 2 2 2" xfId="3" xr:uid="{00000000-0005-0000-0000-000002000000}"/>
    <cellStyle name="20% - Accent1 2 2 3" xfId="4" xr:uid="{00000000-0005-0000-0000-000003000000}"/>
    <cellStyle name="20% - Accent1 2 2 4" xfId="5" xr:uid="{00000000-0005-0000-0000-000004000000}"/>
    <cellStyle name="20% - Accent1 2 3" xfId="34880" xr:uid="{00000000-0005-0000-0000-000005000000}"/>
    <cellStyle name="20% - Accent1 2 4" xfId="34881" xr:uid="{00000000-0005-0000-0000-000006000000}"/>
    <cellStyle name="20% - Accent1 2 5" xfId="34882" xr:uid="{00000000-0005-0000-0000-000007000000}"/>
    <cellStyle name="20% - Accent1 3" xfId="6" xr:uid="{00000000-0005-0000-0000-000008000000}"/>
    <cellStyle name="20% - Accent1 3 2" xfId="7" xr:uid="{00000000-0005-0000-0000-000009000000}"/>
    <cellStyle name="20% - Accent1 3 3" xfId="8" xr:uid="{00000000-0005-0000-0000-00000A000000}"/>
    <cellStyle name="20% - Accent1 3 4" xfId="9" xr:uid="{00000000-0005-0000-0000-00000B000000}"/>
    <cellStyle name="20% - Accent1 4" xfId="10" xr:uid="{00000000-0005-0000-0000-00000C000000}"/>
    <cellStyle name="20% - Accent1 4 2" xfId="11" xr:uid="{00000000-0005-0000-0000-00000D000000}"/>
    <cellStyle name="20% - Accent1 4 3" xfId="12" xr:uid="{00000000-0005-0000-0000-00000E000000}"/>
    <cellStyle name="20% - Accent1 4 4" xfId="13" xr:uid="{00000000-0005-0000-0000-00000F000000}"/>
    <cellStyle name="20% - Accent1 5" xfId="34883" xr:uid="{00000000-0005-0000-0000-000010000000}"/>
    <cellStyle name="20% - Accent1 6" xfId="34879" xr:uid="{00000000-0005-0000-0000-000011000000}"/>
    <cellStyle name="20% - Accent2 2" xfId="14" xr:uid="{00000000-0005-0000-0000-000012000000}"/>
    <cellStyle name="20% - Accent2 2 2" xfId="15" xr:uid="{00000000-0005-0000-0000-000013000000}"/>
    <cellStyle name="20% - Accent2 2 2 2" xfId="16" xr:uid="{00000000-0005-0000-0000-000014000000}"/>
    <cellStyle name="20% - Accent2 2 2 3" xfId="17" xr:uid="{00000000-0005-0000-0000-000015000000}"/>
    <cellStyle name="20% - Accent2 2 2 4" xfId="18" xr:uid="{00000000-0005-0000-0000-000016000000}"/>
    <cellStyle name="20% - Accent2 2 3" xfId="34885" xr:uid="{00000000-0005-0000-0000-000017000000}"/>
    <cellStyle name="20% - Accent2 2 4" xfId="34886" xr:uid="{00000000-0005-0000-0000-000018000000}"/>
    <cellStyle name="20% - Accent2 2 5" xfId="34887" xr:uid="{00000000-0005-0000-0000-000019000000}"/>
    <cellStyle name="20% - Accent2 3" xfId="19" xr:uid="{00000000-0005-0000-0000-00001A000000}"/>
    <cellStyle name="20% - Accent2 3 2" xfId="20" xr:uid="{00000000-0005-0000-0000-00001B000000}"/>
    <cellStyle name="20% - Accent2 3 3" xfId="21" xr:uid="{00000000-0005-0000-0000-00001C000000}"/>
    <cellStyle name="20% - Accent2 3 4" xfId="22" xr:uid="{00000000-0005-0000-0000-00001D000000}"/>
    <cellStyle name="20% - Accent2 4" xfId="23" xr:uid="{00000000-0005-0000-0000-00001E000000}"/>
    <cellStyle name="20% - Accent2 4 2" xfId="24" xr:uid="{00000000-0005-0000-0000-00001F000000}"/>
    <cellStyle name="20% - Accent2 4 3" xfId="25" xr:uid="{00000000-0005-0000-0000-000020000000}"/>
    <cellStyle name="20% - Accent2 4 4" xfId="26" xr:uid="{00000000-0005-0000-0000-000021000000}"/>
    <cellStyle name="20% - Accent2 5" xfId="34888" xr:uid="{00000000-0005-0000-0000-000022000000}"/>
    <cellStyle name="20% - Accent2 6" xfId="34884" xr:uid="{00000000-0005-0000-0000-000023000000}"/>
    <cellStyle name="20% - Accent3 2" xfId="27" xr:uid="{00000000-0005-0000-0000-000024000000}"/>
    <cellStyle name="20% - Accent3 2 2" xfId="28" xr:uid="{00000000-0005-0000-0000-000025000000}"/>
    <cellStyle name="20% - Accent3 2 2 2" xfId="29" xr:uid="{00000000-0005-0000-0000-000026000000}"/>
    <cellStyle name="20% - Accent3 2 2 3" xfId="30" xr:uid="{00000000-0005-0000-0000-000027000000}"/>
    <cellStyle name="20% - Accent3 2 2 4" xfId="31" xr:uid="{00000000-0005-0000-0000-000028000000}"/>
    <cellStyle name="20% - Accent3 2 3" xfId="34890" xr:uid="{00000000-0005-0000-0000-000029000000}"/>
    <cellStyle name="20% - Accent3 2 4" xfId="34891" xr:uid="{00000000-0005-0000-0000-00002A000000}"/>
    <cellStyle name="20% - Accent3 2 5" xfId="34892" xr:uid="{00000000-0005-0000-0000-00002B000000}"/>
    <cellStyle name="20% - Accent3 3" xfId="32" xr:uid="{00000000-0005-0000-0000-00002C000000}"/>
    <cellStyle name="20% - Accent3 3 2" xfId="33" xr:uid="{00000000-0005-0000-0000-00002D000000}"/>
    <cellStyle name="20% - Accent3 3 3" xfId="34" xr:uid="{00000000-0005-0000-0000-00002E000000}"/>
    <cellStyle name="20% - Accent3 3 4" xfId="35" xr:uid="{00000000-0005-0000-0000-00002F000000}"/>
    <cellStyle name="20% - Accent3 4" xfId="36" xr:uid="{00000000-0005-0000-0000-000030000000}"/>
    <cellStyle name="20% - Accent3 4 2" xfId="37" xr:uid="{00000000-0005-0000-0000-000031000000}"/>
    <cellStyle name="20% - Accent3 4 3" xfId="38" xr:uid="{00000000-0005-0000-0000-000032000000}"/>
    <cellStyle name="20% - Accent3 4 4" xfId="39" xr:uid="{00000000-0005-0000-0000-000033000000}"/>
    <cellStyle name="20% - Accent3 5" xfId="34893" xr:uid="{00000000-0005-0000-0000-000034000000}"/>
    <cellStyle name="20% - Accent3 6" xfId="34889" xr:uid="{00000000-0005-0000-0000-000035000000}"/>
    <cellStyle name="20% - Accent4 2" xfId="40" xr:uid="{00000000-0005-0000-0000-000036000000}"/>
    <cellStyle name="20% - Accent4 2 2" xfId="41" xr:uid="{00000000-0005-0000-0000-000037000000}"/>
    <cellStyle name="20% - Accent4 2 2 2" xfId="42" xr:uid="{00000000-0005-0000-0000-000038000000}"/>
    <cellStyle name="20% - Accent4 2 2 3" xfId="43" xr:uid="{00000000-0005-0000-0000-000039000000}"/>
    <cellStyle name="20% - Accent4 2 2 4" xfId="44" xr:uid="{00000000-0005-0000-0000-00003A000000}"/>
    <cellStyle name="20% - Accent4 2 3" xfId="34895" xr:uid="{00000000-0005-0000-0000-00003B000000}"/>
    <cellStyle name="20% - Accent4 2 4" xfId="34896" xr:uid="{00000000-0005-0000-0000-00003C000000}"/>
    <cellStyle name="20% - Accent4 2 5" xfId="34897" xr:uid="{00000000-0005-0000-0000-00003D000000}"/>
    <cellStyle name="20% - Accent4 3" xfId="45" xr:uid="{00000000-0005-0000-0000-00003E000000}"/>
    <cellStyle name="20% - Accent4 3 2" xfId="46" xr:uid="{00000000-0005-0000-0000-00003F000000}"/>
    <cellStyle name="20% - Accent4 3 3" xfId="47" xr:uid="{00000000-0005-0000-0000-000040000000}"/>
    <cellStyle name="20% - Accent4 3 4" xfId="48" xr:uid="{00000000-0005-0000-0000-000041000000}"/>
    <cellStyle name="20% - Accent4 4" xfId="49" xr:uid="{00000000-0005-0000-0000-000042000000}"/>
    <cellStyle name="20% - Accent4 4 2" xfId="50" xr:uid="{00000000-0005-0000-0000-000043000000}"/>
    <cellStyle name="20% - Accent4 4 3" xfId="51" xr:uid="{00000000-0005-0000-0000-000044000000}"/>
    <cellStyle name="20% - Accent4 4 4" xfId="52" xr:uid="{00000000-0005-0000-0000-000045000000}"/>
    <cellStyle name="20% - Accent4 5" xfId="34898" xr:uid="{00000000-0005-0000-0000-000046000000}"/>
    <cellStyle name="20% - Accent4 6" xfId="34894" xr:uid="{00000000-0005-0000-0000-000047000000}"/>
    <cellStyle name="20% - Accent5 2" xfId="53" xr:uid="{00000000-0005-0000-0000-000048000000}"/>
    <cellStyle name="20% - Accent5 2 2" xfId="54" xr:uid="{00000000-0005-0000-0000-000049000000}"/>
    <cellStyle name="20% - Accent5 2 2 2" xfId="55" xr:uid="{00000000-0005-0000-0000-00004A000000}"/>
    <cellStyle name="20% - Accent5 2 2 3" xfId="56" xr:uid="{00000000-0005-0000-0000-00004B000000}"/>
    <cellStyle name="20% - Accent5 2 2 4" xfId="57" xr:uid="{00000000-0005-0000-0000-00004C000000}"/>
    <cellStyle name="20% - Accent5 2 3" xfId="34900" xr:uid="{00000000-0005-0000-0000-00004D000000}"/>
    <cellStyle name="20% - Accent5 2 4" xfId="34901" xr:uid="{00000000-0005-0000-0000-00004E000000}"/>
    <cellStyle name="20% - Accent5 2 5" xfId="34902" xr:uid="{00000000-0005-0000-0000-00004F000000}"/>
    <cellStyle name="20% - Accent5 3" xfId="58" xr:uid="{00000000-0005-0000-0000-000050000000}"/>
    <cellStyle name="20% - Accent5 3 2" xfId="59" xr:uid="{00000000-0005-0000-0000-000051000000}"/>
    <cellStyle name="20% - Accent5 3 3" xfId="60" xr:uid="{00000000-0005-0000-0000-000052000000}"/>
    <cellStyle name="20% - Accent5 3 4" xfId="61" xr:uid="{00000000-0005-0000-0000-000053000000}"/>
    <cellStyle name="20% - Accent5 4" xfId="34903" xr:uid="{00000000-0005-0000-0000-000054000000}"/>
    <cellStyle name="20% - Accent5 5" xfId="34899" xr:uid="{00000000-0005-0000-0000-000055000000}"/>
    <cellStyle name="20% - Accent6 2" xfId="62" xr:uid="{00000000-0005-0000-0000-000056000000}"/>
    <cellStyle name="20% - Accent6 2 2" xfId="63" xr:uid="{00000000-0005-0000-0000-000057000000}"/>
    <cellStyle name="20% - Accent6 2 2 2" xfId="64" xr:uid="{00000000-0005-0000-0000-000058000000}"/>
    <cellStyle name="20% - Accent6 2 2 3" xfId="65" xr:uid="{00000000-0005-0000-0000-000059000000}"/>
    <cellStyle name="20% - Accent6 2 2 4" xfId="66" xr:uid="{00000000-0005-0000-0000-00005A000000}"/>
    <cellStyle name="20% - Accent6 2 3" xfId="34905" xr:uid="{00000000-0005-0000-0000-00005B000000}"/>
    <cellStyle name="20% - Accent6 2 4" xfId="34906" xr:uid="{00000000-0005-0000-0000-00005C000000}"/>
    <cellStyle name="20% - Accent6 2 5" xfId="34907" xr:uid="{00000000-0005-0000-0000-00005D000000}"/>
    <cellStyle name="20% - Accent6 3" xfId="67" xr:uid="{00000000-0005-0000-0000-00005E000000}"/>
    <cellStyle name="20% - Accent6 3 2" xfId="68" xr:uid="{00000000-0005-0000-0000-00005F000000}"/>
    <cellStyle name="20% - Accent6 3 3" xfId="69" xr:uid="{00000000-0005-0000-0000-000060000000}"/>
    <cellStyle name="20% - Accent6 3 4" xfId="70" xr:uid="{00000000-0005-0000-0000-000061000000}"/>
    <cellStyle name="20% - Accent6 4" xfId="34908" xr:uid="{00000000-0005-0000-0000-000062000000}"/>
    <cellStyle name="20% - Accent6 5" xfId="34904" xr:uid="{00000000-0005-0000-0000-000063000000}"/>
    <cellStyle name="40% - Accent1 2" xfId="71" xr:uid="{00000000-0005-0000-0000-000064000000}"/>
    <cellStyle name="40% - Accent1 2 2" xfId="72" xr:uid="{00000000-0005-0000-0000-000065000000}"/>
    <cellStyle name="40% - Accent1 2 2 2" xfId="73" xr:uid="{00000000-0005-0000-0000-000066000000}"/>
    <cellStyle name="40% - Accent1 2 2 3" xfId="74" xr:uid="{00000000-0005-0000-0000-000067000000}"/>
    <cellStyle name="40% - Accent1 2 2 4" xfId="75" xr:uid="{00000000-0005-0000-0000-000068000000}"/>
    <cellStyle name="40% - Accent1 2 3" xfId="34910" xr:uid="{00000000-0005-0000-0000-000069000000}"/>
    <cellStyle name="40% - Accent1 2 4" xfId="34911" xr:uid="{00000000-0005-0000-0000-00006A000000}"/>
    <cellStyle name="40% - Accent1 2 5" xfId="34912" xr:uid="{00000000-0005-0000-0000-00006B000000}"/>
    <cellStyle name="40% - Accent1 3" xfId="76" xr:uid="{00000000-0005-0000-0000-00006C000000}"/>
    <cellStyle name="40% - Accent1 3 2" xfId="77" xr:uid="{00000000-0005-0000-0000-00006D000000}"/>
    <cellStyle name="40% - Accent1 3 3" xfId="78" xr:uid="{00000000-0005-0000-0000-00006E000000}"/>
    <cellStyle name="40% - Accent1 3 4" xfId="79" xr:uid="{00000000-0005-0000-0000-00006F000000}"/>
    <cellStyle name="40% - Accent1 4" xfId="80" xr:uid="{00000000-0005-0000-0000-000070000000}"/>
    <cellStyle name="40% - Accent1 4 2" xfId="81" xr:uid="{00000000-0005-0000-0000-000071000000}"/>
    <cellStyle name="40% - Accent1 4 3" xfId="82" xr:uid="{00000000-0005-0000-0000-000072000000}"/>
    <cellStyle name="40% - Accent1 4 4" xfId="83" xr:uid="{00000000-0005-0000-0000-000073000000}"/>
    <cellStyle name="40% - Accent1 5" xfId="34913" xr:uid="{00000000-0005-0000-0000-000074000000}"/>
    <cellStyle name="40% - Accent1 6" xfId="34909" xr:uid="{00000000-0005-0000-0000-000075000000}"/>
    <cellStyle name="40% - Accent2 2" xfId="84" xr:uid="{00000000-0005-0000-0000-000076000000}"/>
    <cellStyle name="40% - Accent2 2 2" xfId="85" xr:uid="{00000000-0005-0000-0000-000077000000}"/>
    <cellStyle name="40% - Accent2 2 2 2" xfId="86" xr:uid="{00000000-0005-0000-0000-000078000000}"/>
    <cellStyle name="40% - Accent2 2 2 3" xfId="87" xr:uid="{00000000-0005-0000-0000-000079000000}"/>
    <cellStyle name="40% - Accent2 2 2 4" xfId="88" xr:uid="{00000000-0005-0000-0000-00007A000000}"/>
    <cellStyle name="40% - Accent2 2 3" xfId="34915" xr:uid="{00000000-0005-0000-0000-00007B000000}"/>
    <cellStyle name="40% - Accent2 2 4" xfId="34916" xr:uid="{00000000-0005-0000-0000-00007C000000}"/>
    <cellStyle name="40% - Accent2 2 5" xfId="34917" xr:uid="{00000000-0005-0000-0000-00007D000000}"/>
    <cellStyle name="40% - Accent2 3" xfId="89" xr:uid="{00000000-0005-0000-0000-00007E000000}"/>
    <cellStyle name="40% - Accent2 3 2" xfId="90" xr:uid="{00000000-0005-0000-0000-00007F000000}"/>
    <cellStyle name="40% - Accent2 3 3" xfId="91" xr:uid="{00000000-0005-0000-0000-000080000000}"/>
    <cellStyle name="40% - Accent2 3 4" xfId="92" xr:uid="{00000000-0005-0000-0000-000081000000}"/>
    <cellStyle name="40% - Accent2 4" xfId="34918" xr:uid="{00000000-0005-0000-0000-000082000000}"/>
    <cellStyle name="40% - Accent2 5" xfId="34914" xr:uid="{00000000-0005-0000-0000-000083000000}"/>
    <cellStyle name="40% - Accent3 2" xfId="93" xr:uid="{00000000-0005-0000-0000-000084000000}"/>
    <cellStyle name="40% - Accent3 2 2" xfId="94" xr:uid="{00000000-0005-0000-0000-000085000000}"/>
    <cellStyle name="40% - Accent3 2 2 2" xfId="95" xr:uid="{00000000-0005-0000-0000-000086000000}"/>
    <cellStyle name="40% - Accent3 2 2 3" xfId="96" xr:uid="{00000000-0005-0000-0000-000087000000}"/>
    <cellStyle name="40% - Accent3 2 2 4" xfId="97" xr:uid="{00000000-0005-0000-0000-000088000000}"/>
    <cellStyle name="40% - Accent3 2 3" xfId="34920" xr:uid="{00000000-0005-0000-0000-000089000000}"/>
    <cellStyle name="40% - Accent3 2 4" xfId="34921" xr:uid="{00000000-0005-0000-0000-00008A000000}"/>
    <cellStyle name="40% - Accent3 2 5" xfId="34922" xr:uid="{00000000-0005-0000-0000-00008B000000}"/>
    <cellStyle name="40% - Accent3 3" xfId="98" xr:uid="{00000000-0005-0000-0000-00008C000000}"/>
    <cellStyle name="40% - Accent3 3 2" xfId="99" xr:uid="{00000000-0005-0000-0000-00008D000000}"/>
    <cellStyle name="40% - Accent3 3 3" xfId="100" xr:uid="{00000000-0005-0000-0000-00008E000000}"/>
    <cellStyle name="40% - Accent3 3 4" xfId="101" xr:uid="{00000000-0005-0000-0000-00008F000000}"/>
    <cellStyle name="40% - Accent3 4" xfId="102" xr:uid="{00000000-0005-0000-0000-000090000000}"/>
    <cellStyle name="40% - Accent3 4 2" xfId="103" xr:uid="{00000000-0005-0000-0000-000091000000}"/>
    <cellStyle name="40% - Accent3 4 3" xfId="104" xr:uid="{00000000-0005-0000-0000-000092000000}"/>
    <cellStyle name="40% - Accent3 4 4" xfId="105" xr:uid="{00000000-0005-0000-0000-000093000000}"/>
    <cellStyle name="40% - Accent3 5" xfId="34923" xr:uid="{00000000-0005-0000-0000-000094000000}"/>
    <cellStyle name="40% - Accent3 6" xfId="34919" xr:uid="{00000000-0005-0000-0000-000095000000}"/>
    <cellStyle name="40% - Accent4 2" xfId="106" xr:uid="{00000000-0005-0000-0000-000096000000}"/>
    <cellStyle name="40% - Accent4 2 2" xfId="107" xr:uid="{00000000-0005-0000-0000-000097000000}"/>
    <cellStyle name="40% - Accent4 2 2 2" xfId="108" xr:uid="{00000000-0005-0000-0000-000098000000}"/>
    <cellStyle name="40% - Accent4 2 2 3" xfId="109" xr:uid="{00000000-0005-0000-0000-000099000000}"/>
    <cellStyle name="40% - Accent4 2 2 4" xfId="110" xr:uid="{00000000-0005-0000-0000-00009A000000}"/>
    <cellStyle name="40% - Accent4 2 3" xfId="34925" xr:uid="{00000000-0005-0000-0000-00009B000000}"/>
    <cellStyle name="40% - Accent4 2 4" xfId="34926" xr:uid="{00000000-0005-0000-0000-00009C000000}"/>
    <cellStyle name="40% - Accent4 2 5" xfId="34927" xr:uid="{00000000-0005-0000-0000-00009D000000}"/>
    <cellStyle name="40% - Accent4 3" xfId="111" xr:uid="{00000000-0005-0000-0000-00009E000000}"/>
    <cellStyle name="40% - Accent4 3 2" xfId="112" xr:uid="{00000000-0005-0000-0000-00009F000000}"/>
    <cellStyle name="40% - Accent4 3 3" xfId="113" xr:uid="{00000000-0005-0000-0000-0000A0000000}"/>
    <cellStyle name="40% - Accent4 3 4" xfId="114" xr:uid="{00000000-0005-0000-0000-0000A1000000}"/>
    <cellStyle name="40% - Accent4 4" xfId="115" xr:uid="{00000000-0005-0000-0000-0000A2000000}"/>
    <cellStyle name="40% - Accent4 4 2" xfId="116" xr:uid="{00000000-0005-0000-0000-0000A3000000}"/>
    <cellStyle name="40% - Accent4 4 3" xfId="117" xr:uid="{00000000-0005-0000-0000-0000A4000000}"/>
    <cellStyle name="40% - Accent4 4 4" xfId="118" xr:uid="{00000000-0005-0000-0000-0000A5000000}"/>
    <cellStyle name="40% - Accent4 5" xfId="34928" xr:uid="{00000000-0005-0000-0000-0000A6000000}"/>
    <cellStyle name="40% - Accent4 6" xfId="34924" xr:uid="{00000000-0005-0000-0000-0000A7000000}"/>
    <cellStyle name="40% - Accent5 2" xfId="119" xr:uid="{00000000-0005-0000-0000-0000A8000000}"/>
    <cellStyle name="40% - Accent5 2 2" xfId="120" xr:uid="{00000000-0005-0000-0000-0000A9000000}"/>
    <cellStyle name="40% - Accent5 2 2 2" xfId="121" xr:uid="{00000000-0005-0000-0000-0000AA000000}"/>
    <cellStyle name="40% - Accent5 2 2 3" xfId="122" xr:uid="{00000000-0005-0000-0000-0000AB000000}"/>
    <cellStyle name="40% - Accent5 2 2 4" xfId="123" xr:uid="{00000000-0005-0000-0000-0000AC000000}"/>
    <cellStyle name="40% - Accent5 2 3" xfId="34930" xr:uid="{00000000-0005-0000-0000-0000AD000000}"/>
    <cellStyle name="40% - Accent5 2 4" xfId="34931" xr:uid="{00000000-0005-0000-0000-0000AE000000}"/>
    <cellStyle name="40% - Accent5 2 5" xfId="34932" xr:uid="{00000000-0005-0000-0000-0000AF000000}"/>
    <cellStyle name="40% - Accent5 3" xfId="124" xr:uid="{00000000-0005-0000-0000-0000B0000000}"/>
    <cellStyle name="40% - Accent5 3 2" xfId="125" xr:uid="{00000000-0005-0000-0000-0000B1000000}"/>
    <cellStyle name="40% - Accent5 3 3" xfId="126" xr:uid="{00000000-0005-0000-0000-0000B2000000}"/>
    <cellStyle name="40% - Accent5 3 4" xfId="127" xr:uid="{00000000-0005-0000-0000-0000B3000000}"/>
    <cellStyle name="40% - Accent5 4" xfId="34933" xr:uid="{00000000-0005-0000-0000-0000B4000000}"/>
    <cellStyle name="40% - Accent5 5" xfId="34929" xr:uid="{00000000-0005-0000-0000-0000B5000000}"/>
    <cellStyle name="40% - Accent6 2" xfId="128" xr:uid="{00000000-0005-0000-0000-0000B6000000}"/>
    <cellStyle name="40% - Accent6 2 2" xfId="129" xr:uid="{00000000-0005-0000-0000-0000B7000000}"/>
    <cellStyle name="40% - Accent6 2 2 2" xfId="130" xr:uid="{00000000-0005-0000-0000-0000B8000000}"/>
    <cellStyle name="40% - Accent6 2 2 3" xfId="131" xr:uid="{00000000-0005-0000-0000-0000B9000000}"/>
    <cellStyle name="40% - Accent6 2 2 4" xfId="132" xr:uid="{00000000-0005-0000-0000-0000BA000000}"/>
    <cellStyle name="40% - Accent6 2 3" xfId="34935" xr:uid="{00000000-0005-0000-0000-0000BB000000}"/>
    <cellStyle name="40% - Accent6 2 4" xfId="34936" xr:uid="{00000000-0005-0000-0000-0000BC000000}"/>
    <cellStyle name="40% - Accent6 2 5" xfId="34937" xr:uid="{00000000-0005-0000-0000-0000BD000000}"/>
    <cellStyle name="40% - Accent6 3" xfId="133" xr:uid="{00000000-0005-0000-0000-0000BE000000}"/>
    <cellStyle name="40% - Accent6 3 2" xfId="134" xr:uid="{00000000-0005-0000-0000-0000BF000000}"/>
    <cellStyle name="40% - Accent6 3 3" xfId="135" xr:uid="{00000000-0005-0000-0000-0000C0000000}"/>
    <cellStyle name="40% - Accent6 3 4" xfId="136" xr:uid="{00000000-0005-0000-0000-0000C1000000}"/>
    <cellStyle name="40% - Accent6 4" xfId="137" xr:uid="{00000000-0005-0000-0000-0000C2000000}"/>
    <cellStyle name="40% - Accent6 4 2" xfId="138" xr:uid="{00000000-0005-0000-0000-0000C3000000}"/>
    <cellStyle name="40% - Accent6 4 3" xfId="139" xr:uid="{00000000-0005-0000-0000-0000C4000000}"/>
    <cellStyle name="40% - Accent6 4 4" xfId="140" xr:uid="{00000000-0005-0000-0000-0000C5000000}"/>
    <cellStyle name="40% - Accent6 5" xfId="34938" xr:uid="{00000000-0005-0000-0000-0000C6000000}"/>
    <cellStyle name="40% - Accent6 6" xfId="34934" xr:uid="{00000000-0005-0000-0000-0000C7000000}"/>
    <cellStyle name="60% - Accent1 2" xfId="141" xr:uid="{00000000-0005-0000-0000-0000C8000000}"/>
    <cellStyle name="60% - Accent1 2 2" xfId="142" xr:uid="{00000000-0005-0000-0000-0000C9000000}"/>
    <cellStyle name="60% - Accent1 2 3" xfId="34940" xr:uid="{00000000-0005-0000-0000-0000CA000000}"/>
    <cellStyle name="60% - Accent1 2 4" xfId="34941" xr:uid="{00000000-0005-0000-0000-0000CB000000}"/>
    <cellStyle name="60% - Accent1 3" xfId="143" xr:uid="{00000000-0005-0000-0000-0000CC000000}"/>
    <cellStyle name="60% - Accent1 4" xfId="34939" xr:uid="{00000000-0005-0000-0000-0000CD000000}"/>
    <cellStyle name="60% - Accent2 2" xfId="144" xr:uid="{00000000-0005-0000-0000-0000CE000000}"/>
    <cellStyle name="60% - Accent2 3" xfId="145" xr:uid="{00000000-0005-0000-0000-0000CF000000}"/>
    <cellStyle name="60% - Accent2 4" xfId="34942" xr:uid="{00000000-0005-0000-0000-0000D0000000}"/>
    <cellStyle name="60% - Accent3 2" xfId="146" xr:uid="{00000000-0005-0000-0000-0000D1000000}"/>
    <cellStyle name="60% - Accent3 2 2" xfId="147" xr:uid="{00000000-0005-0000-0000-0000D2000000}"/>
    <cellStyle name="60% - Accent3 2 3" xfId="34944" xr:uid="{00000000-0005-0000-0000-0000D3000000}"/>
    <cellStyle name="60% - Accent3 2 4" xfId="34945" xr:uid="{00000000-0005-0000-0000-0000D4000000}"/>
    <cellStyle name="60% - Accent3 3" xfId="148" xr:uid="{00000000-0005-0000-0000-0000D5000000}"/>
    <cellStyle name="60% - Accent3 4" xfId="34943" xr:uid="{00000000-0005-0000-0000-0000D6000000}"/>
    <cellStyle name="60% - Accent4 2" xfId="149" xr:uid="{00000000-0005-0000-0000-0000D7000000}"/>
    <cellStyle name="60% - Accent4 2 2" xfId="150" xr:uid="{00000000-0005-0000-0000-0000D8000000}"/>
    <cellStyle name="60% - Accent4 2 3" xfId="34947" xr:uid="{00000000-0005-0000-0000-0000D9000000}"/>
    <cellStyle name="60% - Accent4 2 4" xfId="34948" xr:uid="{00000000-0005-0000-0000-0000DA000000}"/>
    <cellStyle name="60% - Accent4 3" xfId="151" xr:uid="{00000000-0005-0000-0000-0000DB000000}"/>
    <cellStyle name="60% - Accent4 4" xfId="34946" xr:uid="{00000000-0005-0000-0000-0000DC000000}"/>
    <cellStyle name="60% - Accent5 2" xfId="152" xr:uid="{00000000-0005-0000-0000-0000DD000000}"/>
    <cellStyle name="60% - Accent5 3" xfId="153" xr:uid="{00000000-0005-0000-0000-0000DE000000}"/>
    <cellStyle name="60% - Accent5 4" xfId="34949" xr:uid="{00000000-0005-0000-0000-0000DF000000}"/>
    <cellStyle name="60% - Accent6 2" xfId="154" xr:uid="{00000000-0005-0000-0000-0000E0000000}"/>
    <cellStyle name="60% - Accent6 2 2" xfId="155" xr:uid="{00000000-0005-0000-0000-0000E1000000}"/>
    <cellStyle name="60% - Accent6 2 3" xfId="34951" xr:uid="{00000000-0005-0000-0000-0000E2000000}"/>
    <cellStyle name="60% - Accent6 2 4" xfId="34952" xr:uid="{00000000-0005-0000-0000-0000E3000000}"/>
    <cellStyle name="60% - Accent6 3" xfId="156" xr:uid="{00000000-0005-0000-0000-0000E4000000}"/>
    <cellStyle name="60% - Accent6 4" xfId="34950" xr:uid="{00000000-0005-0000-0000-0000E5000000}"/>
    <cellStyle name="Accent1 2" xfId="157" xr:uid="{00000000-0005-0000-0000-0000E6000000}"/>
    <cellStyle name="Accent1 2 2" xfId="158" xr:uid="{00000000-0005-0000-0000-0000E7000000}"/>
    <cellStyle name="Accent1 2 3" xfId="34954" xr:uid="{00000000-0005-0000-0000-0000E8000000}"/>
    <cellStyle name="Accent1 2 4" xfId="34955" xr:uid="{00000000-0005-0000-0000-0000E9000000}"/>
    <cellStyle name="Accent1 3" xfId="159" xr:uid="{00000000-0005-0000-0000-0000EA000000}"/>
    <cellStyle name="Accent1 4" xfId="34953" xr:uid="{00000000-0005-0000-0000-0000EB000000}"/>
    <cellStyle name="Accent2 2" xfId="160" xr:uid="{00000000-0005-0000-0000-0000EC000000}"/>
    <cellStyle name="Accent2 2 2" xfId="161" xr:uid="{00000000-0005-0000-0000-0000ED000000}"/>
    <cellStyle name="Accent2 2 3" xfId="34957" xr:uid="{00000000-0005-0000-0000-0000EE000000}"/>
    <cellStyle name="Accent2 2 4" xfId="34958" xr:uid="{00000000-0005-0000-0000-0000EF000000}"/>
    <cellStyle name="Accent2 3" xfId="162" xr:uid="{00000000-0005-0000-0000-0000F0000000}"/>
    <cellStyle name="Accent2 4" xfId="34956" xr:uid="{00000000-0005-0000-0000-0000F1000000}"/>
    <cellStyle name="Accent3 2" xfId="163" xr:uid="{00000000-0005-0000-0000-0000F2000000}"/>
    <cellStyle name="Accent3 2 2" xfId="164" xr:uid="{00000000-0005-0000-0000-0000F3000000}"/>
    <cellStyle name="Accent3 2 3" xfId="34960" xr:uid="{00000000-0005-0000-0000-0000F4000000}"/>
    <cellStyle name="Accent3 2 4" xfId="34961" xr:uid="{00000000-0005-0000-0000-0000F5000000}"/>
    <cellStyle name="Accent3 3" xfId="165" xr:uid="{00000000-0005-0000-0000-0000F6000000}"/>
    <cellStyle name="Accent3 4" xfId="34959" xr:uid="{00000000-0005-0000-0000-0000F7000000}"/>
    <cellStyle name="Accent4 2" xfId="166" xr:uid="{00000000-0005-0000-0000-0000F8000000}"/>
    <cellStyle name="Accent4 2 2" xfId="167" xr:uid="{00000000-0005-0000-0000-0000F9000000}"/>
    <cellStyle name="Accent4 2 3" xfId="34963" xr:uid="{00000000-0005-0000-0000-0000FA000000}"/>
    <cellStyle name="Accent4 2 4" xfId="34964" xr:uid="{00000000-0005-0000-0000-0000FB000000}"/>
    <cellStyle name="Accent4 3" xfId="168" xr:uid="{00000000-0005-0000-0000-0000FC000000}"/>
    <cellStyle name="Accent4 4" xfId="34962" xr:uid="{00000000-0005-0000-0000-0000FD000000}"/>
    <cellStyle name="Accent5 2" xfId="169" xr:uid="{00000000-0005-0000-0000-0000FE000000}"/>
    <cellStyle name="Accent5 3" xfId="170" xr:uid="{00000000-0005-0000-0000-0000FF000000}"/>
    <cellStyle name="Accent5 4" xfId="34965" xr:uid="{00000000-0005-0000-0000-000000010000}"/>
    <cellStyle name="Accent6 2" xfId="171" xr:uid="{00000000-0005-0000-0000-000001010000}"/>
    <cellStyle name="Accent6 3" xfId="172" xr:uid="{00000000-0005-0000-0000-000002010000}"/>
    <cellStyle name="Accent6 4" xfId="34966" xr:uid="{00000000-0005-0000-0000-000003010000}"/>
    <cellStyle name="Bad 2" xfId="173" xr:uid="{00000000-0005-0000-0000-000004010000}"/>
    <cellStyle name="Bad 2 2" xfId="174" xr:uid="{00000000-0005-0000-0000-000005010000}"/>
    <cellStyle name="Bad 2 3" xfId="34968" xr:uid="{00000000-0005-0000-0000-000006010000}"/>
    <cellStyle name="Bad 2 4" xfId="34969" xr:uid="{00000000-0005-0000-0000-000007010000}"/>
    <cellStyle name="Bad 3" xfId="175" xr:uid="{00000000-0005-0000-0000-000008010000}"/>
    <cellStyle name="Bad 4" xfId="34967" xr:uid="{00000000-0005-0000-0000-000009010000}"/>
    <cellStyle name="Calculation 2" xfId="176" xr:uid="{00000000-0005-0000-0000-00000A010000}"/>
    <cellStyle name="Calculation 2 2" xfId="177" xr:uid="{00000000-0005-0000-0000-00000B010000}"/>
    <cellStyle name="Calculation 2 2 2" xfId="3336" xr:uid="{00000000-0005-0000-0000-00000C010000}"/>
    <cellStyle name="Calculation 2 2 2 2" xfId="13140" xr:uid="{00000000-0005-0000-0000-00000D010000}"/>
    <cellStyle name="Calculation 2 2 2 2 2" xfId="30575" xr:uid="{00000000-0005-0000-0000-00000E010000}"/>
    <cellStyle name="Calculation 2 2 2 2 3" xfId="45028" xr:uid="{00000000-0005-0000-0000-00000F010000}"/>
    <cellStyle name="Calculation 2 2 2 3" xfId="15601" xr:uid="{00000000-0005-0000-0000-000010010000}"/>
    <cellStyle name="Calculation 2 2 2 3 2" xfId="33036" xr:uid="{00000000-0005-0000-0000-000011010000}"/>
    <cellStyle name="Calculation 2 2 2 3 3" xfId="47489" xr:uid="{00000000-0005-0000-0000-000012010000}"/>
    <cellStyle name="Calculation 2 2 2 4" xfId="20775" xr:uid="{00000000-0005-0000-0000-000013010000}"/>
    <cellStyle name="Calculation 2 2 2 5" xfId="35228" xr:uid="{00000000-0005-0000-0000-000014010000}"/>
    <cellStyle name="Calculation 2 2 3" xfId="3352" xr:uid="{00000000-0005-0000-0000-000015010000}"/>
    <cellStyle name="Calculation 2 2 3 2" xfId="20788" xr:uid="{00000000-0005-0000-0000-000016010000}"/>
    <cellStyle name="Calculation 2 2 3 3" xfId="35241" xr:uid="{00000000-0005-0000-0000-000017010000}"/>
    <cellStyle name="Calculation 2 2 4" xfId="3333" xr:uid="{00000000-0005-0000-0000-000018010000}"/>
    <cellStyle name="Calculation 2 2 4 2" xfId="20772" xr:uid="{00000000-0005-0000-0000-000019010000}"/>
    <cellStyle name="Calculation 2 2 4 3" xfId="35225" xr:uid="{00000000-0005-0000-0000-00001A010000}"/>
    <cellStyle name="Calculation 2 2 5" xfId="3350" xr:uid="{00000000-0005-0000-0000-00001B010000}"/>
    <cellStyle name="Calculation 2 2 5 2" xfId="20786" xr:uid="{00000000-0005-0000-0000-00001C010000}"/>
    <cellStyle name="Calculation 2 2 5 3" xfId="35239" xr:uid="{00000000-0005-0000-0000-00001D010000}"/>
    <cellStyle name="Calculation 2 2 6" xfId="17686" xr:uid="{00000000-0005-0000-0000-00001E010000}"/>
    <cellStyle name="Calculation 2 3" xfId="3335" xr:uid="{00000000-0005-0000-0000-00001F010000}"/>
    <cellStyle name="Calculation 2 3 2" xfId="13139" xr:uid="{00000000-0005-0000-0000-000020010000}"/>
    <cellStyle name="Calculation 2 3 2 2" xfId="30574" xr:uid="{00000000-0005-0000-0000-000021010000}"/>
    <cellStyle name="Calculation 2 3 2 3" xfId="45027" xr:uid="{00000000-0005-0000-0000-000022010000}"/>
    <cellStyle name="Calculation 2 3 3" xfId="15600" xr:uid="{00000000-0005-0000-0000-000023010000}"/>
    <cellStyle name="Calculation 2 3 3 2" xfId="33035" xr:uid="{00000000-0005-0000-0000-000024010000}"/>
    <cellStyle name="Calculation 2 3 3 3" xfId="47488" xr:uid="{00000000-0005-0000-0000-000025010000}"/>
    <cellStyle name="Calculation 2 3 4" xfId="20774" xr:uid="{00000000-0005-0000-0000-000026010000}"/>
    <cellStyle name="Calculation 2 3 5" xfId="35227" xr:uid="{00000000-0005-0000-0000-000027010000}"/>
    <cellStyle name="Calculation 2 4" xfId="3353" xr:uid="{00000000-0005-0000-0000-000028010000}"/>
    <cellStyle name="Calculation 2 4 2" xfId="20789" xr:uid="{00000000-0005-0000-0000-000029010000}"/>
    <cellStyle name="Calculation 2 4 3" xfId="35242" xr:uid="{00000000-0005-0000-0000-00002A010000}"/>
    <cellStyle name="Calculation 2 5" xfId="3332" xr:uid="{00000000-0005-0000-0000-00002B010000}"/>
    <cellStyle name="Calculation 2 5 2" xfId="20771" xr:uid="{00000000-0005-0000-0000-00002C010000}"/>
    <cellStyle name="Calculation 2 5 3" xfId="35224" xr:uid="{00000000-0005-0000-0000-00002D010000}"/>
    <cellStyle name="Calculation 2 6" xfId="3354" xr:uid="{00000000-0005-0000-0000-00002E010000}"/>
    <cellStyle name="Calculation 2 6 2" xfId="20790" xr:uid="{00000000-0005-0000-0000-00002F010000}"/>
    <cellStyle name="Calculation 2 6 3" xfId="35243" xr:uid="{00000000-0005-0000-0000-000030010000}"/>
    <cellStyle name="Calculation 2 7" xfId="17685" xr:uid="{00000000-0005-0000-0000-000031010000}"/>
    <cellStyle name="Calculation 3" xfId="178" xr:uid="{00000000-0005-0000-0000-000032010000}"/>
    <cellStyle name="Calculation 3 2" xfId="3337" xr:uid="{00000000-0005-0000-0000-000033010000}"/>
    <cellStyle name="Calculation 3 2 2" xfId="13141" xr:uid="{00000000-0005-0000-0000-000034010000}"/>
    <cellStyle name="Calculation 3 2 2 2" xfId="30576" xr:uid="{00000000-0005-0000-0000-000035010000}"/>
    <cellStyle name="Calculation 3 2 2 3" xfId="45029" xr:uid="{00000000-0005-0000-0000-000036010000}"/>
    <cellStyle name="Calculation 3 2 3" xfId="15602" xr:uid="{00000000-0005-0000-0000-000037010000}"/>
    <cellStyle name="Calculation 3 2 3 2" xfId="33037" xr:uid="{00000000-0005-0000-0000-000038010000}"/>
    <cellStyle name="Calculation 3 2 3 3" xfId="47490" xr:uid="{00000000-0005-0000-0000-000039010000}"/>
    <cellStyle name="Calculation 3 2 4" xfId="20776" xr:uid="{00000000-0005-0000-0000-00003A010000}"/>
    <cellStyle name="Calculation 3 2 5" xfId="35229" xr:uid="{00000000-0005-0000-0000-00003B010000}"/>
    <cellStyle name="Calculation 3 3" xfId="3351" xr:uid="{00000000-0005-0000-0000-00003C010000}"/>
    <cellStyle name="Calculation 3 3 2" xfId="20787" xr:uid="{00000000-0005-0000-0000-00003D010000}"/>
    <cellStyle name="Calculation 3 3 3" xfId="35240" xr:uid="{00000000-0005-0000-0000-00003E010000}"/>
    <cellStyle name="Calculation 3 4" xfId="3334" xr:uid="{00000000-0005-0000-0000-00003F010000}"/>
    <cellStyle name="Calculation 3 4 2" xfId="20773" xr:uid="{00000000-0005-0000-0000-000040010000}"/>
    <cellStyle name="Calculation 3 4 3" xfId="35226" xr:uid="{00000000-0005-0000-0000-000041010000}"/>
    <cellStyle name="Calculation 3 5" xfId="3349" xr:uid="{00000000-0005-0000-0000-000042010000}"/>
    <cellStyle name="Calculation 3 5 2" xfId="20785" xr:uid="{00000000-0005-0000-0000-000043010000}"/>
    <cellStyle name="Calculation 3 5 3" xfId="35238" xr:uid="{00000000-0005-0000-0000-000044010000}"/>
    <cellStyle name="Calculation 3 6" xfId="17687" xr:uid="{00000000-0005-0000-0000-000045010000}"/>
    <cellStyle name="Calculation 4" xfId="34970" xr:uid="{00000000-0005-0000-0000-000046010000}"/>
    <cellStyle name="Check Cell 2" xfId="179" xr:uid="{00000000-0005-0000-0000-000047010000}"/>
    <cellStyle name="Check Cell 3" xfId="180" xr:uid="{00000000-0005-0000-0000-000048010000}"/>
    <cellStyle name="Check Cell 4" xfId="34971" xr:uid="{00000000-0005-0000-0000-000049010000}"/>
    <cellStyle name="Comma" xfId="181" builtinId="3"/>
    <cellStyle name="Comma 10" xfId="182" xr:uid="{00000000-0005-0000-0000-00004B010000}"/>
    <cellStyle name="Comma 10 2" xfId="17443" xr:uid="{00000000-0005-0000-0000-00004C010000}"/>
    <cellStyle name="Comma 10 2 2" xfId="17444" xr:uid="{00000000-0005-0000-0000-00004D010000}"/>
    <cellStyle name="Comma 10 2 2 2" xfId="17507" xr:uid="{00000000-0005-0000-0000-00004E010000}"/>
    <cellStyle name="Comma 10 2 3" xfId="17506" xr:uid="{00000000-0005-0000-0000-00004F010000}"/>
    <cellStyle name="Comma 10 3" xfId="17445" xr:uid="{00000000-0005-0000-0000-000050010000}"/>
    <cellStyle name="Comma 10 3 2" xfId="17508" xr:uid="{00000000-0005-0000-0000-000051010000}"/>
    <cellStyle name="Comma 10 4" xfId="17505" xr:uid="{00000000-0005-0000-0000-000052010000}"/>
    <cellStyle name="Comma 11" xfId="17446" xr:uid="{00000000-0005-0000-0000-000053010000}"/>
    <cellStyle name="Comma 11 2" xfId="17447" xr:uid="{00000000-0005-0000-0000-000054010000}"/>
    <cellStyle name="Comma 11 2 2" xfId="17510" xr:uid="{00000000-0005-0000-0000-000055010000}"/>
    <cellStyle name="Comma 11 3" xfId="17509" xr:uid="{00000000-0005-0000-0000-000056010000}"/>
    <cellStyle name="Comma 12" xfId="17448" xr:uid="{00000000-0005-0000-0000-000057010000}"/>
    <cellStyle name="Comma 12 2" xfId="17511" xr:uid="{00000000-0005-0000-0000-000058010000}"/>
    <cellStyle name="Comma 12 3" xfId="34972" xr:uid="{00000000-0005-0000-0000-000059010000}"/>
    <cellStyle name="Comma 13" xfId="17449" xr:uid="{00000000-0005-0000-0000-00005A010000}"/>
    <cellStyle name="Comma 13 2" xfId="17512" xr:uid="{00000000-0005-0000-0000-00005B010000}"/>
    <cellStyle name="Comma 13 3" xfId="34973" xr:uid="{00000000-0005-0000-0000-00005C010000}"/>
    <cellStyle name="Comma 14" xfId="17450" xr:uid="{00000000-0005-0000-0000-00005D010000}"/>
    <cellStyle name="Comma 14 2" xfId="34974" xr:uid="{00000000-0005-0000-0000-00005E010000}"/>
    <cellStyle name="Comma 15" xfId="183" xr:uid="{00000000-0005-0000-0000-00005F010000}"/>
    <cellStyle name="Comma 15 2" xfId="17499" xr:uid="{00000000-0005-0000-0000-000060010000}"/>
    <cellStyle name="Comma 16" xfId="17502" xr:uid="{00000000-0005-0000-0000-000061010000}"/>
    <cellStyle name="Comma 17" xfId="49347" xr:uid="{00000000-0005-0000-0000-000062010000}"/>
    <cellStyle name="Comma 18" xfId="184" xr:uid="{00000000-0005-0000-0000-000063010000}"/>
    <cellStyle name="Comma 19" xfId="185" xr:uid="{00000000-0005-0000-0000-000064010000}"/>
    <cellStyle name="Comma 19 2" xfId="186" xr:uid="{00000000-0005-0000-0000-000065010000}"/>
    <cellStyle name="Comma 19 2 2" xfId="187" xr:uid="{00000000-0005-0000-0000-000066010000}"/>
    <cellStyle name="Comma 19 3" xfId="188" xr:uid="{00000000-0005-0000-0000-000067010000}"/>
    <cellStyle name="Comma 19 4" xfId="189" xr:uid="{00000000-0005-0000-0000-000068010000}"/>
    <cellStyle name="Comma 19 5" xfId="190" xr:uid="{00000000-0005-0000-0000-000069010000}"/>
    <cellStyle name="Comma 19 6" xfId="191" xr:uid="{00000000-0005-0000-0000-00006A010000}"/>
    <cellStyle name="Comma 19 6 2" xfId="3338" xr:uid="{00000000-0005-0000-0000-00006B010000}"/>
    <cellStyle name="Comma 19 7" xfId="3316" xr:uid="{00000000-0005-0000-0000-00006C010000}"/>
    <cellStyle name="Comma 19 7 2" xfId="5825" xr:uid="{00000000-0005-0000-0000-00006D010000}"/>
    <cellStyle name="Comma 19 7 2 2" xfId="23260" xr:uid="{00000000-0005-0000-0000-00006E010000}"/>
    <cellStyle name="Comma 19 7 2 3" xfId="37713" xr:uid="{00000000-0005-0000-0000-00006F010000}"/>
    <cellStyle name="Comma 19 7 3" xfId="13132" xr:uid="{00000000-0005-0000-0000-000070010000}"/>
    <cellStyle name="Comma 19 7 3 2" xfId="30567" xr:uid="{00000000-0005-0000-0000-000071010000}"/>
    <cellStyle name="Comma 19 7 3 3" xfId="45020" xr:uid="{00000000-0005-0000-0000-000072010000}"/>
    <cellStyle name="Comma 19 7 4" xfId="15593" xr:uid="{00000000-0005-0000-0000-000073010000}"/>
    <cellStyle name="Comma 19 7 4 2" xfId="33028" xr:uid="{00000000-0005-0000-0000-000074010000}"/>
    <cellStyle name="Comma 19 7 4 3" xfId="47481" xr:uid="{00000000-0005-0000-0000-000075010000}"/>
    <cellStyle name="Comma 19 7 5" xfId="20136" xr:uid="{00000000-0005-0000-0000-000076010000}"/>
    <cellStyle name="Comma 19 7 6" xfId="20755" xr:uid="{00000000-0005-0000-0000-000077010000}"/>
    <cellStyle name="Comma 19 7 7" xfId="35208" xr:uid="{00000000-0005-0000-0000-000078010000}"/>
    <cellStyle name="Comma 19 7 8" xfId="49334" xr:uid="{00000000-0005-0000-0000-000079010000}"/>
    <cellStyle name="Comma 2" xfId="192" xr:uid="{00000000-0005-0000-0000-00007A010000}"/>
    <cellStyle name="Comma 2 10" xfId="193" xr:uid="{00000000-0005-0000-0000-00007B010000}"/>
    <cellStyle name="Comma 2 11" xfId="194" xr:uid="{00000000-0005-0000-0000-00007C010000}"/>
    <cellStyle name="Comma 2 12" xfId="195" xr:uid="{00000000-0005-0000-0000-00007D010000}"/>
    <cellStyle name="Comma 2 13" xfId="196" xr:uid="{00000000-0005-0000-0000-00007E010000}"/>
    <cellStyle name="Comma 2 14" xfId="197" xr:uid="{00000000-0005-0000-0000-00007F010000}"/>
    <cellStyle name="Comma 2 15" xfId="198" xr:uid="{00000000-0005-0000-0000-000080010000}"/>
    <cellStyle name="Comma 2 16" xfId="199" xr:uid="{00000000-0005-0000-0000-000081010000}"/>
    <cellStyle name="Comma 2 2" xfId="200" xr:uid="{00000000-0005-0000-0000-000082010000}"/>
    <cellStyle name="Comma 2 2 10" xfId="201" xr:uid="{00000000-0005-0000-0000-000083010000}"/>
    <cellStyle name="Comma 2 2 10 2" xfId="17514" xr:uid="{00000000-0005-0000-0000-000084010000}"/>
    <cellStyle name="Comma 2 2 10 3" xfId="34975" xr:uid="{00000000-0005-0000-0000-000085010000}"/>
    <cellStyle name="Comma 2 2 11" xfId="202" xr:uid="{00000000-0005-0000-0000-000086010000}"/>
    <cellStyle name="Comma 2 2 11 2" xfId="17515" xr:uid="{00000000-0005-0000-0000-000087010000}"/>
    <cellStyle name="Comma 2 2 11 3" xfId="34976" xr:uid="{00000000-0005-0000-0000-000088010000}"/>
    <cellStyle name="Comma 2 2 12" xfId="203" xr:uid="{00000000-0005-0000-0000-000089010000}"/>
    <cellStyle name="Comma 2 2 12 2" xfId="17516" xr:uid="{00000000-0005-0000-0000-00008A010000}"/>
    <cellStyle name="Comma 2 2 12 3" xfId="34977" xr:uid="{00000000-0005-0000-0000-00008B010000}"/>
    <cellStyle name="Comma 2 2 13" xfId="204" xr:uid="{00000000-0005-0000-0000-00008C010000}"/>
    <cellStyle name="Comma 2 2 13 2" xfId="17517" xr:uid="{00000000-0005-0000-0000-00008D010000}"/>
    <cellStyle name="Comma 2 2 13 3" xfId="34978" xr:uid="{00000000-0005-0000-0000-00008E010000}"/>
    <cellStyle name="Comma 2 2 14" xfId="205" xr:uid="{00000000-0005-0000-0000-00008F010000}"/>
    <cellStyle name="Comma 2 2 14 2" xfId="17518" xr:uid="{00000000-0005-0000-0000-000090010000}"/>
    <cellStyle name="Comma 2 2 14 3" xfId="34979" xr:uid="{00000000-0005-0000-0000-000091010000}"/>
    <cellStyle name="Comma 2 2 15" xfId="206" xr:uid="{00000000-0005-0000-0000-000092010000}"/>
    <cellStyle name="Comma 2 2 15 2" xfId="17519" xr:uid="{00000000-0005-0000-0000-000093010000}"/>
    <cellStyle name="Comma 2 2 15 3" xfId="34980" xr:uid="{00000000-0005-0000-0000-000094010000}"/>
    <cellStyle name="Comma 2 2 16" xfId="207" xr:uid="{00000000-0005-0000-0000-000095010000}"/>
    <cellStyle name="Comma 2 2 16 2" xfId="17520" xr:uid="{00000000-0005-0000-0000-000096010000}"/>
    <cellStyle name="Comma 2 2 16 3" xfId="34981" xr:uid="{00000000-0005-0000-0000-000097010000}"/>
    <cellStyle name="Comma 2 2 17" xfId="208" xr:uid="{00000000-0005-0000-0000-000098010000}"/>
    <cellStyle name="Comma 2 2 17 2" xfId="17521" xr:uid="{00000000-0005-0000-0000-000099010000}"/>
    <cellStyle name="Comma 2 2 17 3" xfId="34982" xr:uid="{00000000-0005-0000-0000-00009A010000}"/>
    <cellStyle name="Comma 2 2 18" xfId="209" xr:uid="{00000000-0005-0000-0000-00009B010000}"/>
    <cellStyle name="Comma 2 2 18 2" xfId="17522" xr:uid="{00000000-0005-0000-0000-00009C010000}"/>
    <cellStyle name="Comma 2 2 18 3" xfId="34983" xr:uid="{00000000-0005-0000-0000-00009D010000}"/>
    <cellStyle name="Comma 2 2 19" xfId="210" xr:uid="{00000000-0005-0000-0000-00009E010000}"/>
    <cellStyle name="Comma 2 2 19 2" xfId="17523" xr:uid="{00000000-0005-0000-0000-00009F010000}"/>
    <cellStyle name="Comma 2 2 19 3" xfId="34984" xr:uid="{00000000-0005-0000-0000-0000A0010000}"/>
    <cellStyle name="Comma 2 2 2" xfId="211" xr:uid="{00000000-0005-0000-0000-0000A1010000}"/>
    <cellStyle name="Comma 2 2 2 2" xfId="17524" xr:uid="{00000000-0005-0000-0000-0000A2010000}"/>
    <cellStyle name="Comma 2 2 2 3" xfId="34985" xr:uid="{00000000-0005-0000-0000-0000A3010000}"/>
    <cellStyle name="Comma 2 2 20" xfId="212" xr:uid="{00000000-0005-0000-0000-0000A4010000}"/>
    <cellStyle name="Comma 2 2 20 2" xfId="17525" xr:uid="{00000000-0005-0000-0000-0000A5010000}"/>
    <cellStyle name="Comma 2 2 20 3" xfId="34986" xr:uid="{00000000-0005-0000-0000-0000A6010000}"/>
    <cellStyle name="Comma 2 2 21" xfId="213" xr:uid="{00000000-0005-0000-0000-0000A7010000}"/>
    <cellStyle name="Comma 2 2 21 2" xfId="17526" xr:uid="{00000000-0005-0000-0000-0000A8010000}"/>
    <cellStyle name="Comma 2 2 21 3" xfId="34987" xr:uid="{00000000-0005-0000-0000-0000A9010000}"/>
    <cellStyle name="Comma 2 2 22" xfId="214" xr:uid="{00000000-0005-0000-0000-0000AA010000}"/>
    <cellStyle name="Comma 2 2 22 2" xfId="17527" xr:uid="{00000000-0005-0000-0000-0000AB010000}"/>
    <cellStyle name="Comma 2 2 22 3" xfId="34988" xr:uid="{00000000-0005-0000-0000-0000AC010000}"/>
    <cellStyle name="Comma 2 2 23" xfId="215" xr:uid="{00000000-0005-0000-0000-0000AD010000}"/>
    <cellStyle name="Comma 2 2 23 2" xfId="17528" xr:uid="{00000000-0005-0000-0000-0000AE010000}"/>
    <cellStyle name="Comma 2 2 23 3" xfId="34989" xr:uid="{00000000-0005-0000-0000-0000AF010000}"/>
    <cellStyle name="Comma 2 2 24" xfId="216" xr:uid="{00000000-0005-0000-0000-0000B0010000}"/>
    <cellStyle name="Comma 2 2 24 2" xfId="17529" xr:uid="{00000000-0005-0000-0000-0000B1010000}"/>
    <cellStyle name="Comma 2 2 24 3" xfId="34990" xr:uid="{00000000-0005-0000-0000-0000B2010000}"/>
    <cellStyle name="Comma 2 2 25" xfId="217" xr:uid="{00000000-0005-0000-0000-0000B3010000}"/>
    <cellStyle name="Comma 2 2 25 2" xfId="17530" xr:uid="{00000000-0005-0000-0000-0000B4010000}"/>
    <cellStyle name="Comma 2 2 25 3" xfId="34991" xr:uid="{00000000-0005-0000-0000-0000B5010000}"/>
    <cellStyle name="Comma 2 2 26" xfId="218" xr:uid="{00000000-0005-0000-0000-0000B6010000}"/>
    <cellStyle name="Comma 2 2 26 2" xfId="17531" xr:uid="{00000000-0005-0000-0000-0000B7010000}"/>
    <cellStyle name="Comma 2 2 26 3" xfId="34992" xr:uid="{00000000-0005-0000-0000-0000B8010000}"/>
    <cellStyle name="Comma 2 2 27" xfId="219" xr:uid="{00000000-0005-0000-0000-0000B9010000}"/>
    <cellStyle name="Comma 2 2 27 2" xfId="17532" xr:uid="{00000000-0005-0000-0000-0000BA010000}"/>
    <cellStyle name="Comma 2 2 27 3" xfId="34993" xr:uid="{00000000-0005-0000-0000-0000BB010000}"/>
    <cellStyle name="Comma 2 2 28" xfId="17513" xr:uid="{00000000-0005-0000-0000-0000BC010000}"/>
    <cellStyle name="Comma 2 2 29" xfId="34994" xr:uid="{00000000-0005-0000-0000-0000BD010000}"/>
    <cellStyle name="Comma 2 2 3" xfId="220" xr:uid="{00000000-0005-0000-0000-0000BE010000}"/>
    <cellStyle name="Comma 2 2 3 2" xfId="17533" xr:uid="{00000000-0005-0000-0000-0000BF010000}"/>
    <cellStyle name="Comma 2 2 3 3" xfId="34995" xr:uid="{00000000-0005-0000-0000-0000C0010000}"/>
    <cellStyle name="Comma 2 2 4" xfId="221" xr:uid="{00000000-0005-0000-0000-0000C1010000}"/>
    <cellStyle name="Comma 2 2 4 2" xfId="17534" xr:uid="{00000000-0005-0000-0000-0000C2010000}"/>
    <cellStyle name="Comma 2 2 4 3" xfId="34996" xr:uid="{00000000-0005-0000-0000-0000C3010000}"/>
    <cellStyle name="Comma 2 2 5" xfId="222" xr:uid="{00000000-0005-0000-0000-0000C4010000}"/>
    <cellStyle name="Comma 2 2 5 2" xfId="17535" xr:uid="{00000000-0005-0000-0000-0000C5010000}"/>
    <cellStyle name="Comma 2 2 5 3" xfId="34997" xr:uid="{00000000-0005-0000-0000-0000C6010000}"/>
    <cellStyle name="Comma 2 2 6" xfId="223" xr:uid="{00000000-0005-0000-0000-0000C7010000}"/>
    <cellStyle name="Comma 2 2 6 2" xfId="17536" xr:uid="{00000000-0005-0000-0000-0000C8010000}"/>
    <cellStyle name="Comma 2 2 6 3" xfId="34998" xr:uid="{00000000-0005-0000-0000-0000C9010000}"/>
    <cellStyle name="Comma 2 2 7" xfId="224" xr:uid="{00000000-0005-0000-0000-0000CA010000}"/>
    <cellStyle name="Comma 2 2 7 2" xfId="17537" xr:uid="{00000000-0005-0000-0000-0000CB010000}"/>
    <cellStyle name="Comma 2 2 7 3" xfId="34999" xr:uid="{00000000-0005-0000-0000-0000CC010000}"/>
    <cellStyle name="Comma 2 2 8" xfId="225" xr:uid="{00000000-0005-0000-0000-0000CD010000}"/>
    <cellStyle name="Comma 2 2 8 2" xfId="17538" xr:uid="{00000000-0005-0000-0000-0000CE010000}"/>
    <cellStyle name="Comma 2 2 8 3" xfId="35000" xr:uid="{00000000-0005-0000-0000-0000CF010000}"/>
    <cellStyle name="Comma 2 2 9" xfId="226" xr:uid="{00000000-0005-0000-0000-0000D0010000}"/>
    <cellStyle name="Comma 2 2 9 2" xfId="17539" xr:uid="{00000000-0005-0000-0000-0000D1010000}"/>
    <cellStyle name="Comma 2 2 9 3" xfId="35001" xr:uid="{00000000-0005-0000-0000-0000D2010000}"/>
    <cellStyle name="Comma 2 3" xfId="227" xr:uid="{00000000-0005-0000-0000-0000D3010000}"/>
    <cellStyle name="Comma 2 3 10" xfId="228" xr:uid="{00000000-0005-0000-0000-0000D4010000}"/>
    <cellStyle name="Comma 2 3 10 2" xfId="17541" xr:uid="{00000000-0005-0000-0000-0000D5010000}"/>
    <cellStyle name="Comma 2 3 10 3" xfId="35002" xr:uid="{00000000-0005-0000-0000-0000D6010000}"/>
    <cellStyle name="Comma 2 3 11" xfId="229" xr:uid="{00000000-0005-0000-0000-0000D7010000}"/>
    <cellStyle name="Comma 2 3 11 2" xfId="17542" xr:uid="{00000000-0005-0000-0000-0000D8010000}"/>
    <cellStyle name="Comma 2 3 11 3" xfId="35003" xr:uid="{00000000-0005-0000-0000-0000D9010000}"/>
    <cellStyle name="Comma 2 3 12" xfId="230" xr:uid="{00000000-0005-0000-0000-0000DA010000}"/>
    <cellStyle name="Comma 2 3 12 2" xfId="17543" xr:uid="{00000000-0005-0000-0000-0000DB010000}"/>
    <cellStyle name="Comma 2 3 12 3" xfId="35004" xr:uid="{00000000-0005-0000-0000-0000DC010000}"/>
    <cellStyle name="Comma 2 3 13" xfId="231" xr:uid="{00000000-0005-0000-0000-0000DD010000}"/>
    <cellStyle name="Comma 2 3 13 2" xfId="17544" xr:uid="{00000000-0005-0000-0000-0000DE010000}"/>
    <cellStyle name="Comma 2 3 13 3" xfId="35005" xr:uid="{00000000-0005-0000-0000-0000DF010000}"/>
    <cellStyle name="Comma 2 3 14" xfId="232" xr:uid="{00000000-0005-0000-0000-0000E0010000}"/>
    <cellStyle name="Comma 2 3 14 2" xfId="17545" xr:uid="{00000000-0005-0000-0000-0000E1010000}"/>
    <cellStyle name="Comma 2 3 14 3" xfId="35006" xr:uid="{00000000-0005-0000-0000-0000E2010000}"/>
    <cellStyle name="Comma 2 3 15" xfId="233" xr:uid="{00000000-0005-0000-0000-0000E3010000}"/>
    <cellStyle name="Comma 2 3 15 2" xfId="17546" xr:uid="{00000000-0005-0000-0000-0000E4010000}"/>
    <cellStyle name="Comma 2 3 15 3" xfId="35007" xr:uid="{00000000-0005-0000-0000-0000E5010000}"/>
    <cellStyle name="Comma 2 3 16" xfId="234" xr:uid="{00000000-0005-0000-0000-0000E6010000}"/>
    <cellStyle name="Comma 2 3 16 2" xfId="17547" xr:uid="{00000000-0005-0000-0000-0000E7010000}"/>
    <cellStyle name="Comma 2 3 16 3" xfId="35008" xr:uid="{00000000-0005-0000-0000-0000E8010000}"/>
    <cellStyle name="Comma 2 3 17" xfId="235" xr:uid="{00000000-0005-0000-0000-0000E9010000}"/>
    <cellStyle name="Comma 2 3 17 2" xfId="17548" xr:uid="{00000000-0005-0000-0000-0000EA010000}"/>
    <cellStyle name="Comma 2 3 17 3" xfId="35009" xr:uid="{00000000-0005-0000-0000-0000EB010000}"/>
    <cellStyle name="Comma 2 3 18" xfId="236" xr:uid="{00000000-0005-0000-0000-0000EC010000}"/>
    <cellStyle name="Comma 2 3 18 2" xfId="17549" xr:uid="{00000000-0005-0000-0000-0000ED010000}"/>
    <cellStyle name="Comma 2 3 18 3" xfId="35010" xr:uid="{00000000-0005-0000-0000-0000EE010000}"/>
    <cellStyle name="Comma 2 3 19" xfId="237" xr:uid="{00000000-0005-0000-0000-0000EF010000}"/>
    <cellStyle name="Comma 2 3 19 2" xfId="17550" xr:uid="{00000000-0005-0000-0000-0000F0010000}"/>
    <cellStyle name="Comma 2 3 19 3" xfId="35011" xr:uid="{00000000-0005-0000-0000-0000F1010000}"/>
    <cellStyle name="Comma 2 3 2" xfId="238" xr:uid="{00000000-0005-0000-0000-0000F2010000}"/>
    <cellStyle name="Comma 2 3 2 2" xfId="17551" xr:uid="{00000000-0005-0000-0000-0000F3010000}"/>
    <cellStyle name="Comma 2 3 2 3" xfId="35012" xr:uid="{00000000-0005-0000-0000-0000F4010000}"/>
    <cellStyle name="Comma 2 3 20" xfId="239" xr:uid="{00000000-0005-0000-0000-0000F5010000}"/>
    <cellStyle name="Comma 2 3 20 2" xfId="17552" xr:uid="{00000000-0005-0000-0000-0000F6010000}"/>
    <cellStyle name="Comma 2 3 20 3" xfId="35013" xr:uid="{00000000-0005-0000-0000-0000F7010000}"/>
    <cellStyle name="Comma 2 3 21" xfId="240" xr:uid="{00000000-0005-0000-0000-0000F8010000}"/>
    <cellStyle name="Comma 2 3 21 2" xfId="17553" xr:uid="{00000000-0005-0000-0000-0000F9010000}"/>
    <cellStyle name="Comma 2 3 21 3" xfId="35014" xr:uid="{00000000-0005-0000-0000-0000FA010000}"/>
    <cellStyle name="Comma 2 3 22" xfId="241" xr:uid="{00000000-0005-0000-0000-0000FB010000}"/>
    <cellStyle name="Comma 2 3 22 2" xfId="17554" xr:uid="{00000000-0005-0000-0000-0000FC010000}"/>
    <cellStyle name="Comma 2 3 22 3" xfId="35015" xr:uid="{00000000-0005-0000-0000-0000FD010000}"/>
    <cellStyle name="Comma 2 3 23" xfId="242" xr:uid="{00000000-0005-0000-0000-0000FE010000}"/>
    <cellStyle name="Comma 2 3 23 2" xfId="17555" xr:uid="{00000000-0005-0000-0000-0000FF010000}"/>
    <cellStyle name="Comma 2 3 23 3" xfId="35016" xr:uid="{00000000-0005-0000-0000-000000020000}"/>
    <cellStyle name="Comma 2 3 24" xfId="243" xr:uid="{00000000-0005-0000-0000-000001020000}"/>
    <cellStyle name="Comma 2 3 24 2" xfId="17556" xr:uid="{00000000-0005-0000-0000-000002020000}"/>
    <cellStyle name="Comma 2 3 24 3" xfId="35017" xr:uid="{00000000-0005-0000-0000-000003020000}"/>
    <cellStyle name="Comma 2 3 25" xfId="244" xr:uid="{00000000-0005-0000-0000-000004020000}"/>
    <cellStyle name="Comma 2 3 25 2" xfId="17557" xr:uid="{00000000-0005-0000-0000-000005020000}"/>
    <cellStyle name="Comma 2 3 25 3" xfId="35018" xr:uid="{00000000-0005-0000-0000-000006020000}"/>
    <cellStyle name="Comma 2 3 26" xfId="245" xr:uid="{00000000-0005-0000-0000-000007020000}"/>
    <cellStyle name="Comma 2 3 26 2" xfId="17558" xr:uid="{00000000-0005-0000-0000-000008020000}"/>
    <cellStyle name="Comma 2 3 26 3" xfId="35019" xr:uid="{00000000-0005-0000-0000-000009020000}"/>
    <cellStyle name="Comma 2 3 27" xfId="246" xr:uid="{00000000-0005-0000-0000-00000A020000}"/>
    <cellStyle name="Comma 2 3 27 2" xfId="17559" xr:uid="{00000000-0005-0000-0000-00000B020000}"/>
    <cellStyle name="Comma 2 3 27 3" xfId="35020" xr:uid="{00000000-0005-0000-0000-00000C020000}"/>
    <cellStyle name="Comma 2 3 28" xfId="17540" xr:uid="{00000000-0005-0000-0000-00000D020000}"/>
    <cellStyle name="Comma 2 3 29" xfId="35021" xr:uid="{00000000-0005-0000-0000-00000E020000}"/>
    <cellStyle name="Comma 2 3 3" xfId="247" xr:uid="{00000000-0005-0000-0000-00000F020000}"/>
    <cellStyle name="Comma 2 3 3 2" xfId="17560" xr:uid="{00000000-0005-0000-0000-000010020000}"/>
    <cellStyle name="Comma 2 3 3 3" xfId="35022" xr:uid="{00000000-0005-0000-0000-000011020000}"/>
    <cellStyle name="Comma 2 3 4" xfId="248" xr:uid="{00000000-0005-0000-0000-000012020000}"/>
    <cellStyle name="Comma 2 3 4 2" xfId="17561" xr:uid="{00000000-0005-0000-0000-000013020000}"/>
    <cellStyle name="Comma 2 3 4 3" xfId="35023" xr:uid="{00000000-0005-0000-0000-000014020000}"/>
    <cellStyle name="Comma 2 3 5" xfId="249" xr:uid="{00000000-0005-0000-0000-000015020000}"/>
    <cellStyle name="Comma 2 3 5 2" xfId="17562" xr:uid="{00000000-0005-0000-0000-000016020000}"/>
    <cellStyle name="Comma 2 3 5 3" xfId="35024" xr:uid="{00000000-0005-0000-0000-000017020000}"/>
    <cellStyle name="Comma 2 3 6" xfId="250" xr:uid="{00000000-0005-0000-0000-000018020000}"/>
    <cellStyle name="Comma 2 3 6 2" xfId="17563" xr:uid="{00000000-0005-0000-0000-000019020000}"/>
    <cellStyle name="Comma 2 3 6 3" xfId="35025" xr:uid="{00000000-0005-0000-0000-00001A020000}"/>
    <cellStyle name="Comma 2 3 7" xfId="251" xr:uid="{00000000-0005-0000-0000-00001B020000}"/>
    <cellStyle name="Comma 2 3 7 2" xfId="17564" xr:uid="{00000000-0005-0000-0000-00001C020000}"/>
    <cellStyle name="Comma 2 3 7 3" xfId="35026" xr:uid="{00000000-0005-0000-0000-00001D020000}"/>
    <cellStyle name="Comma 2 3 8" xfId="252" xr:uid="{00000000-0005-0000-0000-00001E020000}"/>
    <cellStyle name="Comma 2 3 8 2" xfId="17565" xr:uid="{00000000-0005-0000-0000-00001F020000}"/>
    <cellStyle name="Comma 2 3 8 3" xfId="35027" xr:uid="{00000000-0005-0000-0000-000020020000}"/>
    <cellStyle name="Comma 2 3 9" xfId="253" xr:uid="{00000000-0005-0000-0000-000021020000}"/>
    <cellStyle name="Comma 2 3 9 2" xfId="17566" xr:uid="{00000000-0005-0000-0000-000022020000}"/>
    <cellStyle name="Comma 2 3 9 3" xfId="35028" xr:uid="{00000000-0005-0000-0000-000023020000}"/>
    <cellStyle name="Comma 2 4" xfId="254" xr:uid="{00000000-0005-0000-0000-000024020000}"/>
    <cellStyle name="Comma 2 4 10" xfId="255" xr:uid="{00000000-0005-0000-0000-000025020000}"/>
    <cellStyle name="Comma 2 4 10 2" xfId="17568" xr:uid="{00000000-0005-0000-0000-000026020000}"/>
    <cellStyle name="Comma 2 4 10 3" xfId="35029" xr:uid="{00000000-0005-0000-0000-000027020000}"/>
    <cellStyle name="Comma 2 4 11" xfId="256" xr:uid="{00000000-0005-0000-0000-000028020000}"/>
    <cellStyle name="Comma 2 4 11 2" xfId="17569" xr:uid="{00000000-0005-0000-0000-000029020000}"/>
    <cellStyle name="Comma 2 4 11 3" xfId="35030" xr:uid="{00000000-0005-0000-0000-00002A020000}"/>
    <cellStyle name="Comma 2 4 12" xfId="257" xr:uid="{00000000-0005-0000-0000-00002B020000}"/>
    <cellStyle name="Comma 2 4 12 2" xfId="17570" xr:uid="{00000000-0005-0000-0000-00002C020000}"/>
    <cellStyle name="Comma 2 4 12 3" xfId="35031" xr:uid="{00000000-0005-0000-0000-00002D020000}"/>
    <cellStyle name="Comma 2 4 13" xfId="258" xr:uid="{00000000-0005-0000-0000-00002E020000}"/>
    <cellStyle name="Comma 2 4 13 2" xfId="17571" xr:uid="{00000000-0005-0000-0000-00002F020000}"/>
    <cellStyle name="Comma 2 4 13 3" xfId="35032" xr:uid="{00000000-0005-0000-0000-000030020000}"/>
    <cellStyle name="Comma 2 4 14" xfId="259" xr:uid="{00000000-0005-0000-0000-000031020000}"/>
    <cellStyle name="Comma 2 4 14 2" xfId="17572" xr:uid="{00000000-0005-0000-0000-000032020000}"/>
    <cellStyle name="Comma 2 4 14 3" xfId="35033" xr:uid="{00000000-0005-0000-0000-000033020000}"/>
    <cellStyle name="Comma 2 4 15" xfId="260" xr:uid="{00000000-0005-0000-0000-000034020000}"/>
    <cellStyle name="Comma 2 4 15 2" xfId="17573" xr:uid="{00000000-0005-0000-0000-000035020000}"/>
    <cellStyle name="Comma 2 4 15 3" xfId="35034" xr:uid="{00000000-0005-0000-0000-000036020000}"/>
    <cellStyle name="Comma 2 4 16" xfId="261" xr:uid="{00000000-0005-0000-0000-000037020000}"/>
    <cellStyle name="Comma 2 4 16 2" xfId="17574" xr:uid="{00000000-0005-0000-0000-000038020000}"/>
    <cellStyle name="Comma 2 4 16 3" xfId="35035" xr:uid="{00000000-0005-0000-0000-000039020000}"/>
    <cellStyle name="Comma 2 4 17" xfId="262" xr:uid="{00000000-0005-0000-0000-00003A020000}"/>
    <cellStyle name="Comma 2 4 17 2" xfId="17575" xr:uid="{00000000-0005-0000-0000-00003B020000}"/>
    <cellStyle name="Comma 2 4 17 3" xfId="35036" xr:uid="{00000000-0005-0000-0000-00003C020000}"/>
    <cellStyle name="Comma 2 4 18" xfId="263" xr:uid="{00000000-0005-0000-0000-00003D020000}"/>
    <cellStyle name="Comma 2 4 18 2" xfId="17576" xr:uid="{00000000-0005-0000-0000-00003E020000}"/>
    <cellStyle name="Comma 2 4 18 3" xfId="35037" xr:uid="{00000000-0005-0000-0000-00003F020000}"/>
    <cellStyle name="Comma 2 4 19" xfId="264" xr:uid="{00000000-0005-0000-0000-000040020000}"/>
    <cellStyle name="Comma 2 4 19 2" xfId="17577" xr:uid="{00000000-0005-0000-0000-000041020000}"/>
    <cellStyle name="Comma 2 4 19 3" xfId="35038" xr:uid="{00000000-0005-0000-0000-000042020000}"/>
    <cellStyle name="Comma 2 4 2" xfId="265" xr:uid="{00000000-0005-0000-0000-000043020000}"/>
    <cellStyle name="Comma 2 4 2 2" xfId="17578" xr:uid="{00000000-0005-0000-0000-000044020000}"/>
    <cellStyle name="Comma 2 4 2 3" xfId="35039" xr:uid="{00000000-0005-0000-0000-000045020000}"/>
    <cellStyle name="Comma 2 4 20" xfId="266" xr:uid="{00000000-0005-0000-0000-000046020000}"/>
    <cellStyle name="Comma 2 4 20 2" xfId="17579" xr:uid="{00000000-0005-0000-0000-000047020000}"/>
    <cellStyle name="Comma 2 4 20 3" xfId="35040" xr:uid="{00000000-0005-0000-0000-000048020000}"/>
    <cellStyle name="Comma 2 4 21" xfId="267" xr:uid="{00000000-0005-0000-0000-000049020000}"/>
    <cellStyle name="Comma 2 4 21 2" xfId="17580" xr:uid="{00000000-0005-0000-0000-00004A020000}"/>
    <cellStyle name="Comma 2 4 21 3" xfId="35041" xr:uid="{00000000-0005-0000-0000-00004B020000}"/>
    <cellStyle name="Comma 2 4 22" xfId="268" xr:uid="{00000000-0005-0000-0000-00004C020000}"/>
    <cellStyle name="Comma 2 4 22 2" xfId="17581" xr:uid="{00000000-0005-0000-0000-00004D020000}"/>
    <cellStyle name="Comma 2 4 22 3" xfId="35042" xr:uid="{00000000-0005-0000-0000-00004E020000}"/>
    <cellStyle name="Comma 2 4 23" xfId="269" xr:uid="{00000000-0005-0000-0000-00004F020000}"/>
    <cellStyle name="Comma 2 4 23 2" xfId="17582" xr:uid="{00000000-0005-0000-0000-000050020000}"/>
    <cellStyle name="Comma 2 4 23 3" xfId="35043" xr:uid="{00000000-0005-0000-0000-000051020000}"/>
    <cellStyle name="Comma 2 4 24" xfId="270" xr:uid="{00000000-0005-0000-0000-000052020000}"/>
    <cellStyle name="Comma 2 4 24 2" xfId="17583" xr:uid="{00000000-0005-0000-0000-000053020000}"/>
    <cellStyle name="Comma 2 4 24 3" xfId="35044" xr:uid="{00000000-0005-0000-0000-000054020000}"/>
    <cellStyle name="Comma 2 4 25" xfId="271" xr:uid="{00000000-0005-0000-0000-000055020000}"/>
    <cellStyle name="Comma 2 4 25 2" xfId="17584" xr:uid="{00000000-0005-0000-0000-000056020000}"/>
    <cellStyle name="Comma 2 4 25 3" xfId="35045" xr:uid="{00000000-0005-0000-0000-000057020000}"/>
    <cellStyle name="Comma 2 4 26" xfId="272" xr:uid="{00000000-0005-0000-0000-000058020000}"/>
    <cellStyle name="Comma 2 4 26 2" xfId="17585" xr:uid="{00000000-0005-0000-0000-000059020000}"/>
    <cellStyle name="Comma 2 4 26 3" xfId="35046" xr:uid="{00000000-0005-0000-0000-00005A020000}"/>
    <cellStyle name="Comma 2 4 27" xfId="273" xr:uid="{00000000-0005-0000-0000-00005B020000}"/>
    <cellStyle name="Comma 2 4 27 2" xfId="17586" xr:uid="{00000000-0005-0000-0000-00005C020000}"/>
    <cellStyle name="Comma 2 4 27 3" xfId="35047" xr:uid="{00000000-0005-0000-0000-00005D020000}"/>
    <cellStyle name="Comma 2 4 28" xfId="17567" xr:uid="{00000000-0005-0000-0000-00005E020000}"/>
    <cellStyle name="Comma 2 4 29" xfId="35048" xr:uid="{00000000-0005-0000-0000-00005F020000}"/>
    <cellStyle name="Comma 2 4 3" xfId="274" xr:uid="{00000000-0005-0000-0000-000060020000}"/>
    <cellStyle name="Comma 2 4 3 2" xfId="17587" xr:uid="{00000000-0005-0000-0000-000061020000}"/>
    <cellStyle name="Comma 2 4 3 3" xfId="35049" xr:uid="{00000000-0005-0000-0000-000062020000}"/>
    <cellStyle name="Comma 2 4 4" xfId="275" xr:uid="{00000000-0005-0000-0000-000063020000}"/>
    <cellStyle name="Comma 2 4 4 2" xfId="17588" xr:uid="{00000000-0005-0000-0000-000064020000}"/>
    <cellStyle name="Comma 2 4 4 3" xfId="35050" xr:uid="{00000000-0005-0000-0000-000065020000}"/>
    <cellStyle name="Comma 2 4 5" xfId="276" xr:uid="{00000000-0005-0000-0000-000066020000}"/>
    <cellStyle name="Comma 2 4 5 2" xfId="17589" xr:uid="{00000000-0005-0000-0000-000067020000}"/>
    <cellStyle name="Comma 2 4 5 3" xfId="35051" xr:uid="{00000000-0005-0000-0000-000068020000}"/>
    <cellStyle name="Comma 2 4 6" xfId="277" xr:uid="{00000000-0005-0000-0000-000069020000}"/>
    <cellStyle name="Comma 2 4 6 2" xfId="17590" xr:uid="{00000000-0005-0000-0000-00006A020000}"/>
    <cellStyle name="Comma 2 4 6 3" xfId="35052" xr:uid="{00000000-0005-0000-0000-00006B020000}"/>
    <cellStyle name="Comma 2 4 7" xfId="278" xr:uid="{00000000-0005-0000-0000-00006C020000}"/>
    <cellStyle name="Comma 2 4 7 2" xfId="17591" xr:uid="{00000000-0005-0000-0000-00006D020000}"/>
    <cellStyle name="Comma 2 4 7 3" xfId="35053" xr:uid="{00000000-0005-0000-0000-00006E020000}"/>
    <cellStyle name="Comma 2 4 8" xfId="279" xr:uid="{00000000-0005-0000-0000-00006F020000}"/>
    <cellStyle name="Comma 2 4 8 2" xfId="17592" xr:uid="{00000000-0005-0000-0000-000070020000}"/>
    <cellStyle name="Comma 2 4 8 3" xfId="35054" xr:uid="{00000000-0005-0000-0000-000071020000}"/>
    <cellStyle name="Comma 2 4 9" xfId="280" xr:uid="{00000000-0005-0000-0000-000072020000}"/>
    <cellStyle name="Comma 2 4 9 2" xfId="17593" xr:uid="{00000000-0005-0000-0000-000073020000}"/>
    <cellStyle name="Comma 2 4 9 3" xfId="35055" xr:uid="{00000000-0005-0000-0000-000074020000}"/>
    <cellStyle name="Comma 2 5" xfId="281" xr:uid="{00000000-0005-0000-0000-000075020000}"/>
    <cellStyle name="Comma 2 5 2" xfId="282" xr:uid="{00000000-0005-0000-0000-000076020000}"/>
    <cellStyle name="Comma 2 5 2 2" xfId="35056" xr:uid="{00000000-0005-0000-0000-000077020000}"/>
    <cellStyle name="Comma 2 5 3" xfId="283" xr:uid="{00000000-0005-0000-0000-000078020000}"/>
    <cellStyle name="Comma 2 5 4" xfId="284" xr:uid="{00000000-0005-0000-0000-000079020000}"/>
    <cellStyle name="Comma 2 5 5" xfId="285" xr:uid="{00000000-0005-0000-0000-00007A020000}"/>
    <cellStyle name="Comma 2 6" xfId="286" xr:uid="{00000000-0005-0000-0000-00007B020000}"/>
    <cellStyle name="Comma 2 6 2" xfId="287" xr:uid="{00000000-0005-0000-0000-00007C020000}"/>
    <cellStyle name="Comma 2 6 2 2" xfId="35057" xr:uid="{00000000-0005-0000-0000-00007D020000}"/>
    <cellStyle name="Comma 2 6 3" xfId="288" xr:uid="{00000000-0005-0000-0000-00007E020000}"/>
    <cellStyle name="Comma 2 6 4" xfId="289" xr:uid="{00000000-0005-0000-0000-00007F020000}"/>
    <cellStyle name="Comma 2 6 5" xfId="290" xr:uid="{00000000-0005-0000-0000-000080020000}"/>
    <cellStyle name="Comma 2 7" xfId="291" xr:uid="{00000000-0005-0000-0000-000081020000}"/>
    <cellStyle name="Comma 2 7 2" xfId="292" xr:uid="{00000000-0005-0000-0000-000082020000}"/>
    <cellStyle name="Comma 2 7 2 2" xfId="35058" xr:uid="{00000000-0005-0000-0000-000083020000}"/>
    <cellStyle name="Comma 2 7 3" xfId="293" xr:uid="{00000000-0005-0000-0000-000084020000}"/>
    <cellStyle name="Comma 2 7 4" xfId="294" xr:uid="{00000000-0005-0000-0000-000085020000}"/>
    <cellStyle name="Comma 2 7 5" xfId="295" xr:uid="{00000000-0005-0000-0000-000086020000}"/>
    <cellStyle name="Comma 2 8" xfId="296" xr:uid="{00000000-0005-0000-0000-000087020000}"/>
    <cellStyle name="Comma 2 8 2" xfId="297" xr:uid="{00000000-0005-0000-0000-000088020000}"/>
    <cellStyle name="Comma 2 8 2 2" xfId="35059" xr:uid="{00000000-0005-0000-0000-000089020000}"/>
    <cellStyle name="Comma 2 8 3" xfId="298" xr:uid="{00000000-0005-0000-0000-00008A020000}"/>
    <cellStyle name="Comma 2 8 4" xfId="299" xr:uid="{00000000-0005-0000-0000-00008B020000}"/>
    <cellStyle name="Comma 2 8 5" xfId="300" xr:uid="{00000000-0005-0000-0000-00008C020000}"/>
    <cellStyle name="Comma 2 9" xfId="301" xr:uid="{00000000-0005-0000-0000-00008D020000}"/>
    <cellStyle name="Comma 3" xfId="302" xr:uid="{00000000-0005-0000-0000-00008E020000}"/>
    <cellStyle name="Comma 3 2" xfId="17594" xr:uid="{00000000-0005-0000-0000-00008F020000}"/>
    <cellStyle name="Comma 3 3" xfId="35060" xr:uid="{00000000-0005-0000-0000-000090020000}"/>
    <cellStyle name="Comma 4" xfId="303" xr:uid="{00000000-0005-0000-0000-000091020000}"/>
    <cellStyle name="Comma 4 10" xfId="304" xr:uid="{00000000-0005-0000-0000-000092020000}"/>
    <cellStyle name="Comma 4 10 2" xfId="17595" xr:uid="{00000000-0005-0000-0000-000093020000}"/>
    <cellStyle name="Comma 4 10 3" xfId="35061" xr:uid="{00000000-0005-0000-0000-000094020000}"/>
    <cellStyle name="Comma 4 11" xfId="305" xr:uid="{00000000-0005-0000-0000-000095020000}"/>
    <cellStyle name="Comma 4 11 2" xfId="17596" xr:uid="{00000000-0005-0000-0000-000096020000}"/>
    <cellStyle name="Comma 4 11 3" xfId="35062" xr:uid="{00000000-0005-0000-0000-000097020000}"/>
    <cellStyle name="Comma 4 12" xfId="306" xr:uid="{00000000-0005-0000-0000-000098020000}"/>
    <cellStyle name="Comma 4 12 2" xfId="17597" xr:uid="{00000000-0005-0000-0000-000099020000}"/>
    <cellStyle name="Comma 4 12 3" xfId="35063" xr:uid="{00000000-0005-0000-0000-00009A020000}"/>
    <cellStyle name="Comma 4 13" xfId="307" xr:uid="{00000000-0005-0000-0000-00009B020000}"/>
    <cellStyle name="Comma 4 13 2" xfId="17598" xr:uid="{00000000-0005-0000-0000-00009C020000}"/>
    <cellStyle name="Comma 4 13 3" xfId="35064" xr:uid="{00000000-0005-0000-0000-00009D020000}"/>
    <cellStyle name="Comma 4 14" xfId="308" xr:uid="{00000000-0005-0000-0000-00009E020000}"/>
    <cellStyle name="Comma 4 14 2" xfId="17599" xr:uid="{00000000-0005-0000-0000-00009F020000}"/>
    <cellStyle name="Comma 4 14 3" xfId="35065" xr:uid="{00000000-0005-0000-0000-0000A0020000}"/>
    <cellStyle name="Comma 4 15" xfId="309" xr:uid="{00000000-0005-0000-0000-0000A1020000}"/>
    <cellStyle name="Comma 4 15 2" xfId="17600" xr:uid="{00000000-0005-0000-0000-0000A2020000}"/>
    <cellStyle name="Comma 4 15 3" xfId="35066" xr:uid="{00000000-0005-0000-0000-0000A3020000}"/>
    <cellStyle name="Comma 4 16" xfId="310" xr:uid="{00000000-0005-0000-0000-0000A4020000}"/>
    <cellStyle name="Comma 4 16 2" xfId="17601" xr:uid="{00000000-0005-0000-0000-0000A5020000}"/>
    <cellStyle name="Comma 4 16 3" xfId="35067" xr:uid="{00000000-0005-0000-0000-0000A6020000}"/>
    <cellStyle name="Comma 4 17" xfId="311" xr:uid="{00000000-0005-0000-0000-0000A7020000}"/>
    <cellStyle name="Comma 4 17 2" xfId="17602" xr:uid="{00000000-0005-0000-0000-0000A8020000}"/>
    <cellStyle name="Comma 4 17 3" xfId="35068" xr:uid="{00000000-0005-0000-0000-0000A9020000}"/>
    <cellStyle name="Comma 4 18" xfId="312" xr:uid="{00000000-0005-0000-0000-0000AA020000}"/>
    <cellStyle name="Comma 4 18 2" xfId="17603" xr:uid="{00000000-0005-0000-0000-0000AB020000}"/>
    <cellStyle name="Comma 4 18 3" xfId="35069" xr:uid="{00000000-0005-0000-0000-0000AC020000}"/>
    <cellStyle name="Comma 4 19" xfId="313" xr:uid="{00000000-0005-0000-0000-0000AD020000}"/>
    <cellStyle name="Comma 4 19 2" xfId="17604" xr:uid="{00000000-0005-0000-0000-0000AE020000}"/>
    <cellStyle name="Comma 4 19 3" xfId="35070" xr:uid="{00000000-0005-0000-0000-0000AF020000}"/>
    <cellStyle name="Comma 4 2" xfId="314" xr:uid="{00000000-0005-0000-0000-0000B0020000}"/>
    <cellStyle name="Comma 4 2 2" xfId="17605" xr:uid="{00000000-0005-0000-0000-0000B1020000}"/>
    <cellStyle name="Comma 4 2 3" xfId="35071" xr:uid="{00000000-0005-0000-0000-0000B2020000}"/>
    <cellStyle name="Comma 4 20" xfId="315" xr:uid="{00000000-0005-0000-0000-0000B3020000}"/>
    <cellStyle name="Comma 4 20 2" xfId="17606" xr:uid="{00000000-0005-0000-0000-0000B4020000}"/>
    <cellStyle name="Comma 4 20 3" xfId="35072" xr:uid="{00000000-0005-0000-0000-0000B5020000}"/>
    <cellStyle name="Comma 4 21" xfId="316" xr:uid="{00000000-0005-0000-0000-0000B6020000}"/>
    <cellStyle name="Comma 4 21 2" xfId="17607" xr:uid="{00000000-0005-0000-0000-0000B7020000}"/>
    <cellStyle name="Comma 4 21 3" xfId="35073" xr:uid="{00000000-0005-0000-0000-0000B8020000}"/>
    <cellStyle name="Comma 4 22" xfId="317" xr:uid="{00000000-0005-0000-0000-0000B9020000}"/>
    <cellStyle name="Comma 4 22 2" xfId="17608" xr:uid="{00000000-0005-0000-0000-0000BA020000}"/>
    <cellStyle name="Comma 4 22 3" xfId="35074" xr:uid="{00000000-0005-0000-0000-0000BB020000}"/>
    <cellStyle name="Comma 4 23" xfId="318" xr:uid="{00000000-0005-0000-0000-0000BC020000}"/>
    <cellStyle name="Comma 4 23 2" xfId="17609" xr:uid="{00000000-0005-0000-0000-0000BD020000}"/>
    <cellStyle name="Comma 4 23 3" xfId="35075" xr:uid="{00000000-0005-0000-0000-0000BE020000}"/>
    <cellStyle name="Comma 4 24" xfId="319" xr:uid="{00000000-0005-0000-0000-0000BF020000}"/>
    <cellStyle name="Comma 4 24 2" xfId="17610" xr:uid="{00000000-0005-0000-0000-0000C0020000}"/>
    <cellStyle name="Comma 4 24 3" xfId="35076" xr:uid="{00000000-0005-0000-0000-0000C1020000}"/>
    <cellStyle name="Comma 4 25" xfId="320" xr:uid="{00000000-0005-0000-0000-0000C2020000}"/>
    <cellStyle name="Comma 4 25 2" xfId="17611" xr:uid="{00000000-0005-0000-0000-0000C3020000}"/>
    <cellStyle name="Comma 4 25 3" xfId="35077" xr:uid="{00000000-0005-0000-0000-0000C4020000}"/>
    <cellStyle name="Comma 4 26" xfId="321" xr:uid="{00000000-0005-0000-0000-0000C5020000}"/>
    <cellStyle name="Comma 4 26 2" xfId="17612" xr:uid="{00000000-0005-0000-0000-0000C6020000}"/>
    <cellStyle name="Comma 4 26 3" xfId="35078" xr:uid="{00000000-0005-0000-0000-0000C7020000}"/>
    <cellStyle name="Comma 4 27" xfId="322" xr:uid="{00000000-0005-0000-0000-0000C8020000}"/>
    <cellStyle name="Comma 4 27 2" xfId="17613" xr:uid="{00000000-0005-0000-0000-0000C9020000}"/>
    <cellStyle name="Comma 4 27 3" xfId="35079" xr:uid="{00000000-0005-0000-0000-0000CA020000}"/>
    <cellStyle name="Comma 4 28" xfId="323" xr:uid="{00000000-0005-0000-0000-0000CB020000}"/>
    <cellStyle name="Comma 4 28 2" xfId="17614" xr:uid="{00000000-0005-0000-0000-0000CC020000}"/>
    <cellStyle name="Comma 4 29" xfId="324" xr:uid="{00000000-0005-0000-0000-0000CD020000}"/>
    <cellStyle name="Comma 4 3" xfId="325" xr:uid="{00000000-0005-0000-0000-0000CE020000}"/>
    <cellStyle name="Comma 4 3 2" xfId="17615" xr:uid="{00000000-0005-0000-0000-0000CF020000}"/>
    <cellStyle name="Comma 4 3 3" xfId="35080" xr:uid="{00000000-0005-0000-0000-0000D0020000}"/>
    <cellStyle name="Comma 4 30" xfId="35081" xr:uid="{00000000-0005-0000-0000-0000D1020000}"/>
    <cellStyle name="Comma 4 4" xfId="326" xr:uid="{00000000-0005-0000-0000-0000D2020000}"/>
    <cellStyle name="Comma 4 4 2" xfId="17616" xr:uid="{00000000-0005-0000-0000-0000D3020000}"/>
    <cellStyle name="Comma 4 4 3" xfId="35082" xr:uid="{00000000-0005-0000-0000-0000D4020000}"/>
    <cellStyle name="Comma 4 5" xfId="327" xr:uid="{00000000-0005-0000-0000-0000D5020000}"/>
    <cellStyle name="Comma 4 5 2" xfId="17617" xr:uid="{00000000-0005-0000-0000-0000D6020000}"/>
    <cellStyle name="Comma 4 5 3" xfId="35083" xr:uid="{00000000-0005-0000-0000-0000D7020000}"/>
    <cellStyle name="Comma 4 6" xfId="328" xr:uid="{00000000-0005-0000-0000-0000D8020000}"/>
    <cellStyle name="Comma 4 6 2" xfId="17618" xr:uid="{00000000-0005-0000-0000-0000D9020000}"/>
    <cellStyle name="Comma 4 6 3" xfId="35084" xr:uid="{00000000-0005-0000-0000-0000DA020000}"/>
    <cellStyle name="Comma 4 7" xfId="329" xr:uid="{00000000-0005-0000-0000-0000DB020000}"/>
    <cellStyle name="Comma 4 7 2" xfId="17619" xr:uid="{00000000-0005-0000-0000-0000DC020000}"/>
    <cellStyle name="Comma 4 7 3" xfId="35085" xr:uid="{00000000-0005-0000-0000-0000DD020000}"/>
    <cellStyle name="Comma 4 8" xfId="330" xr:uid="{00000000-0005-0000-0000-0000DE020000}"/>
    <cellStyle name="Comma 4 8 2" xfId="17620" xr:uid="{00000000-0005-0000-0000-0000DF020000}"/>
    <cellStyle name="Comma 4 8 3" xfId="35086" xr:uid="{00000000-0005-0000-0000-0000E0020000}"/>
    <cellStyle name="Comma 4 9" xfId="331" xr:uid="{00000000-0005-0000-0000-0000E1020000}"/>
    <cellStyle name="Comma 4 9 2" xfId="17621" xr:uid="{00000000-0005-0000-0000-0000E2020000}"/>
    <cellStyle name="Comma 4 9 3" xfId="35087" xr:uid="{00000000-0005-0000-0000-0000E3020000}"/>
    <cellStyle name="Comma 5" xfId="332" xr:uid="{00000000-0005-0000-0000-0000E4020000}"/>
    <cellStyle name="Comma 5 2" xfId="333" xr:uid="{00000000-0005-0000-0000-0000E5020000}"/>
    <cellStyle name="Comma 5 3" xfId="334" xr:uid="{00000000-0005-0000-0000-0000E6020000}"/>
    <cellStyle name="Comma 5 4" xfId="335" xr:uid="{00000000-0005-0000-0000-0000E7020000}"/>
    <cellStyle name="Comma 6" xfId="336" xr:uid="{00000000-0005-0000-0000-0000E8020000}"/>
    <cellStyle name="Comma 6 10" xfId="337" xr:uid="{00000000-0005-0000-0000-0000E9020000}"/>
    <cellStyle name="Comma 6 10 2" xfId="17623" xr:uid="{00000000-0005-0000-0000-0000EA020000}"/>
    <cellStyle name="Comma 6 10 3" xfId="35088" xr:uid="{00000000-0005-0000-0000-0000EB020000}"/>
    <cellStyle name="Comma 6 11" xfId="338" xr:uid="{00000000-0005-0000-0000-0000EC020000}"/>
    <cellStyle name="Comma 6 11 2" xfId="17624" xr:uid="{00000000-0005-0000-0000-0000ED020000}"/>
    <cellStyle name="Comma 6 11 3" xfId="35089" xr:uid="{00000000-0005-0000-0000-0000EE020000}"/>
    <cellStyle name="Comma 6 12" xfId="339" xr:uid="{00000000-0005-0000-0000-0000EF020000}"/>
    <cellStyle name="Comma 6 12 2" xfId="17625" xr:uid="{00000000-0005-0000-0000-0000F0020000}"/>
    <cellStyle name="Comma 6 12 3" xfId="35090" xr:uid="{00000000-0005-0000-0000-0000F1020000}"/>
    <cellStyle name="Comma 6 13" xfId="340" xr:uid="{00000000-0005-0000-0000-0000F2020000}"/>
    <cellStyle name="Comma 6 13 2" xfId="17626" xr:uid="{00000000-0005-0000-0000-0000F3020000}"/>
    <cellStyle name="Comma 6 13 3" xfId="35091" xr:uid="{00000000-0005-0000-0000-0000F4020000}"/>
    <cellStyle name="Comma 6 14" xfId="341" xr:uid="{00000000-0005-0000-0000-0000F5020000}"/>
    <cellStyle name="Comma 6 14 2" xfId="17627" xr:uid="{00000000-0005-0000-0000-0000F6020000}"/>
    <cellStyle name="Comma 6 14 3" xfId="35092" xr:uid="{00000000-0005-0000-0000-0000F7020000}"/>
    <cellStyle name="Comma 6 15" xfId="342" xr:uid="{00000000-0005-0000-0000-0000F8020000}"/>
    <cellStyle name="Comma 6 15 2" xfId="17628" xr:uid="{00000000-0005-0000-0000-0000F9020000}"/>
    <cellStyle name="Comma 6 15 3" xfId="35093" xr:uid="{00000000-0005-0000-0000-0000FA020000}"/>
    <cellStyle name="Comma 6 16" xfId="343" xr:uid="{00000000-0005-0000-0000-0000FB020000}"/>
    <cellStyle name="Comma 6 16 2" xfId="17629" xr:uid="{00000000-0005-0000-0000-0000FC020000}"/>
    <cellStyle name="Comma 6 16 3" xfId="35094" xr:uid="{00000000-0005-0000-0000-0000FD020000}"/>
    <cellStyle name="Comma 6 17" xfId="344" xr:uid="{00000000-0005-0000-0000-0000FE020000}"/>
    <cellStyle name="Comma 6 17 2" xfId="17630" xr:uid="{00000000-0005-0000-0000-0000FF020000}"/>
    <cellStyle name="Comma 6 17 3" xfId="35095" xr:uid="{00000000-0005-0000-0000-000000030000}"/>
    <cellStyle name="Comma 6 18" xfId="345" xr:uid="{00000000-0005-0000-0000-000001030000}"/>
    <cellStyle name="Comma 6 18 2" xfId="17631" xr:uid="{00000000-0005-0000-0000-000002030000}"/>
    <cellStyle name="Comma 6 18 3" xfId="35096" xr:uid="{00000000-0005-0000-0000-000003030000}"/>
    <cellStyle name="Comma 6 19" xfId="346" xr:uid="{00000000-0005-0000-0000-000004030000}"/>
    <cellStyle name="Comma 6 19 2" xfId="17632" xr:uid="{00000000-0005-0000-0000-000005030000}"/>
    <cellStyle name="Comma 6 19 3" xfId="35097" xr:uid="{00000000-0005-0000-0000-000006030000}"/>
    <cellStyle name="Comma 6 2" xfId="347" xr:uid="{00000000-0005-0000-0000-000007030000}"/>
    <cellStyle name="Comma 6 2 2" xfId="17633" xr:uid="{00000000-0005-0000-0000-000008030000}"/>
    <cellStyle name="Comma 6 2 3" xfId="35098" xr:uid="{00000000-0005-0000-0000-000009030000}"/>
    <cellStyle name="Comma 6 20" xfId="348" xr:uid="{00000000-0005-0000-0000-00000A030000}"/>
    <cellStyle name="Comma 6 20 2" xfId="17634" xr:uid="{00000000-0005-0000-0000-00000B030000}"/>
    <cellStyle name="Comma 6 20 3" xfId="35099" xr:uid="{00000000-0005-0000-0000-00000C030000}"/>
    <cellStyle name="Comma 6 21" xfId="349" xr:uid="{00000000-0005-0000-0000-00000D030000}"/>
    <cellStyle name="Comma 6 21 2" xfId="17635" xr:uid="{00000000-0005-0000-0000-00000E030000}"/>
    <cellStyle name="Comma 6 21 3" xfId="35100" xr:uid="{00000000-0005-0000-0000-00000F030000}"/>
    <cellStyle name="Comma 6 22" xfId="350" xr:uid="{00000000-0005-0000-0000-000010030000}"/>
    <cellStyle name="Comma 6 22 2" xfId="17636" xr:uid="{00000000-0005-0000-0000-000011030000}"/>
    <cellStyle name="Comma 6 22 3" xfId="35101" xr:uid="{00000000-0005-0000-0000-000012030000}"/>
    <cellStyle name="Comma 6 23" xfId="351" xr:uid="{00000000-0005-0000-0000-000013030000}"/>
    <cellStyle name="Comma 6 23 2" xfId="17637" xr:uid="{00000000-0005-0000-0000-000014030000}"/>
    <cellStyle name="Comma 6 23 3" xfId="35102" xr:uid="{00000000-0005-0000-0000-000015030000}"/>
    <cellStyle name="Comma 6 24" xfId="352" xr:uid="{00000000-0005-0000-0000-000016030000}"/>
    <cellStyle name="Comma 6 24 2" xfId="17638" xr:uid="{00000000-0005-0000-0000-000017030000}"/>
    <cellStyle name="Comma 6 24 3" xfId="35103" xr:uid="{00000000-0005-0000-0000-000018030000}"/>
    <cellStyle name="Comma 6 25" xfId="353" xr:uid="{00000000-0005-0000-0000-000019030000}"/>
    <cellStyle name="Comma 6 25 2" xfId="17639" xr:uid="{00000000-0005-0000-0000-00001A030000}"/>
    <cellStyle name="Comma 6 25 3" xfId="35104" xr:uid="{00000000-0005-0000-0000-00001B030000}"/>
    <cellStyle name="Comma 6 26" xfId="354" xr:uid="{00000000-0005-0000-0000-00001C030000}"/>
    <cellStyle name="Comma 6 26 2" xfId="17640" xr:uid="{00000000-0005-0000-0000-00001D030000}"/>
    <cellStyle name="Comma 6 26 3" xfId="35105" xr:uid="{00000000-0005-0000-0000-00001E030000}"/>
    <cellStyle name="Comma 6 27" xfId="355" xr:uid="{00000000-0005-0000-0000-00001F030000}"/>
    <cellStyle name="Comma 6 27 2" xfId="17641" xr:uid="{00000000-0005-0000-0000-000020030000}"/>
    <cellStyle name="Comma 6 27 3" xfId="35106" xr:uid="{00000000-0005-0000-0000-000021030000}"/>
    <cellStyle name="Comma 6 28" xfId="17622" xr:uid="{00000000-0005-0000-0000-000022030000}"/>
    <cellStyle name="Comma 6 29" xfId="35107" xr:uid="{00000000-0005-0000-0000-000023030000}"/>
    <cellStyle name="Comma 6 3" xfId="356" xr:uid="{00000000-0005-0000-0000-000024030000}"/>
    <cellStyle name="Comma 6 3 2" xfId="17642" xr:uid="{00000000-0005-0000-0000-000025030000}"/>
    <cellStyle name="Comma 6 3 3" xfId="35108" xr:uid="{00000000-0005-0000-0000-000026030000}"/>
    <cellStyle name="Comma 6 4" xfId="357" xr:uid="{00000000-0005-0000-0000-000027030000}"/>
    <cellStyle name="Comma 6 4 2" xfId="17643" xr:uid="{00000000-0005-0000-0000-000028030000}"/>
    <cellStyle name="Comma 6 4 3" xfId="35109" xr:uid="{00000000-0005-0000-0000-000029030000}"/>
    <cellStyle name="Comma 6 5" xfId="358" xr:uid="{00000000-0005-0000-0000-00002A030000}"/>
    <cellStyle name="Comma 6 5 2" xfId="17644" xr:uid="{00000000-0005-0000-0000-00002B030000}"/>
    <cellStyle name="Comma 6 5 3" xfId="35110" xr:uid="{00000000-0005-0000-0000-00002C030000}"/>
    <cellStyle name="Comma 6 6" xfId="359" xr:uid="{00000000-0005-0000-0000-00002D030000}"/>
    <cellStyle name="Comma 6 6 2" xfId="17645" xr:uid="{00000000-0005-0000-0000-00002E030000}"/>
    <cellStyle name="Comma 6 6 3" xfId="35111" xr:uid="{00000000-0005-0000-0000-00002F030000}"/>
    <cellStyle name="Comma 6 7" xfId="360" xr:uid="{00000000-0005-0000-0000-000030030000}"/>
    <cellStyle name="Comma 6 7 2" xfId="17646" xr:uid="{00000000-0005-0000-0000-000031030000}"/>
    <cellStyle name="Comma 6 7 3" xfId="35112" xr:uid="{00000000-0005-0000-0000-000032030000}"/>
    <cellStyle name="Comma 6 8" xfId="361" xr:uid="{00000000-0005-0000-0000-000033030000}"/>
    <cellStyle name="Comma 6 8 2" xfId="17647" xr:uid="{00000000-0005-0000-0000-000034030000}"/>
    <cellStyle name="Comma 6 8 3" xfId="35113" xr:uid="{00000000-0005-0000-0000-000035030000}"/>
    <cellStyle name="Comma 6 9" xfId="362" xr:uid="{00000000-0005-0000-0000-000036030000}"/>
    <cellStyle name="Comma 6 9 2" xfId="17648" xr:uid="{00000000-0005-0000-0000-000037030000}"/>
    <cellStyle name="Comma 6 9 3" xfId="35114" xr:uid="{00000000-0005-0000-0000-000038030000}"/>
    <cellStyle name="Comma 7" xfId="363" xr:uid="{00000000-0005-0000-0000-000039030000}"/>
    <cellStyle name="Comma 7 2" xfId="364" xr:uid="{00000000-0005-0000-0000-00003A030000}"/>
    <cellStyle name="Comma 7 3" xfId="365" xr:uid="{00000000-0005-0000-0000-00003B030000}"/>
    <cellStyle name="Comma 7 4" xfId="366" xr:uid="{00000000-0005-0000-0000-00003C030000}"/>
    <cellStyle name="Comma 8" xfId="367" xr:uid="{00000000-0005-0000-0000-00003D030000}"/>
    <cellStyle name="Comma 8 2" xfId="368" xr:uid="{00000000-0005-0000-0000-00003E030000}"/>
    <cellStyle name="Comma 8 2 2" xfId="17649" xr:uid="{00000000-0005-0000-0000-00003F030000}"/>
    <cellStyle name="Comma 8 3" xfId="369" xr:uid="{00000000-0005-0000-0000-000040030000}"/>
    <cellStyle name="Comma 8 3 2" xfId="17650" xr:uid="{00000000-0005-0000-0000-000041030000}"/>
    <cellStyle name="Comma 8 4" xfId="370" xr:uid="{00000000-0005-0000-0000-000042030000}"/>
    <cellStyle name="Comma 9" xfId="371" xr:uid="{00000000-0005-0000-0000-000043030000}"/>
    <cellStyle name="Comma 9 2" xfId="372" xr:uid="{00000000-0005-0000-0000-000044030000}"/>
    <cellStyle name="Comma 9 2 2" xfId="373" xr:uid="{00000000-0005-0000-0000-000045030000}"/>
    <cellStyle name="Comma 9 2 2 2" xfId="35117" xr:uid="{00000000-0005-0000-0000-000046030000}"/>
    <cellStyle name="Comma 9 2 3" xfId="17651" xr:uid="{00000000-0005-0000-0000-000047030000}"/>
    <cellStyle name="Comma 9 2 4" xfId="35116" xr:uid="{00000000-0005-0000-0000-000048030000}"/>
    <cellStyle name="Comma 9 3" xfId="374" xr:uid="{00000000-0005-0000-0000-000049030000}"/>
    <cellStyle name="Comma 9 3 2" xfId="35118" xr:uid="{00000000-0005-0000-0000-00004A030000}"/>
    <cellStyle name="Comma 9 4" xfId="375" xr:uid="{00000000-0005-0000-0000-00004B030000}"/>
    <cellStyle name="Comma 9 5" xfId="376" xr:uid="{00000000-0005-0000-0000-00004C030000}"/>
    <cellStyle name="Comma 9 6" xfId="377" xr:uid="{00000000-0005-0000-0000-00004D030000}"/>
    <cellStyle name="Comma 9 6 2" xfId="3339" xr:uid="{00000000-0005-0000-0000-00004E030000}"/>
    <cellStyle name="Comma 9 7" xfId="3317" xr:uid="{00000000-0005-0000-0000-00004F030000}"/>
    <cellStyle name="Comma 9 7 2" xfId="5826" xr:uid="{00000000-0005-0000-0000-000050030000}"/>
    <cellStyle name="Comma 9 7 2 2" xfId="23261" xr:uid="{00000000-0005-0000-0000-000051030000}"/>
    <cellStyle name="Comma 9 7 2 3" xfId="37714" xr:uid="{00000000-0005-0000-0000-000052030000}"/>
    <cellStyle name="Comma 9 7 3" xfId="13133" xr:uid="{00000000-0005-0000-0000-000053030000}"/>
    <cellStyle name="Comma 9 7 3 2" xfId="30568" xr:uid="{00000000-0005-0000-0000-000054030000}"/>
    <cellStyle name="Comma 9 7 3 3" xfId="45021" xr:uid="{00000000-0005-0000-0000-000055030000}"/>
    <cellStyle name="Comma 9 7 4" xfId="15594" xr:uid="{00000000-0005-0000-0000-000056030000}"/>
    <cellStyle name="Comma 9 7 4 2" xfId="33029" xr:uid="{00000000-0005-0000-0000-000057030000}"/>
    <cellStyle name="Comma 9 7 4 3" xfId="47482" xr:uid="{00000000-0005-0000-0000-000058030000}"/>
    <cellStyle name="Comma 9 7 5" xfId="20137" xr:uid="{00000000-0005-0000-0000-000059030000}"/>
    <cellStyle name="Comma 9 7 6" xfId="20756" xr:uid="{00000000-0005-0000-0000-00005A030000}"/>
    <cellStyle name="Comma 9 7 7" xfId="35209" xr:uid="{00000000-0005-0000-0000-00005B030000}"/>
    <cellStyle name="Comma 9 7 8" xfId="49335" xr:uid="{00000000-0005-0000-0000-00005C030000}"/>
    <cellStyle name="Comma 9 8" xfId="17451" xr:uid="{00000000-0005-0000-0000-00005D030000}"/>
    <cellStyle name="Comma 9 9" xfId="35115" xr:uid="{00000000-0005-0000-0000-00005E030000}"/>
    <cellStyle name="Currency" xfId="378" builtinId="4"/>
    <cellStyle name="Currency 2" xfId="379" xr:uid="{00000000-0005-0000-0000-000060030000}"/>
    <cellStyle name="Currency 2 2" xfId="380" xr:uid="{00000000-0005-0000-0000-000061030000}"/>
    <cellStyle name="Currency 2 2 2" xfId="381" xr:uid="{00000000-0005-0000-0000-000062030000}"/>
    <cellStyle name="Currency 2 2 2 2" xfId="17452" xr:uid="{00000000-0005-0000-0000-000063030000}"/>
    <cellStyle name="Currency 2 2 2 3" xfId="35119" xr:uid="{00000000-0005-0000-0000-000064030000}"/>
    <cellStyle name="Currency 2 2 3" xfId="382" xr:uid="{00000000-0005-0000-0000-000065030000}"/>
    <cellStyle name="Currency 2 2 4" xfId="383" xr:uid="{00000000-0005-0000-0000-000066030000}"/>
    <cellStyle name="Currency 2 2 5" xfId="384" xr:uid="{00000000-0005-0000-0000-000067030000}"/>
    <cellStyle name="Currency 2 3" xfId="385" xr:uid="{00000000-0005-0000-0000-000068030000}"/>
    <cellStyle name="Currency 2 3 2" xfId="386" xr:uid="{00000000-0005-0000-0000-000069030000}"/>
    <cellStyle name="Currency 2 3 3" xfId="387" xr:uid="{00000000-0005-0000-0000-00006A030000}"/>
    <cellStyle name="Currency 2 3 4" xfId="388" xr:uid="{00000000-0005-0000-0000-00006B030000}"/>
    <cellStyle name="Currency 2 4" xfId="389" xr:uid="{00000000-0005-0000-0000-00006C030000}"/>
    <cellStyle name="Currency 2 4 2" xfId="390" xr:uid="{00000000-0005-0000-0000-00006D030000}"/>
    <cellStyle name="Currency 2 4 3" xfId="391" xr:uid="{00000000-0005-0000-0000-00006E030000}"/>
    <cellStyle name="Currency 2 4 4" xfId="392" xr:uid="{00000000-0005-0000-0000-00006F030000}"/>
    <cellStyle name="Currency 2 5" xfId="393" xr:uid="{00000000-0005-0000-0000-000070030000}"/>
    <cellStyle name="Currency 2 5 2" xfId="394" xr:uid="{00000000-0005-0000-0000-000071030000}"/>
    <cellStyle name="Currency 2 5 3" xfId="395" xr:uid="{00000000-0005-0000-0000-000072030000}"/>
    <cellStyle name="Currency 2 5 4" xfId="396" xr:uid="{00000000-0005-0000-0000-000073030000}"/>
    <cellStyle name="Currency 2 6" xfId="397" xr:uid="{00000000-0005-0000-0000-000074030000}"/>
    <cellStyle name="Currency 2 6 2" xfId="17453" xr:uid="{00000000-0005-0000-0000-000075030000}"/>
    <cellStyle name="Currency 2 6 3" xfId="35120" xr:uid="{00000000-0005-0000-0000-000076030000}"/>
    <cellStyle name="Currency 2 7" xfId="35121" xr:uid="{00000000-0005-0000-0000-000077030000}"/>
    <cellStyle name="Currency 3" xfId="398" xr:uid="{00000000-0005-0000-0000-000078030000}"/>
    <cellStyle name="Currency 3 2" xfId="399" xr:uid="{00000000-0005-0000-0000-000079030000}"/>
    <cellStyle name="Currency 3 2 2" xfId="400" xr:uid="{00000000-0005-0000-0000-00007A030000}"/>
    <cellStyle name="Currency 3 2 2 2" xfId="401" xr:uid="{00000000-0005-0000-0000-00007B030000}"/>
    <cellStyle name="Currency 3 2 3" xfId="402" xr:uid="{00000000-0005-0000-0000-00007C030000}"/>
    <cellStyle name="Currency 3 2 4" xfId="403" xr:uid="{00000000-0005-0000-0000-00007D030000}"/>
    <cellStyle name="Currency 3 2 5" xfId="404" xr:uid="{00000000-0005-0000-0000-00007E030000}"/>
    <cellStyle name="Currency 3 2 6" xfId="405" xr:uid="{00000000-0005-0000-0000-00007F030000}"/>
    <cellStyle name="Currency 3 2 6 2" xfId="3344" xr:uid="{00000000-0005-0000-0000-000080030000}"/>
    <cellStyle name="Currency 3 2 7" xfId="3318" xr:uid="{00000000-0005-0000-0000-000081030000}"/>
    <cellStyle name="Currency 3 2 7 2" xfId="5827" xr:uid="{00000000-0005-0000-0000-000082030000}"/>
    <cellStyle name="Currency 3 2 7 2 2" xfId="23262" xr:uid="{00000000-0005-0000-0000-000083030000}"/>
    <cellStyle name="Currency 3 2 7 2 3" xfId="37715" xr:uid="{00000000-0005-0000-0000-000084030000}"/>
    <cellStyle name="Currency 3 2 7 3" xfId="13134" xr:uid="{00000000-0005-0000-0000-000085030000}"/>
    <cellStyle name="Currency 3 2 7 3 2" xfId="30569" xr:uid="{00000000-0005-0000-0000-000086030000}"/>
    <cellStyle name="Currency 3 2 7 3 3" xfId="45022" xr:uid="{00000000-0005-0000-0000-000087030000}"/>
    <cellStyle name="Currency 3 2 7 4" xfId="15595" xr:uid="{00000000-0005-0000-0000-000088030000}"/>
    <cellStyle name="Currency 3 2 7 4 2" xfId="33030" xr:uid="{00000000-0005-0000-0000-000089030000}"/>
    <cellStyle name="Currency 3 2 7 4 3" xfId="47483" xr:uid="{00000000-0005-0000-0000-00008A030000}"/>
    <cellStyle name="Currency 3 2 7 5" xfId="20138" xr:uid="{00000000-0005-0000-0000-00008B030000}"/>
    <cellStyle name="Currency 3 2 7 6" xfId="20757" xr:uid="{00000000-0005-0000-0000-00008C030000}"/>
    <cellStyle name="Currency 3 2 7 7" xfId="35210" xr:uid="{00000000-0005-0000-0000-00008D030000}"/>
    <cellStyle name="Currency 3 2 7 8" xfId="49336" xr:uid="{00000000-0005-0000-0000-00008E030000}"/>
    <cellStyle name="Currency 3 2 8" xfId="17454" xr:uid="{00000000-0005-0000-0000-00008F030000}"/>
    <cellStyle name="Currency 3 3" xfId="406" xr:uid="{00000000-0005-0000-0000-000090030000}"/>
    <cellStyle name="Currency 3 4" xfId="407" xr:uid="{00000000-0005-0000-0000-000091030000}"/>
    <cellStyle name="Currency 3 5" xfId="408" xr:uid="{00000000-0005-0000-0000-000092030000}"/>
    <cellStyle name="Currency 4" xfId="409" xr:uid="{00000000-0005-0000-0000-000093030000}"/>
    <cellStyle name="Currency 4 2" xfId="410" xr:uid="{00000000-0005-0000-0000-000094030000}"/>
    <cellStyle name="Currency 4 2 2" xfId="411" xr:uid="{00000000-0005-0000-0000-000095030000}"/>
    <cellStyle name="Currency 4 2 3" xfId="412" xr:uid="{00000000-0005-0000-0000-000096030000}"/>
    <cellStyle name="Currency 4 2 4" xfId="413" xr:uid="{00000000-0005-0000-0000-000097030000}"/>
    <cellStyle name="Currency 4 3" xfId="414" xr:uid="{00000000-0005-0000-0000-000098030000}"/>
    <cellStyle name="Currency 4 3 2" xfId="415" xr:uid="{00000000-0005-0000-0000-000099030000}"/>
    <cellStyle name="Currency 4 3 3" xfId="416" xr:uid="{00000000-0005-0000-0000-00009A030000}"/>
    <cellStyle name="Currency 4 3 4" xfId="417" xr:uid="{00000000-0005-0000-0000-00009B030000}"/>
    <cellStyle name="Currency 4 4" xfId="418" xr:uid="{00000000-0005-0000-0000-00009C030000}"/>
    <cellStyle name="Currency 4 4 2" xfId="419" xr:uid="{00000000-0005-0000-0000-00009D030000}"/>
    <cellStyle name="Currency 4 4 3" xfId="420" xr:uid="{00000000-0005-0000-0000-00009E030000}"/>
    <cellStyle name="Currency 4 4 4" xfId="421" xr:uid="{00000000-0005-0000-0000-00009F030000}"/>
    <cellStyle name="Currency 4 5" xfId="422" xr:uid="{00000000-0005-0000-0000-0000A0030000}"/>
    <cellStyle name="Currency 4 5 2" xfId="423" xr:uid="{00000000-0005-0000-0000-0000A1030000}"/>
    <cellStyle name="Currency 4 5 3" xfId="424" xr:uid="{00000000-0005-0000-0000-0000A2030000}"/>
    <cellStyle name="Currency 4 5 4" xfId="425" xr:uid="{00000000-0005-0000-0000-0000A3030000}"/>
    <cellStyle name="Currency 4 6" xfId="426" xr:uid="{00000000-0005-0000-0000-0000A4030000}"/>
    <cellStyle name="Currency 4 6 2" xfId="17455" xr:uid="{00000000-0005-0000-0000-0000A5030000}"/>
    <cellStyle name="Currency 5" xfId="427" xr:uid="{00000000-0005-0000-0000-0000A6030000}"/>
    <cellStyle name="Currency 5 2" xfId="428" xr:uid="{00000000-0005-0000-0000-0000A7030000}"/>
    <cellStyle name="Currency 5 3" xfId="429" xr:uid="{00000000-0005-0000-0000-0000A8030000}"/>
    <cellStyle name="Currency 5 4" xfId="430" xr:uid="{00000000-0005-0000-0000-0000A9030000}"/>
    <cellStyle name="Currency 6" xfId="431" xr:uid="{00000000-0005-0000-0000-0000AA030000}"/>
    <cellStyle name="Currency 6 2" xfId="432" xr:uid="{00000000-0005-0000-0000-0000AB030000}"/>
    <cellStyle name="Currency 6 2 2" xfId="433" xr:uid="{00000000-0005-0000-0000-0000AC030000}"/>
    <cellStyle name="Currency 6 2 3" xfId="434" xr:uid="{00000000-0005-0000-0000-0000AD030000}"/>
    <cellStyle name="Currency 6 2 4" xfId="435" xr:uid="{00000000-0005-0000-0000-0000AE030000}"/>
    <cellStyle name="Currency 6 3" xfId="436" xr:uid="{00000000-0005-0000-0000-0000AF030000}"/>
    <cellStyle name="Currency 6 3 2" xfId="437" xr:uid="{00000000-0005-0000-0000-0000B0030000}"/>
    <cellStyle name="Currency 6 3 3" xfId="438" xr:uid="{00000000-0005-0000-0000-0000B1030000}"/>
    <cellStyle name="Currency 6 3 4" xfId="439" xr:uid="{00000000-0005-0000-0000-0000B2030000}"/>
    <cellStyle name="Currency 6 4" xfId="440" xr:uid="{00000000-0005-0000-0000-0000B3030000}"/>
    <cellStyle name="Currency 6 4 2" xfId="441" xr:uid="{00000000-0005-0000-0000-0000B4030000}"/>
    <cellStyle name="Currency 6 4 3" xfId="442" xr:uid="{00000000-0005-0000-0000-0000B5030000}"/>
    <cellStyle name="Currency 6 4 4" xfId="443" xr:uid="{00000000-0005-0000-0000-0000B6030000}"/>
    <cellStyle name="Currency 6 5" xfId="444" xr:uid="{00000000-0005-0000-0000-0000B7030000}"/>
    <cellStyle name="Currency 6 5 2" xfId="445" xr:uid="{00000000-0005-0000-0000-0000B8030000}"/>
    <cellStyle name="Currency 6 5 3" xfId="446" xr:uid="{00000000-0005-0000-0000-0000B9030000}"/>
    <cellStyle name="Currency 6 5 4" xfId="447" xr:uid="{00000000-0005-0000-0000-0000BA030000}"/>
    <cellStyle name="Currency 6 6" xfId="448" xr:uid="{00000000-0005-0000-0000-0000BB030000}"/>
    <cellStyle name="Currency 6 7" xfId="449" xr:uid="{00000000-0005-0000-0000-0000BC030000}"/>
    <cellStyle name="Currency 6 8" xfId="450" xr:uid="{00000000-0005-0000-0000-0000BD030000}"/>
    <cellStyle name="Currency 7" xfId="451" xr:uid="{00000000-0005-0000-0000-0000BE030000}"/>
    <cellStyle name="Currency 7 2" xfId="17652" xr:uid="{00000000-0005-0000-0000-0000BF030000}"/>
    <cellStyle name="Currency 7 3" xfId="17456" xr:uid="{00000000-0005-0000-0000-0000C0030000}"/>
    <cellStyle name="Currency 7 4" xfId="35122" xr:uid="{00000000-0005-0000-0000-0000C1030000}"/>
    <cellStyle name="Currency 8" xfId="452" xr:uid="{00000000-0005-0000-0000-0000C2030000}"/>
    <cellStyle name="Currency 8 2" xfId="17653" xr:uid="{00000000-0005-0000-0000-0000C3030000}"/>
    <cellStyle name="Currency 8 3" xfId="17457" xr:uid="{00000000-0005-0000-0000-0000C4030000}"/>
    <cellStyle name="Currency 9" xfId="49348" xr:uid="{00000000-0005-0000-0000-0000C5030000}"/>
    <cellStyle name="Explanatory Text 2" xfId="453" xr:uid="{00000000-0005-0000-0000-0000C6030000}"/>
    <cellStyle name="Explanatory Text 3" xfId="454" xr:uid="{00000000-0005-0000-0000-0000C7030000}"/>
    <cellStyle name="Explanatory Text 4" xfId="35123" xr:uid="{00000000-0005-0000-0000-0000C8030000}"/>
    <cellStyle name="Followed Hyperlink" xfId="49351" builtinId="9" hidden="1"/>
    <cellStyle name="Good 2" xfId="455" xr:uid="{00000000-0005-0000-0000-0000CA030000}"/>
    <cellStyle name="Good 3" xfId="456" xr:uid="{00000000-0005-0000-0000-0000CB030000}"/>
    <cellStyle name="Good 4" xfId="35124" xr:uid="{00000000-0005-0000-0000-0000CC030000}"/>
    <cellStyle name="Heading 1 2" xfId="457" xr:uid="{00000000-0005-0000-0000-0000CD030000}"/>
    <cellStyle name="Heading 1 2 2" xfId="458" xr:uid="{00000000-0005-0000-0000-0000CE030000}"/>
    <cellStyle name="Heading 1 2 3" xfId="35126" xr:uid="{00000000-0005-0000-0000-0000CF030000}"/>
    <cellStyle name="Heading 1 2 4" xfId="35127" xr:uid="{00000000-0005-0000-0000-0000D0030000}"/>
    <cellStyle name="Heading 1 3" xfId="459" xr:uid="{00000000-0005-0000-0000-0000D1030000}"/>
    <cellStyle name="Heading 1 4" xfId="35125" xr:uid="{00000000-0005-0000-0000-0000D2030000}"/>
    <cellStyle name="Heading 2 2" xfId="460" xr:uid="{00000000-0005-0000-0000-0000D3030000}"/>
    <cellStyle name="Heading 2 2 2" xfId="461" xr:uid="{00000000-0005-0000-0000-0000D4030000}"/>
    <cellStyle name="Heading 2 2 3" xfId="35129" xr:uid="{00000000-0005-0000-0000-0000D5030000}"/>
    <cellStyle name="Heading 2 2 4" xfId="35130" xr:uid="{00000000-0005-0000-0000-0000D6030000}"/>
    <cellStyle name="Heading 2 3" xfId="462" xr:uid="{00000000-0005-0000-0000-0000D7030000}"/>
    <cellStyle name="Heading 2 4" xfId="35128" xr:uid="{00000000-0005-0000-0000-0000D8030000}"/>
    <cellStyle name="Heading 3 2" xfId="463" xr:uid="{00000000-0005-0000-0000-0000D9030000}"/>
    <cellStyle name="Heading 3 2 2" xfId="464" xr:uid="{00000000-0005-0000-0000-0000DA030000}"/>
    <cellStyle name="Heading 3 2 3" xfId="35132" xr:uid="{00000000-0005-0000-0000-0000DB030000}"/>
    <cellStyle name="Heading 3 2 4" xfId="35133" xr:uid="{00000000-0005-0000-0000-0000DC030000}"/>
    <cellStyle name="Heading 3 3" xfId="465" xr:uid="{00000000-0005-0000-0000-0000DD030000}"/>
    <cellStyle name="Heading 3 4" xfId="35131" xr:uid="{00000000-0005-0000-0000-0000DE030000}"/>
    <cellStyle name="Heading 4 2" xfId="466" xr:uid="{00000000-0005-0000-0000-0000DF030000}"/>
    <cellStyle name="Heading 4 2 2" xfId="467" xr:uid="{00000000-0005-0000-0000-0000E0030000}"/>
    <cellStyle name="Heading 4 2 3" xfId="35135" xr:uid="{00000000-0005-0000-0000-0000E1030000}"/>
    <cellStyle name="Heading 4 2 4" xfId="35136" xr:uid="{00000000-0005-0000-0000-0000E2030000}"/>
    <cellStyle name="Heading 4 3" xfId="468" xr:uid="{00000000-0005-0000-0000-0000E3030000}"/>
    <cellStyle name="Heading 4 4" xfId="35134" xr:uid="{00000000-0005-0000-0000-0000E4030000}"/>
    <cellStyle name="Hyperlink" xfId="49350" builtinId="8" hidden="1"/>
    <cellStyle name="Hyperlink" xfId="49352" builtinId="8"/>
    <cellStyle name="Hyperlink 2" xfId="469" xr:uid="{00000000-0005-0000-0000-0000E6030000}"/>
    <cellStyle name="Hyperlink 2 2" xfId="470" xr:uid="{00000000-0005-0000-0000-0000E7030000}"/>
    <cellStyle name="Hyperlink 3" xfId="471" xr:uid="{00000000-0005-0000-0000-0000E8030000}"/>
    <cellStyle name="Hyperlink 4" xfId="35137" xr:uid="{00000000-0005-0000-0000-0000E9030000}"/>
    <cellStyle name="Input 2" xfId="472" xr:uid="{00000000-0005-0000-0000-0000EA030000}"/>
    <cellStyle name="Input 2 2" xfId="3347" xr:uid="{00000000-0005-0000-0000-0000EB030000}"/>
    <cellStyle name="Input 2 2 2" xfId="13142" xr:uid="{00000000-0005-0000-0000-0000EC030000}"/>
    <cellStyle name="Input 2 2 2 2" xfId="30577" xr:uid="{00000000-0005-0000-0000-0000ED030000}"/>
    <cellStyle name="Input 2 2 2 3" xfId="45030" xr:uid="{00000000-0005-0000-0000-0000EE030000}"/>
    <cellStyle name="Input 2 2 3" xfId="15603" xr:uid="{00000000-0005-0000-0000-0000EF030000}"/>
    <cellStyle name="Input 2 2 3 2" xfId="33038" xr:uid="{00000000-0005-0000-0000-0000F0030000}"/>
    <cellStyle name="Input 2 2 3 3" xfId="47491" xr:uid="{00000000-0005-0000-0000-0000F1030000}"/>
    <cellStyle name="Input 2 2 4" xfId="20783" xr:uid="{00000000-0005-0000-0000-0000F2030000}"/>
    <cellStyle name="Input 2 2 5" xfId="35236" xr:uid="{00000000-0005-0000-0000-0000F3030000}"/>
    <cellStyle name="Input 2 3" xfId="3342" xr:uid="{00000000-0005-0000-0000-0000F4030000}"/>
    <cellStyle name="Input 2 3 2" xfId="20779" xr:uid="{00000000-0005-0000-0000-0000F5030000}"/>
    <cellStyle name="Input 2 3 3" xfId="35232" xr:uid="{00000000-0005-0000-0000-0000F6030000}"/>
    <cellStyle name="Input 2 4" xfId="3345" xr:uid="{00000000-0005-0000-0000-0000F7030000}"/>
    <cellStyle name="Input 2 4 2" xfId="20781" xr:uid="{00000000-0005-0000-0000-0000F8030000}"/>
    <cellStyle name="Input 2 4 3" xfId="35234" xr:uid="{00000000-0005-0000-0000-0000F9030000}"/>
    <cellStyle name="Input 2 5" xfId="3343" xr:uid="{00000000-0005-0000-0000-0000FA030000}"/>
    <cellStyle name="Input 2 5 2" xfId="20780" xr:uid="{00000000-0005-0000-0000-0000FB030000}"/>
    <cellStyle name="Input 2 5 3" xfId="35233" xr:uid="{00000000-0005-0000-0000-0000FC030000}"/>
    <cellStyle name="Input 2 6" xfId="17688" xr:uid="{00000000-0005-0000-0000-0000FD030000}"/>
    <cellStyle name="Input 3" xfId="473" xr:uid="{00000000-0005-0000-0000-0000FE030000}"/>
    <cellStyle name="Input 3 2" xfId="3348" xr:uid="{00000000-0005-0000-0000-0000FF030000}"/>
    <cellStyle name="Input 3 2 2" xfId="13143" xr:uid="{00000000-0005-0000-0000-000000040000}"/>
    <cellStyle name="Input 3 2 2 2" xfId="30578" xr:uid="{00000000-0005-0000-0000-000001040000}"/>
    <cellStyle name="Input 3 2 2 3" xfId="45031" xr:uid="{00000000-0005-0000-0000-000002040000}"/>
    <cellStyle name="Input 3 2 3" xfId="15604" xr:uid="{00000000-0005-0000-0000-000003040000}"/>
    <cellStyle name="Input 3 2 3 2" xfId="33039" xr:uid="{00000000-0005-0000-0000-000004040000}"/>
    <cellStyle name="Input 3 2 3 3" xfId="47492" xr:uid="{00000000-0005-0000-0000-000005040000}"/>
    <cellStyle name="Input 3 2 4" xfId="20784" xr:uid="{00000000-0005-0000-0000-000006040000}"/>
    <cellStyle name="Input 3 2 5" xfId="35237" xr:uid="{00000000-0005-0000-0000-000007040000}"/>
    <cellStyle name="Input 3 3" xfId="3341" xr:uid="{00000000-0005-0000-0000-000008040000}"/>
    <cellStyle name="Input 3 3 2" xfId="20778" xr:uid="{00000000-0005-0000-0000-000009040000}"/>
    <cellStyle name="Input 3 3 3" xfId="35231" xr:uid="{00000000-0005-0000-0000-00000A040000}"/>
    <cellStyle name="Input 3 4" xfId="3346" xr:uid="{00000000-0005-0000-0000-00000B040000}"/>
    <cellStyle name="Input 3 4 2" xfId="20782" xr:uid="{00000000-0005-0000-0000-00000C040000}"/>
    <cellStyle name="Input 3 4 3" xfId="35235" xr:uid="{00000000-0005-0000-0000-00000D040000}"/>
    <cellStyle name="Input 3 5" xfId="3340" xr:uid="{00000000-0005-0000-0000-00000E040000}"/>
    <cellStyle name="Input 3 5 2" xfId="20777" xr:uid="{00000000-0005-0000-0000-00000F040000}"/>
    <cellStyle name="Input 3 5 3" xfId="35230" xr:uid="{00000000-0005-0000-0000-000010040000}"/>
    <cellStyle name="Input 3 6" xfId="17689" xr:uid="{00000000-0005-0000-0000-000011040000}"/>
    <cellStyle name="Input 4" xfId="35138" xr:uid="{00000000-0005-0000-0000-000012040000}"/>
    <cellStyle name="Linked Cell 2" xfId="474" xr:uid="{00000000-0005-0000-0000-000013040000}"/>
    <cellStyle name="Linked Cell 3" xfId="475" xr:uid="{00000000-0005-0000-0000-000014040000}"/>
    <cellStyle name="Linked Cell 4" xfId="35139" xr:uid="{00000000-0005-0000-0000-000015040000}"/>
    <cellStyle name="Neutral 2" xfId="476" xr:uid="{00000000-0005-0000-0000-000016040000}"/>
    <cellStyle name="Neutral 3" xfId="477" xr:uid="{00000000-0005-0000-0000-000017040000}"/>
    <cellStyle name="Neutral 4" xfId="35140" xr:uid="{00000000-0005-0000-0000-000018040000}"/>
    <cellStyle name="Normal" xfId="0" builtinId="0"/>
    <cellStyle name="Normal 10" xfId="478" xr:uid="{00000000-0005-0000-0000-00001A040000}"/>
    <cellStyle name="Normal 10 2" xfId="479" xr:uid="{00000000-0005-0000-0000-00001B040000}"/>
    <cellStyle name="Normal 10 3" xfId="480" xr:uid="{00000000-0005-0000-0000-00001C040000}"/>
    <cellStyle name="Normal 10 4" xfId="481" xr:uid="{00000000-0005-0000-0000-00001D040000}"/>
    <cellStyle name="Normal 11" xfId="482" xr:uid="{00000000-0005-0000-0000-00001E040000}"/>
    <cellStyle name="Normal 11 2" xfId="483" xr:uid="{00000000-0005-0000-0000-00001F040000}"/>
    <cellStyle name="Normal 11 3" xfId="484" xr:uid="{00000000-0005-0000-0000-000020040000}"/>
    <cellStyle name="Normal 11 4" xfId="485" xr:uid="{00000000-0005-0000-0000-000021040000}"/>
    <cellStyle name="Normal 12" xfId="486" xr:uid="{00000000-0005-0000-0000-000022040000}"/>
    <cellStyle name="Normal 12 2" xfId="487" xr:uid="{00000000-0005-0000-0000-000023040000}"/>
    <cellStyle name="Normal 12 3" xfId="488" xr:uid="{00000000-0005-0000-0000-000024040000}"/>
    <cellStyle name="Normal 12 4" xfId="489" xr:uid="{00000000-0005-0000-0000-000025040000}"/>
    <cellStyle name="Normal 13" xfId="490" xr:uid="{00000000-0005-0000-0000-000026040000}"/>
    <cellStyle name="Normal 13 2" xfId="491" xr:uid="{00000000-0005-0000-0000-000027040000}"/>
    <cellStyle name="Normal 13 3" xfId="492" xr:uid="{00000000-0005-0000-0000-000028040000}"/>
    <cellStyle name="Normal 13 4" xfId="493" xr:uid="{00000000-0005-0000-0000-000029040000}"/>
    <cellStyle name="Normal 14" xfId="494" xr:uid="{00000000-0005-0000-0000-00002A040000}"/>
    <cellStyle name="Normal 14 2" xfId="495" xr:uid="{00000000-0005-0000-0000-00002B040000}"/>
    <cellStyle name="Normal 14 2 2" xfId="496" xr:uid="{00000000-0005-0000-0000-00002C040000}"/>
    <cellStyle name="Normal 14 2 2 2" xfId="17458" xr:uid="{00000000-0005-0000-0000-00002D040000}"/>
    <cellStyle name="Normal 14 3" xfId="497" xr:uid="{00000000-0005-0000-0000-00002E040000}"/>
    <cellStyle name="Normal 14 3 2" xfId="498" xr:uid="{00000000-0005-0000-0000-00002F040000}"/>
    <cellStyle name="Normal 14 4" xfId="499" xr:uid="{00000000-0005-0000-0000-000030040000}"/>
    <cellStyle name="Normal 14 5" xfId="500" xr:uid="{00000000-0005-0000-0000-000031040000}"/>
    <cellStyle name="Normal 14 6" xfId="501" xr:uid="{00000000-0005-0000-0000-000032040000}"/>
    <cellStyle name="Normal 15" xfId="502" xr:uid="{00000000-0005-0000-0000-000033040000}"/>
    <cellStyle name="Normal 15 2" xfId="503" xr:uid="{00000000-0005-0000-0000-000034040000}"/>
    <cellStyle name="Normal 15 3" xfId="504" xr:uid="{00000000-0005-0000-0000-000035040000}"/>
    <cellStyle name="Normal 15 4" xfId="505" xr:uid="{00000000-0005-0000-0000-000036040000}"/>
    <cellStyle name="Normal 16" xfId="506" xr:uid="{00000000-0005-0000-0000-000037040000}"/>
    <cellStyle name="Normal 16 2" xfId="507" xr:uid="{00000000-0005-0000-0000-000038040000}"/>
    <cellStyle name="Normal 16 2 2" xfId="508" xr:uid="{00000000-0005-0000-0000-000039040000}"/>
    <cellStyle name="Normal 16 2 2 2" xfId="17459" xr:uid="{00000000-0005-0000-0000-00003A040000}"/>
    <cellStyle name="Normal 16 3" xfId="509" xr:uid="{00000000-0005-0000-0000-00003B040000}"/>
    <cellStyle name="Normal 16 3 2" xfId="510" xr:uid="{00000000-0005-0000-0000-00003C040000}"/>
    <cellStyle name="Normal 16 4" xfId="511" xr:uid="{00000000-0005-0000-0000-00003D040000}"/>
    <cellStyle name="Normal 16 5" xfId="512" xr:uid="{00000000-0005-0000-0000-00003E040000}"/>
    <cellStyle name="Normal 16 6" xfId="513" xr:uid="{00000000-0005-0000-0000-00003F040000}"/>
    <cellStyle name="Normal 17" xfId="514" xr:uid="{00000000-0005-0000-0000-000040040000}"/>
    <cellStyle name="Normal 17 2" xfId="515" xr:uid="{00000000-0005-0000-0000-000041040000}"/>
    <cellStyle name="Normal 17 3" xfId="516" xr:uid="{00000000-0005-0000-0000-000042040000}"/>
    <cellStyle name="Normal 17 4" xfId="517" xr:uid="{00000000-0005-0000-0000-000043040000}"/>
    <cellStyle name="Normal 18" xfId="518" xr:uid="{00000000-0005-0000-0000-000044040000}"/>
    <cellStyle name="Normal 18 2" xfId="519" xr:uid="{00000000-0005-0000-0000-000045040000}"/>
    <cellStyle name="Normal 18 3" xfId="520" xr:uid="{00000000-0005-0000-0000-000046040000}"/>
    <cellStyle name="Normal 18 4" xfId="521" xr:uid="{00000000-0005-0000-0000-000047040000}"/>
    <cellStyle name="Normal 19" xfId="522" xr:uid="{00000000-0005-0000-0000-000048040000}"/>
    <cellStyle name="Normal 19 2" xfId="523" xr:uid="{00000000-0005-0000-0000-000049040000}"/>
    <cellStyle name="Normal 19 3" xfId="524" xr:uid="{00000000-0005-0000-0000-00004A040000}"/>
    <cellStyle name="Normal 19 4" xfId="525" xr:uid="{00000000-0005-0000-0000-00004B040000}"/>
    <cellStyle name="Normal 2" xfId="526" xr:uid="{00000000-0005-0000-0000-00004C040000}"/>
    <cellStyle name="Normal 2 10" xfId="527" xr:uid="{00000000-0005-0000-0000-00004D040000}"/>
    <cellStyle name="Normal 2 10 2" xfId="17654" xr:uid="{00000000-0005-0000-0000-00004E040000}"/>
    <cellStyle name="Normal 2 10 3" xfId="17460" xr:uid="{00000000-0005-0000-0000-00004F040000}"/>
    <cellStyle name="Normal 2 11" xfId="528" xr:uid="{00000000-0005-0000-0000-000050040000}"/>
    <cellStyle name="Normal 2 11 2" xfId="35141" xr:uid="{00000000-0005-0000-0000-000051040000}"/>
    <cellStyle name="Normal 2 12" xfId="529" xr:uid="{00000000-0005-0000-0000-000052040000}"/>
    <cellStyle name="Normal 2 12 2" xfId="530" xr:uid="{00000000-0005-0000-0000-000053040000}"/>
    <cellStyle name="Normal 2 12 3" xfId="531" xr:uid="{00000000-0005-0000-0000-000054040000}"/>
    <cellStyle name="Normal 2 12 4" xfId="532" xr:uid="{00000000-0005-0000-0000-000055040000}"/>
    <cellStyle name="Normal 2 12 5" xfId="533" xr:uid="{00000000-0005-0000-0000-000056040000}"/>
    <cellStyle name="Normal 2 12 6" xfId="534" xr:uid="{00000000-0005-0000-0000-000057040000}"/>
    <cellStyle name="Normal 2 12 7" xfId="535" xr:uid="{00000000-0005-0000-0000-000058040000}"/>
    <cellStyle name="Normal 2 13" xfId="536" xr:uid="{00000000-0005-0000-0000-000059040000}"/>
    <cellStyle name="Normal 2 14" xfId="537" xr:uid="{00000000-0005-0000-0000-00005A040000}"/>
    <cellStyle name="Normal 2 15" xfId="538" xr:uid="{00000000-0005-0000-0000-00005B040000}"/>
    <cellStyle name="Normal 2 16" xfId="539" xr:uid="{00000000-0005-0000-0000-00005C040000}"/>
    <cellStyle name="Normal 2 17" xfId="540" xr:uid="{00000000-0005-0000-0000-00005D040000}"/>
    <cellStyle name="Normal 2 18" xfId="541" xr:uid="{00000000-0005-0000-0000-00005E040000}"/>
    <cellStyle name="Normal 2 19" xfId="49338" xr:uid="{00000000-0005-0000-0000-00005F040000}"/>
    <cellStyle name="Normal 2 2" xfId="542" xr:uid="{00000000-0005-0000-0000-000060040000}"/>
    <cellStyle name="Normal 2 2 2" xfId="543" xr:uid="{00000000-0005-0000-0000-000061040000}"/>
    <cellStyle name="Normal 2 2 2 2" xfId="544" xr:uid="{00000000-0005-0000-0000-000062040000}"/>
    <cellStyle name="Normal 2 2 2 2 2" xfId="545" xr:uid="{00000000-0005-0000-0000-000063040000}"/>
    <cellStyle name="Normal 2 2 2 2 2 2" xfId="35142" xr:uid="{00000000-0005-0000-0000-000064040000}"/>
    <cellStyle name="Normal 2 2 2 2 3" xfId="546" xr:uid="{00000000-0005-0000-0000-000065040000}"/>
    <cellStyle name="Normal 2 2 2 2 4" xfId="547" xr:uid="{00000000-0005-0000-0000-000066040000}"/>
    <cellStyle name="Normal 2 2 2 2 5" xfId="548" xr:uid="{00000000-0005-0000-0000-000067040000}"/>
    <cellStyle name="Normal 2 2 2 3" xfId="549" xr:uid="{00000000-0005-0000-0000-000068040000}"/>
    <cellStyle name="Normal 2 2 2 3 2" xfId="17655" xr:uid="{00000000-0005-0000-0000-000069040000}"/>
    <cellStyle name="Normal 2 2 2 4" xfId="550" xr:uid="{00000000-0005-0000-0000-00006A040000}"/>
    <cellStyle name="Normal 2 2 2 4 2" xfId="35143" xr:uid="{00000000-0005-0000-0000-00006B040000}"/>
    <cellStyle name="Normal 2 2 2 5" xfId="551" xr:uid="{00000000-0005-0000-0000-00006C040000}"/>
    <cellStyle name="Normal 2 2 2 5 2" xfId="35144" xr:uid="{00000000-0005-0000-0000-00006D040000}"/>
    <cellStyle name="Normal 2 2 2 6" xfId="552" xr:uid="{00000000-0005-0000-0000-00006E040000}"/>
    <cellStyle name="Normal 2 2 2 6 2" xfId="35145" xr:uid="{00000000-0005-0000-0000-00006F040000}"/>
    <cellStyle name="Normal 2 2 2 7" xfId="553" xr:uid="{00000000-0005-0000-0000-000070040000}"/>
    <cellStyle name="Normal 2 2 3" xfId="554" xr:uid="{00000000-0005-0000-0000-000071040000}"/>
    <cellStyle name="Normal 2 2 3 2" xfId="555" xr:uid="{00000000-0005-0000-0000-000072040000}"/>
    <cellStyle name="Normal 2 2 4" xfId="556" xr:uid="{00000000-0005-0000-0000-000073040000}"/>
    <cellStyle name="Normal 2 2 4 2" xfId="557" xr:uid="{00000000-0005-0000-0000-000074040000}"/>
    <cellStyle name="Normal 2 2 4 2 2" xfId="35146" xr:uid="{00000000-0005-0000-0000-000075040000}"/>
    <cellStyle name="Normal 2 2 4 3" xfId="558" xr:uid="{00000000-0005-0000-0000-000076040000}"/>
    <cellStyle name="Normal 2 2 4 4" xfId="559" xr:uid="{00000000-0005-0000-0000-000077040000}"/>
    <cellStyle name="Normal 2 2 4 5" xfId="560" xr:uid="{00000000-0005-0000-0000-000078040000}"/>
    <cellStyle name="Normal 2 2 5" xfId="561" xr:uid="{00000000-0005-0000-0000-000079040000}"/>
    <cellStyle name="Normal 2 2 5 2" xfId="17461" xr:uid="{00000000-0005-0000-0000-00007A040000}"/>
    <cellStyle name="Normal 2 2 6" xfId="562" xr:uid="{00000000-0005-0000-0000-00007B040000}"/>
    <cellStyle name="Normal 2 2 6 2" xfId="17462" xr:uid="{00000000-0005-0000-0000-00007C040000}"/>
    <cellStyle name="Normal 2 2 6 3" xfId="35147" xr:uid="{00000000-0005-0000-0000-00007D040000}"/>
    <cellStyle name="Normal 2 2 7" xfId="563" xr:uid="{00000000-0005-0000-0000-00007E040000}"/>
    <cellStyle name="Normal 2 2 7 2" xfId="35148" xr:uid="{00000000-0005-0000-0000-00007F040000}"/>
    <cellStyle name="Normal 2 2 8" xfId="564" xr:uid="{00000000-0005-0000-0000-000080040000}"/>
    <cellStyle name="Normal 2 2 8 2" xfId="35149" xr:uid="{00000000-0005-0000-0000-000081040000}"/>
    <cellStyle name="Normal 2 2 9" xfId="565" xr:uid="{00000000-0005-0000-0000-000082040000}"/>
    <cellStyle name="Normal 2 20" xfId="49337" xr:uid="{00000000-0005-0000-0000-000083040000}"/>
    <cellStyle name="Normal 2 3" xfId="566" xr:uid="{00000000-0005-0000-0000-000084040000}"/>
    <cellStyle name="Normal 2 3 2" xfId="567" xr:uid="{00000000-0005-0000-0000-000085040000}"/>
    <cellStyle name="Normal 2 3 2 2" xfId="568" xr:uid="{00000000-0005-0000-0000-000086040000}"/>
    <cellStyle name="Normal 2 3 2 2 2" xfId="35150" xr:uid="{00000000-0005-0000-0000-000087040000}"/>
    <cellStyle name="Normal 2 3 2 3" xfId="569" xr:uid="{00000000-0005-0000-0000-000088040000}"/>
    <cellStyle name="Normal 2 3 2 4" xfId="570" xr:uid="{00000000-0005-0000-0000-000089040000}"/>
    <cellStyle name="Normal 2 3 2 5" xfId="571" xr:uid="{00000000-0005-0000-0000-00008A040000}"/>
    <cellStyle name="Normal 2 3 3" xfId="572" xr:uid="{00000000-0005-0000-0000-00008B040000}"/>
    <cellStyle name="Normal 2 3 3 2" xfId="573" xr:uid="{00000000-0005-0000-0000-00008C040000}"/>
    <cellStyle name="Normal 2 3 3 3" xfId="574" xr:uid="{00000000-0005-0000-0000-00008D040000}"/>
    <cellStyle name="Normal 2 3 3 4" xfId="575" xr:uid="{00000000-0005-0000-0000-00008E040000}"/>
    <cellStyle name="Normal 2 3 4" xfId="576" xr:uid="{00000000-0005-0000-0000-00008F040000}"/>
    <cellStyle name="Normal 2 3 4 2" xfId="17656" xr:uid="{00000000-0005-0000-0000-000090040000}"/>
    <cellStyle name="Normal 2 3 5" xfId="35151" xr:uid="{00000000-0005-0000-0000-000091040000}"/>
    <cellStyle name="Normal 2 3 6" xfId="35152" xr:uid="{00000000-0005-0000-0000-000092040000}"/>
    <cellStyle name="Normal 2 3 7" xfId="35153" xr:uid="{00000000-0005-0000-0000-000093040000}"/>
    <cellStyle name="Normal 2 4" xfId="577" xr:uid="{00000000-0005-0000-0000-000094040000}"/>
    <cellStyle name="Normal 2 4 2" xfId="578" xr:uid="{00000000-0005-0000-0000-000095040000}"/>
    <cellStyle name="Normal 2 4 2 2" xfId="579" xr:uid="{00000000-0005-0000-0000-000096040000}"/>
    <cellStyle name="Normal 2 4 2 2 2" xfId="35154" xr:uid="{00000000-0005-0000-0000-000097040000}"/>
    <cellStyle name="Normal 2 4 2 3" xfId="580" xr:uid="{00000000-0005-0000-0000-000098040000}"/>
    <cellStyle name="Normal 2 4 2 4" xfId="581" xr:uid="{00000000-0005-0000-0000-000099040000}"/>
    <cellStyle name="Normal 2 4 2 5" xfId="582" xr:uid="{00000000-0005-0000-0000-00009A040000}"/>
    <cellStyle name="Normal 2 4 3" xfId="583" xr:uid="{00000000-0005-0000-0000-00009B040000}"/>
    <cellStyle name="Normal 2 4 3 2" xfId="584" xr:uid="{00000000-0005-0000-0000-00009C040000}"/>
    <cellStyle name="Normal 2 4 3 3" xfId="585" xr:uid="{00000000-0005-0000-0000-00009D040000}"/>
    <cellStyle name="Normal 2 4 3 4" xfId="586" xr:uid="{00000000-0005-0000-0000-00009E040000}"/>
    <cellStyle name="Normal 2 4 4" xfId="587" xr:uid="{00000000-0005-0000-0000-00009F040000}"/>
    <cellStyle name="Normal 2 4 4 2" xfId="17657" xr:uid="{00000000-0005-0000-0000-0000A0040000}"/>
    <cellStyle name="Normal 2 4 5" xfId="35155" xr:uid="{00000000-0005-0000-0000-0000A1040000}"/>
    <cellStyle name="Normal 2 4 6" xfId="35156" xr:uid="{00000000-0005-0000-0000-0000A2040000}"/>
    <cellStyle name="Normal 2 4 7" xfId="35157" xr:uid="{00000000-0005-0000-0000-0000A3040000}"/>
    <cellStyle name="Normal 2 5" xfId="588" xr:uid="{00000000-0005-0000-0000-0000A4040000}"/>
    <cellStyle name="Normal 2 5 2" xfId="589" xr:uid="{00000000-0005-0000-0000-0000A5040000}"/>
    <cellStyle name="Normal 2 5 2 2" xfId="590" xr:uid="{00000000-0005-0000-0000-0000A6040000}"/>
    <cellStyle name="Normal 2 5 2 2 2" xfId="35158" xr:uid="{00000000-0005-0000-0000-0000A7040000}"/>
    <cellStyle name="Normal 2 5 2 3" xfId="591" xr:uid="{00000000-0005-0000-0000-0000A8040000}"/>
    <cellStyle name="Normal 2 5 2 4" xfId="592" xr:uid="{00000000-0005-0000-0000-0000A9040000}"/>
    <cellStyle name="Normal 2 5 2 5" xfId="593" xr:uid="{00000000-0005-0000-0000-0000AA040000}"/>
    <cellStyle name="Normal 2 5 3" xfId="594" xr:uid="{00000000-0005-0000-0000-0000AB040000}"/>
    <cellStyle name="Normal 2 5 3 2" xfId="595" xr:uid="{00000000-0005-0000-0000-0000AC040000}"/>
    <cellStyle name="Normal 2 5 3 3" xfId="596" xr:uid="{00000000-0005-0000-0000-0000AD040000}"/>
    <cellStyle name="Normal 2 5 3 4" xfId="597" xr:uid="{00000000-0005-0000-0000-0000AE040000}"/>
    <cellStyle name="Normal 2 5 4" xfId="598" xr:uid="{00000000-0005-0000-0000-0000AF040000}"/>
    <cellStyle name="Normal 2 5 4 2" xfId="17658" xr:uid="{00000000-0005-0000-0000-0000B0040000}"/>
    <cellStyle name="Normal 2 5 5" xfId="35159" xr:uid="{00000000-0005-0000-0000-0000B1040000}"/>
    <cellStyle name="Normal 2 5 6" xfId="35160" xr:uid="{00000000-0005-0000-0000-0000B2040000}"/>
    <cellStyle name="Normal 2 5 7" xfId="35161" xr:uid="{00000000-0005-0000-0000-0000B3040000}"/>
    <cellStyle name="Normal 2 6" xfId="599" xr:uid="{00000000-0005-0000-0000-0000B4040000}"/>
    <cellStyle name="Normal 2 6 2" xfId="600" xr:uid="{00000000-0005-0000-0000-0000B5040000}"/>
    <cellStyle name="Normal 2 6 2 2" xfId="35162" xr:uid="{00000000-0005-0000-0000-0000B6040000}"/>
    <cellStyle name="Normal 2 6 3" xfId="601" xr:uid="{00000000-0005-0000-0000-0000B7040000}"/>
    <cellStyle name="Normal 2 6 4" xfId="602" xr:uid="{00000000-0005-0000-0000-0000B8040000}"/>
    <cellStyle name="Normal 2 6 5" xfId="603" xr:uid="{00000000-0005-0000-0000-0000B9040000}"/>
    <cellStyle name="Normal 2 7" xfId="604" xr:uid="{00000000-0005-0000-0000-0000BA040000}"/>
    <cellStyle name="Normal 2 7 2" xfId="605" xr:uid="{00000000-0005-0000-0000-0000BB040000}"/>
    <cellStyle name="Normal 2 7 2 2" xfId="35163" xr:uid="{00000000-0005-0000-0000-0000BC040000}"/>
    <cellStyle name="Normal 2 7 3" xfId="606" xr:uid="{00000000-0005-0000-0000-0000BD040000}"/>
    <cellStyle name="Normal 2 7 3 2" xfId="35164" xr:uid="{00000000-0005-0000-0000-0000BE040000}"/>
    <cellStyle name="Normal 2 7 4" xfId="607" xr:uid="{00000000-0005-0000-0000-0000BF040000}"/>
    <cellStyle name="Normal 2 7 5" xfId="608" xr:uid="{00000000-0005-0000-0000-0000C0040000}"/>
    <cellStyle name="Normal 2 8" xfId="609" xr:uid="{00000000-0005-0000-0000-0000C1040000}"/>
    <cellStyle name="Normal 2 8 2" xfId="17463" xr:uid="{00000000-0005-0000-0000-0000C2040000}"/>
    <cellStyle name="Normal 2 9" xfId="610" xr:uid="{00000000-0005-0000-0000-0000C3040000}"/>
    <cellStyle name="Normal 2 9 2" xfId="17464" xr:uid="{00000000-0005-0000-0000-0000C4040000}"/>
    <cellStyle name="Normal 2 9 3" xfId="35165" xr:uid="{00000000-0005-0000-0000-0000C5040000}"/>
    <cellStyle name="Normal 20" xfId="611" xr:uid="{00000000-0005-0000-0000-0000C6040000}"/>
    <cellStyle name="Normal 20 2" xfId="612" xr:uid="{00000000-0005-0000-0000-0000C7040000}"/>
    <cellStyle name="Normal 20 2 2" xfId="613" xr:uid="{00000000-0005-0000-0000-0000C8040000}"/>
    <cellStyle name="Normal 20 2 2 2" xfId="17465" xr:uid="{00000000-0005-0000-0000-0000C9040000}"/>
    <cellStyle name="Normal 20 3" xfId="614" xr:uid="{00000000-0005-0000-0000-0000CA040000}"/>
    <cellStyle name="Normal 20 3 2" xfId="615" xr:uid="{00000000-0005-0000-0000-0000CB040000}"/>
    <cellStyle name="Normal 20 4" xfId="616" xr:uid="{00000000-0005-0000-0000-0000CC040000}"/>
    <cellStyle name="Normal 20 5" xfId="617" xr:uid="{00000000-0005-0000-0000-0000CD040000}"/>
    <cellStyle name="Normal 20 6" xfId="618" xr:uid="{00000000-0005-0000-0000-0000CE040000}"/>
    <cellStyle name="Normal 21" xfId="619" xr:uid="{00000000-0005-0000-0000-0000CF040000}"/>
    <cellStyle name="Normal 21 2" xfId="620" xr:uid="{00000000-0005-0000-0000-0000D0040000}"/>
    <cellStyle name="Normal 21 3" xfId="621" xr:uid="{00000000-0005-0000-0000-0000D1040000}"/>
    <cellStyle name="Normal 21 4" xfId="622" xr:uid="{00000000-0005-0000-0000-0000D2040000}"/>
    <cellStyle name="Normal 22" xfId="623" xr:uid="{00000000-0005-0000-0000-0000D3040000}"/>
    <cellStyle name="Normal 22 2" xfId="624" xr:uid="{00000000-0005-0000-0000-0000D4040000}"/>
    <cellStyle name="Normal 22 3" xfId="625" xr:uid="{00000000-0005-0000-0000-0000D5040000}"/>
    <cellStyle name="Normal 22 4" xfId="626" xr:uid="{00000000-0005-0000-0000-0000D6040000}"/>
    <cellStyle name="Normal 23" xfId="627" xr:uid="{00000000-0005-0000-0000-0000D7040000}"/>
    <cellStyle name="Normal 23 2" xfId="628" xr:uid="{00000000-0005-0000-0000-0000D8040000}"/>
    <cellStyle name="Normal 23 3" xfId="629" xr:uid="{00000000-0005-0000-0000-0000D9040000}"/>
    <cellStyle name="Normal 23 4" xfId="630" xr:uid="{00000000-0005-0000-0000-0000DA040000}"/>
    <cellStyle name="Normal 24" xfId="631" xr:uid="{00000000-0005-0000-0000-0000DB040000}"/>
    <cellStyle name="Normal 24 2" xfId="632" xr:uid="{00000000-0005-0000-0000-0000DC040000}"/>
    <cellStyle name="Normal 24 3" xfId="633" xr:uid="{00000000-0005-0000-0000-0000DD040000}"/>
    <cellStyle name="Normal 24 4" xfId="634" xr:uid="{00000000-0005-0000-0000-0000DE040000}"/>
    <cellStyle name="Normal 25" xfId="635" xr:uid="{00000000-0005-0000-0000-0000DF040000}"/>
    <cellStyle name="Normal 25 2" xfId="636" xr:uid="{00000000-0005-0000-0000-0000E0040000}"/>
    <cellStyle name="Normal 25 2 2" xfId="637" xr:uid="{00000000-0005-0000-0000-0000E1040000}"/>
    <cellStyle name="Normal 25 3" xfId="638" xr:uid="{00000000-0005-0000-0000-0000E2040000}"/>
    <cellStyle name="Normal 25 3 2" xfId="17466" xr:uid="{00000000-0005-0000-0000-0000E3040000}"/>
    <cellStyle name="Normal 25 4" xfId="639" xr:uid="{00000000-0005-0000-0000-0000E4040000}"/>
    <cellStyle name="Normal 25 5" xfId="640" xr:uid="{00000000-0005-0000-0000-0000E5040000}"/>
    <cellStyle name="Normal 26" xfId="641" xr:uid="{00000000-0005-0000-0000-0000E6040000}"/>
    <cellStyle name="Normal 26 2" xfId="642" xr:uid="{00000000-0005-0000-0000-0000E7040000}"/>
    <cellStyle name="Normal 26 2 2" xfId="643" xr:uid="{00000000-0005-0000-0000-0000E8040000}"/>
    <cellStyle name="Normal 26 2 2 2" xfId="17467" xr:uid="{00000000-0005-0000-0000-0000E9040000}"/>
    <cellStyle name="Normal 26 3" xfId="644" xr:uid="{00000000-0005-0000-0000-0000EA040000}"/>
    <cellStyle name="Normal 26 3 2" xfId="17468" xr:uid="{00000000-0005-0000-0000-0000EB040000}"/>
    <cellStyle name="Normal 26 4" xfId="645" xr:uid="{00000000-0005-0000-0000-0000EC040000}"/>
    <cellStyle name="Normal 26 5" xfId="646" xr:uid="{00000000-0005-0000-0000-0000ED040000}"/>
    <cellStyle name="Normal 27" xfId="647" xr:uid="{00000000-0005-0000-0000-0000EE040000}"/>
    <cellStyle name="Normal 27 2" xfId="648" xr:uid="{00000000-0005-0000-0000-0000EF040000}"/>
    <cellStyle name="Normal 27 2 2" xfId="649" xr:uid="{00000000-0005-0000-0000-0000F0040000}"/>
    <cellStyle name="Normal 27 2 2 2" xfId="17469" xr:uid="{00000000-0005-0000-0000-0000F1040000}"/>
    <cellStyle name="Normal 27 3" xfId="650" xr:uid="{00000000-0005-0000-0000-0000F2040000}"/>
    <cellStyle name="Normal 27 3 2" xfId="17470" xr:uid="{00000000-0005-0000-0000-0000F3040000}"/>
    <cellStyle name="Normal 27 4" xfId="651" xr:uid="{00000000-0005-0000-0000-0000F4040000}"/>
    <cellStyle name="Normal 27 5" xfId="652" xr:uid="{00000000-0005-0000-0000-0000F5040000}"/>
    <cellStyle name="Normal 28" xfId="653" xr:uid="{00000000-0005-0000-0000-0000F6040000}"/>
    <cellStyle name="Normal 28 2" xfId="654" xr:uid="{00000000-0005-0000-0000-0000F7040000}"/>
    <cellStyle name="Normal 28 2 2" xfId="655" xr:uid="{00000000-0005-0000-0000-0000F8040000}"/>
    <cellStyle name="Normal 28 3" xfId="656" xr:uid="{00000000-0005-0000-0000-0000F9040000}"/>
    <cellStyle name="Normal 28 4" xfId="657" xr:uid="{00000000-0005-0000-0000-0000FA040000}"/>
    <cellStyle name="Normal 28 5" xfId="658" xr:uid="{00000000-0005-0000-0000-0000FB040000}"/>
    <cellStyle name="Normal 29" xfId="659" xr:uid="{00000000-0005-0000-0000-0000FC040000}"/>
    <cellStyle name="Normal 29 2" xfId="660" xr:uid="{00000000-0005-0000-0000-0000FD040000}"/>
    <cellStyle name="Normal 29 3" xfId="661" xr:uid="{00000000-0005-0000-0000-0000FE040000}"/>
    <cellStyle name="Normal 29 4" xfId="662" xr:uid="{00000000-0005-0000-0000-0000FF040000}"/>
    <cellStyle name="Normal 3" xfId="663" xr:uid="{00000000-0005-0000-0000-000000050000}"/>
    <cellStyle name="Normal 3 2" xfId="664" xr:uid="{00000000-0005-0000-0000-000001050000}"/>
    <cellStyle name="Normal 3 3" xfId="665" xr:uid="{00000000-0005-0000-0000-000002050000}"/>
    <cellStyle name="Normal 3 3 2" xfId="666" xr:uid="{00000000-0005-0000-0000-000003050000}"/>
    <cellStyle name="Normal 3 3 3" xfId="667" xr:uid="{00000000-0005-0000-0000-000004050000}"/>
    <cellStyle name="Normal 3 3 4" xfId="668" xr:uid="{00000000-0005-0000-0000-000005050000}"/>
    <cellStyle name="Normal 3 4" xfId="669" xr:uid="{00000000-0005-0000-0000-000006050000}"/>
    <cellStyle name="Normal 3 4 2" xfId="17659" xr:uid="{00000000-0005-0000-0000-000007050000}"/>
    <cellStyle name="Normal 3 5" xfId="17471" xr:uid="{00000000-0005-0000-0000-000008050000}"/>
    <cellStyle name="Normal 3 6" xfId="35167" xr:uid="{00000000-0005-0000-0000-000009050000}"/>
    <cellStyle name="Normal 3 7" xfId="35168" xr:uid="{00000000-0005-0000-0000-00000A050000}"/>
    <cellStyle name="Normal 3 8" xfId="35166" xr:uid="{00000000-0005-0000-0000-00000B050000}"/>
    <cellStyle name="Normal 30" xfId="670" xr:uid="{00000000-0005-0000-0000-00000C050000}"/>
    <cellStyle name="Normal 30 2" xfId="671" xr:uid="{00000000-0005-0000-0000-00000D050000}"/>
    <cellStyle name="Normal 30 3" xfId="672" xr:uid="{00000000-0005-0000-0000-00000E050000}"/>
    <cellStyle name="Normal 30 4" xfId="673" xr:uid="{00000000-0005-0000-0000-00000F050000}"/>
    <cellStyle name="Normal 31" xfId="674" xr:uid="{00000000-0005-0000-0000-000010050000}"/>
    <cellStyle name="Normal 31 2" xfId="675" xr:uid="{00000000-0005-0000-0000-000011050000}"/>
    <cellStyle name="Normal 31 3" xfId="676" xr:uid="{00000000-0005-0000-0000-000012050000}"/>
    <cellStyle name="Normal 31 4" xfId="677" xr:uid="{00000000-0005-0000-0000-000013050000}"/>
    <cellStyle name="Normal 32" xfId="678" xr:uid="{00000000-0005-0000-0000-000014050000}"/>
    <cellStyle name="Normal 32 2" xfId="679" xr:uid="{00000000-0005-0000-0000-000015050000}"/>
    <cellStyle name="Normal 32 3" xfId="680" xr:uid="{00000000-0005-0000-0000-000016050000}"/>
    <cellStyle name="Normal 32 4" xfId="681" xr:uid="{00000000-0005-0000-0000-000017050000}"/>
    <cellStyle name="Normal 33" xfId="682" xr:uid="{00000000-0005-0000-0000-000018050000}"/>
    <cellStyle name="Normal 33 2" xfId="683" xr:uid="{00000000-0005-0000-0000-000019050000}"/>
    <cellStyle name="Normal 33 3" xfId="684" xr:uid="{00000000-0005-0000-0000-00001A050000}"/>
    <cellStyle name="Normal 33 4" xfId="685" xr:uid="{00000000-0005-0000-0000-00001B050000}"/>
    <cellStyle name="Normal 34" xfId="686" xr:uid="{00000000-0005-0000-0000-00001C050000}"/>
    <cellStyle name="Normal 34 2" xfId="687" xr:uid="{00000000-0005-0000-0000-00001D050000}"/>
    <cellStyle name="Normal 34 3" xfId="688" xr:uid="{00000000-0005-0000-0000-00001E050000}"/>
    <cellStyle name="Normal 34 4" xfId="689" xr:uid="{00000000-0005-0000-0000-00001F050000}"/>
    <cellStyle name="Normal 35" xfId="690" xr:uid="{00000000-0005-0000-0000-000020050000}"/>
    <cellStyle name="Normal 35 2" xfId="691" xr:uid="{00000000-0005-0000-0000-000021050000}"/>
    <cellStyle name="Normal 35 3" xfId="692" xr:uid="{00000000-0005-0000-0000-000022050000}"/>
    <cellStyle name="Normal 35 4" xfId="693" xr:uid="{00000000-0005-0000-0000-000023050000}"/>
    <cellStyle name="Normal 36" xfId="694" xr:uid="{00000000-0005-0000-0000-000024050000}"/>
    <cellStyle name="Normal 36 2" xfId="695" xr:uid="{00000000-0005-0000-0000-000025050000}"/>
    <cellStyle name="Normal 36 3" xfId="696" xr:uid="{00000000-0005-0000-0000-000026050000}"/>
    <cellStyle name="Normal 36 4" xfId="697" xr:uid="{00000000-0005-0000-0000-000027050000}"/>
    <cellStyle name="Normal 37" xfId="698" xr:uid="{00000000-0005-0000-0000-000028050000}"/>
    <cellStyle name="Normal 37 2" xfId="699" xr:uid="{00000000-0005-0000-0000-000029050000}"/>
    <cellStyle name="Normal 37 3" xfId="700" xr:uid="{00000000-0005-0000-0000-00002A050000}"/>
    <cellStyle name="Normal 37 4" xfId="701" xr:uid="{00000000-0005-0000-0000-00002B050000}"/>
    <cellStyle name="Normal 38" xfId="702" xr:uid="{00000000-0005-0000-0000-00002C050000}"/>
    <cellStyle name="Normal 38 2" xfId="703" xr:uid="{00000000-0005-0000-0000-00002D050000}"/>
    <cellStyle name="Normal 38 3" xfId="704" xr:uid="{00000000-0005-0000-0000-00002E050000}"/>
    <cellStyle name="Normal 38 4" xfId="705" xr:uid="{00000000-0005-0000-0000-00002F050000}"/>
    <cellStyle name="Normal 39" xfId="706" xr:uid="{00000000-0005-0000-0000-000030050000}"/>
    <cellStyle name="Normal 39 2" xfId="707" xr:uid="{00000000-0005-0000-0000-000031050000}"/>
    <cellStyle name="Normal 39 3" xfId="708" xr:uid="{00000000-0005-0000-0000-000032050000}"/>
    <cellStyle name="Normal 39 4" xfId="709" xr:uid="{00000000-0005-0000-0000-000033050000}"/>
    <cellStyle name="Normal 4" xfId="710" xr:uid="{00000000-0005-0000-0000-000034050000}"/>
    <cellStyle name="Normal 4 10" xfId="3355" xr:uid="{00000000-0005-0000-0000-000035050000}"/>
    <cellStyle name="Normal 4 10 2" xfId="13144" xr:uid="{00000000-0005-0000-0000-000036050000}"/>
    <cellStyle name="Normal 4 10 2 2" xfId="30579" xr:uid="{00000000-0005-0000-0000-000037050000}"/>
    <cellStyle name="Normal 4 10 2 3" xfId="45032" xr:uid="{00000000-0005-0000-0000-000038050000}"/>
    <cellStyle name="Normal 4 10 3" xfId="15605" xr:uid="{00000000-0005-0000-0000-000039050000}"/>
    <cellStyle name="Normal 4 10 3 2" xfId="33040" xr:uid="{00000000-0005-0000-0000-00003A050000}"/>
    <cellStyle name="Normal 4 10 3 3" xfId="47493" xr:uid="{00000000-0005-0000-0000-00003B050000}"/>
    <cellStyle name="Normal 4 10 4" xfId="20791" xr:uid="{00000000-0005-0000-0000-00003C050000}"/>
    <cellStyle name="Normal 4 10 5" xfId="35244" xr:uid="{00000000-0005-0000-0000-00003D050000}"/>
    <cellStyle name="Normal 4 11" xfId="13129" xr:uid="{00000000-0005-0000-0000-00003E050000}"/>
    <cellStyle name="Normal 4 11 2" xfId="30564" xr:uid="{00000000-0005-0000-0000-00003F050000}"/>
    <cellStyle name="Normal 4 11 3" xfId="45017" xr:uid="{00000000-0005-0000-0000-000040050000}"/>
    <cellStyle name="Normal 4 12" xfId="14981" xr:uid="{00000000-0005-0000-0000-000041050000}"/>
    <cellStyle name="Normal 4 12 2" xfId="32416" xr:uid="{00000000-0005-0000-0000-000042050000}"/>
    <cellStyle name="Normal 4 12 3" xfId="46869" xr:uid="{00000000-0005-0000-0000-000043050000}"/>
    <cellStyle name="Normal 4 13" xfId="17442" xr:uid="{00000000-0005-0000-0000-000044050000}"/>
    <cellStyle name="Normal 4 13 2" xfId="34877" xr:uid="{00000000-0005-0000-0000-000045050000}"/>
    <cellStyle name="Normal 4 13 3" xfId="49330" xr:uid="{00000000-0005-0000-0000-000046050000}"/>
    <cellStyle name="Normal 4 14" xfId="17472" xr:uid="{00000000-0005-0000-0000-000047050000}"/>
    <cellStyle name="Normal 4 15" xfId="17690" xr:uid="{00000000-0005-0000-0000-000048050000}"/>
    <cellStyle name="Normal 4 16" xfId="20143" xr:uid="{00000000-0005-0000-0000-000049050000}"/>
    <cellStyle name="Normal 4 17" xfId="35205" xr:uid="{00000000-0005-0000-0000-00004A050000}"/>
    <cellStyle name="Normal 4 18" xfId="49331" xr:uid="{00000000-0005-0000-0000-00004B050000}"/>
    <cellStyle name="Normal 4 19" xfId="49339" xr:uid="{00000000-0005-0000-0000-00004C050000}"/>
    <cellStyle name="Normal 4 2" xfId="711" xr:uid="{00000000-0005-0000-0000-00004D050000}"/>
    <cellStyle name="Normal 4 2 2" xfId="712" xr:uid="{00000000-0005-0000-0000-00004E050000}"/>
    <cellStyle name="Normal 4 2 2 2" xfId="713" xr:uid="{00000000-0005-0000-0000-00004F050000}"/>
    <cellStyle name="Normal 4 2 2 3" xfId="714" xr:uid="{00000000-0005-0000-0000-000050050000}"/>
    <cellStyle name="Normal 4 2 2 4" xfId="715" xr:uid="{00000000-0005-0000-0000-000051050000}"/>
    <cellStyle name="Normal 4 2 3" xfId="716" xr:uid="{00000000-0005-0000-0000-000052050000}"/>
    <cellStyle name="Normal 4 2 3 2" xfId="717" xr:uid="{00000000-0005-0000-0000-000053050000}"/>
    <cellStyle name="Normal 4 2 3 3" xfId="718" xr:uid="{00000000-0005-0000-0000-000054050000}"/>
    <cellStyle name="Normal 4 2 3 4" xfId="719" xr:uid="{00000000-0005-0000-0000-000055050000}"/>
    <cellStyle name="Normal 4 2 4" xfId="720" xr:uid="{00000000-0005-0000-0000-000056050000}"/>
    <cellStyle name="Normal 4 2 4 2" xfId="17661" xr:uid="{00000000-0005-0000-0000-000057050000}"/>
    <cellStyle name="Normal 4 2 5" xfId="35169" xr:uid="{00000000-0005-0000-0000-000058050000}"/>
    <cellStyle name="Normal 4 2 5 2" xfId="49333" xr:uid="{00000000-0005-0000-0000-000059050000}"/>
    <cellStyle name="Normal 4 2 6" xfId="35170" xr:uid="{00000000-0005-0000-0000-00005A050000}"/>
    <cellStyle name="Normal 4 2 7" xfId="35171" xr:uid="{00000000-0005-0000-0000-00005B050000}"/>
    <cellStyle name="Normal 4 3" xfId="721" xr:uid="{00000000-0005-0000-0000-00005C050000}"/>
    <cellStyle name="Normal 4 3 2" xfId="722" xr:uid="{00000000-0005-0000-0000-00005D050000}"/>
    <cellStyle name="Normal 4 3 2 2" xfId="723" xr:uid="{00000000-0005-0000-0000-00005E050000}"/>
    <cellStyle name="Normal 4 3 2 3" xfId="724" xr:uid="{00000000-0005-0000-0000-00005F050000}"/>
    <cellStyle name="Normal 4 3 2 4" xfId="725" xr:uid="{00000000-0005-0000-0000-000060050000}"/>
    <cellStyle name="Normal 4 3 3" xfId="726" xr:uid="{00000000-0005-0000-0000-000061050000}"/>
    <cellStyle name="Normal 4 3 4" xfId="727" xr:uid="{00000000-0005-0000-0000-000062050000}"/>
    <cellStyle name="Normal 4 3 5" xfId="728" xr:uid="{00000000-0005-0000-0000-000063050000}"/>
    <cellStyle name="Normal 4 4" xfId="729" xr:uid="{00000000-0005-0000-0000-000064050000}"/>
    <cellStyle name="Normal 4 4 2" xfId="730" xr:uid="{00000000-0005-0000-0000-000065050000}"/>
    <cellStyle name="Normal 4 4 2 2" xfId="731" xr:uid="{00000000-0005-0000-0000-000066050000}"/>
    <cellStyle name="Normal 4 4 2 3" xfId="732" xr:uid="{00000000-0005-0000-0000-000067050000}"/>
    <cellStyle name="Normal 4 4 2 4" xfId="733" xr:uid="{00000000-0005-0000-0000-000068050000}"/>
    <cellStyle name="Normal 4 4 3" xfId="734" xr:uid="{00000000-0005-0000-0000-000069050000}"/>
    <cellStyle name="Normal 4 4 4" xfId="735" xr:uid="{00000000-0005-0000-0000-00006A050000}"/>
    <cellStyle name="Normal 4 4 5" xfId="736" xr:uid="{00000000-0005-0000-0000-00006B050000}"/>
    <cellStyle name="Normal 4 5" xfId="737" xr:uid="{00000000-0005-0000-0000-00006C050000}"/>
    <cellStyle name="Normal 4 5 2" xfId="738" xr:uid="{00000000-0005-0000-0000-00006D050000}"/>
    <cellStyle name="Normal 4 5 2 2" xfId="739" xr:uid="{00000000-0005-0000-0000-00006E050000}"/>
    <cellStyle name="Normal 4 5 2 3" xfId="740" xr:uid="{00000000-0005-0000-0000-00006F050000}"/>
    <cellStyle name="Normal 4 5 2 4" xfId="741" xr:uid="{00000000-0005-0000-0000-000070050000}"/>
    <cellStyle name="Normal 4 5 3" xfId="742" xr:uid="{00000000-0005-0000-0000-000071050000}"/>
    <cellStyle name="Normal 4 5 4" xfId="743" xr:uid="{00000000-0005-0000-0000-000072050000}"/>
    <cellStyle name="Normal 4 5 5" xfId="744" xr:uid="{00000000-0005-0000-0000-000073050000}"/>
    <cellStyle name="Normal 4 6" xfId="745" xr:uid="{00000000-0005-0000-0000-000074050000}"/>
    <cellStyle name="Normal 4 6 2" xfId="746" xr:uid="{00000000-0005-0000-0000-000075050000}"/>
    <cellStyle name="Normal 4 6 3" xfId="747" xr:uid="{00000000-0005-0000-0000-000076050000}"/>
    <cellStyle name="Normal 4 6 4" xfId="748" xr:uid="{00000000-0005-0000-0000-000077050000}"/>
    <cellStyle name="Normal 4 7" xfId="749" xr:uid="{00000000-0005-0000-0000-000078050000}"/>
    <cellStyle name="Normal 4 7 10" xfId="35206" xr:uid="{00000000-0005-0000-0000-000079050000}"/>
    <cellStyle name="Normal 4 7 11" xfId="49332" xr:uid="{00000000-0005-0000-0000-00007A050000}"/>
    <cellStyle name="Normal 4 7 12" xfId="49340" xr:uid="{00000000-0005-0000-0000-00007B050000}"/>
    <cellStyle name="Normal 4 7 2" xfId="3320" xr:uid="{00000000-0005-0000-0000-00007C050000}"/>
    <cellStyle name="Normal 4 7 2 10" xfId="49341" xr:uid="{00000000-0005-0000-0000-00007D050000}"/>
    <cellStyle name="Normal 4 7 2 2" xfId="5829" xr:uid="{00000000-0005-0000-0000-00007E050000}"/>
    <cellStyle name="Normal 4 7 2 2 2" xfId="23264" xr:uid="{00000000-0005-0000-0000-00007F050000}"/>
    <cellStyle name="Normal 4 7 2 2 3" xfId="37717" xr:uid="{00000000-0005-0000-0000-000080050000}"/>
    <cellStyle name="Normal 4 7 2 3" xfId="13136" xr:uid="{00000000-0005-0000-0000-000081050000}"/>
    <cellStyle name="Normal 4 7 2 3 2" xfId="30571" xr:uid="{00000000-0005-0000-0000-000082050000}"/>
    <cellStyle name="Normal 4 7 2 3 3" xfId="45024" xr:uid="{00000000-0005-0000-0000-000083050000}"/>
    <cellStyle name="Normal 4 7 2 4" xfId="15597" xr:uid="{00000000-0005-0000-0000-000084050000}"/>
    <cellStyle name="Normal 4 7 2 4 2" xfId="33032" xr:uid="{00000000-0005-0000-0000-000085050000}"/>
    <cellStyle name="Normal 4 7 2 4 3" xfId="47485" xr:uid="{00000000-0005-0000-0000-000086050000}"/>
    <cellStyle name="Normal 4 7 2 5" xfId="17662" xr:uid="{00000000-0005-0000-0000-000087050000}"/>
    <cellStyle name="Normal 4 7 2 6" xfId="20140" xr:uid="{00000000-0005-0000-0000-000088050000}"/>
    <cellStyle name="Normal 4 7 2 7" xfId="20759" xr:uid="{00000000-0005-0000-0000-000089050000}"/>
    <cellStyle name="Normal 4 7 2 8" xfId="35173" xr:uid="{00000000-0005-0000-0000-00008A050000}"/>
    <cellStyle name="Normal 4 7 2 9" xfId="35212" xr:uid="{00000000-0005-0000-0000-00008B050000}"/>
    <cellStyle name="Normal 4 7 3" xfId="3356" xr:uid="{00000000-0005-0000-0000-00008C050000}"/>
    <cellStyle name="Normal 4 7 3 2" xfId="13145" xr:uid="{00000000-0005-0000-0000-00008D050000}"/>
    <cellStyle name="Normal 4 7 3 2 2" xfId="30580" xr:uid="{00000000-0005-0000-0000-00008E050000}"/>
    <cellStyle name="Normal 4 7 3 2 3" xfId="45033" xr:uid="{00000000-0005-0000-0000-00008F050000}"/>
    <cellStyle name="Normal 4 7 3 3" xfId="15606" xr:uid="{00000000-0005-0000-0000-000090050000}"/>
    <cellStyle name="Normal 4 7 3 3 2" xfId="33041" xr:uid="{00000000-0005-0000-0000-000091050000}"/>
    <cellStyle name="Normal 4 7 3 3 3" xfId="47494" xr:uid="{00000000-0005-0000-0000-000092050000}"/>
    <cellStyle name="Normal 4 7 3 4" xfId="20792" xr:uid="{00000000-0005-0000-0000-000093050000}"/>
    <cellStyle name="Normal 4 7 3 5" xfId="35245" xr:uid="{00000000-0005-0000-0000-000094050000}"/>
    <cellStyle name="Normal 4 7 4" xfId="13130" xr:uid="{00000000-0005-0000-0000-000095050000}"/>
    <cellStyle name="Normal 4 7 4 2" xfId="30565" xr:uid="{00000000-0005-0000-0000-000096050000}"/>
    <cellStyle name="Normal 4 7 4 3" xfId="45018" xr:uid="{00000000-0005-0000-0000-000097050000}"/>
    <cellStyle name="Normal 4 7 5" xfId="14982" xr:uid="{00000000-0005-0000-0000-000098050000}"/>
    <cellStyle name="Normal 4 7 5 2" xfId="32417" xr:uid="{00000000-0005-0000-0000-000099050000}"/>
    <cellStyle name="Normal 4 7 5 3" xfId="46870" xr:uid="{00000000-0005-0000-0000-00009A050000}"/>
    <cellStyle name="Normal 4 7 6" xfId="17473" xr:uid="{00000000-0005-0000-0000-00009B050000}"/>
    <cellStyle name="Normal 4 7 7" xfId="17691" xr:uid="{00000000-0005-0000-0000-00009C050000}"/>
    <cellStyle name="Normal 4 7 8" xfId="20144" xr:uid="{00000000-0005-0000-0000-00009D050000}"/>
    <cellStyle name="Normal 4 7 9" xfId="35172" xr:uid="{00000000-0005-0000-0000-00009E050000}"/>
    <cellStyle name="Normal 4 8" xfId="750" xr:uid="{00000000-0005-0000-0000-00009F050000}"/>
    <cellStyle name="Normal 4 8 2" xfId="17474" xr:uid="{00000000-0005-0000-0000-0000A0050000}"/>
    <cellStyle name="Normal 4 8 2 2" xfId="35175" xr:uid="{00000000-0005-0000-0000-0000A1050000}"/>
    <cellStyle name="Normal 4 8 3" xfId="35174" xr:uid="{00000000-0005-0000-0000-0000A2050000}"/>
    <cellStyle name="Normal 4 9" xfId="3319" xr:uid="{00000000-0005-0000-0000-0000A3050000}"/>
    <cellStyle name="Normal 4 9 10" xfId="49342" xr:uid="{00000000-0005-0000-0000-0000A4050000}"/>
    <cellStyle name="Normal 4 9 2" xfId="5828" xr:uid="{00000000-0005-0000-0000-0000A5050000}"/>
    <cellStyle name="Normal 4 9 2 2" xfId="23263" xr:uid="{00000000-0005-0000-0000-0000A6050000}"/>
    <cellStyle name="Normal 4 9 2 3" xfId="37716" xr:uid="{00000000-0005-0000-0000-0000A7050000}"/>
    <cellStyle name="Normal 4 9 3" xfId="13135" xr:uid="{00000000-0005-0000-0000-0000A8050000}"/>
    <cellStyle name="Normal 4 9 3 2" xfId="30570" xr:uid="{00000000-0005-0000-0000-0000A9050000}"/>
    <cellStyle name="Normal 4 9 3 3" xfId="45023" xr:uid="{00000000-0005-0000-0000-0000AA050000}"/>
    <cellStyle name="Normal 4 9 4" xfId="15596" xr:uid="{00000000-0005-0000-0000-0000AB050000}"/>
    <cellStyle name="Normal 4 9 4 2" xfId="33031" xr:uid="{00000000-0005-0000-0000-0000AC050000}"/>
    <cellStyle name="Normal 4 9 4 3" xfId="47484" xr:uid="{00000000-0005-0000-0000-0000AD050000}"/>
    <cellStyle name="Normal 4 9 5" xfId="17660" xr:uid="{00000000-0005-0000-0000-0000AE050000}"/>
    <cellStyle name="Normal 4 9 6" xfId="20139" xr:uid="{00000000-0005-0000-0000-0000AF050000}"/>
    <cellStyle name="Normal 4 9 7" xfId="20758" xr:uid="{00000000-0005-0000-0000-0000B0050000}"/>
    <cellStyle name="Normal 4 9 8" xfId="35176" xr:uid="{00000000-0005-0000-0000-0000B1050000}"/>
    <cellStyle name="Normal 4 9 9" xfId="35211" xr:uid="{00000000-0005-0000-0000-0000B2050000}"/>
    <cellStyle name="Normal 4_EXHIBIT C" xfId="751" xr:uid="{00000000-0005-0000-0000-0000B3050000}"/>
    <cellStyle name="Normal 40" xfId="752" xr:uid="{00000000-0005-0000-0000-0000B4050000}"/>
    <cellStyle name="Normal 40 2" xfId="753" xr:uid="{00000000-0005-0000-0000-0000B5050000}"/>
    <cellStyle name="Normal 40 3" xfId="754" xr:uid="{00000000-0005-0000-0000-0000B6050000}"/>
    <cellStyle name="Normal 40 4" xfId="755" xr:uid="{00000000-0005-0000-0000-0000B7050000}"/>
    <cellStyle name="Normal 41" xfId="756" xr:uid="{00000000-0005-0000-0000-0000B8050000}"/>
    <cellStyle name="Normal 41 2" xfId="17475" xr:uid="{00000000-0005-0000-0000-0000B9050000}"/>
    <cellStyle name="Normal 41 3" xfId="17476" xr:uid="{00000000-0005-0000-0000-0000BA050000}"/>
    <cellStyle name="Normal 41 3 2" xfId="17664" xr:uid="{00000000-0005-0000-0000-0000BB050000}"/>
    <cellStyle name="Normal 41 3 3" xfId="35177" xr:uid="{00000000-0005-0000-0000-0000BC050000}"/>
    <cellStyle name="Normal 41 4" xfId="17663" xr:uid="{00000000-0005-0000-0000-0000BD050000}"/>
    <cellStyle name="Normal 41 4 2" xfId="35178" xr:uid="{00000000-0005-0000-0000-0000BE050000}"/>
    <cellStyle name="Normal 42" xfId="17477" xr:uid="{00000000-0005-0000-0000-0000BF050000}"/>
    <cellStyle name="Normal 42 2" xfId="17478" xr:uid="{00000000-0005-0000-0000-0000C0050000}"/>
    <cellStyle name="Normal 42 2 2" xfId="17666" xr:uid="{00000000-0005-0000-0000-0000C1050000}"/>
    <cellStyle name="Normal 42 3" xfId="17665" xr:uid="{00000000-0005-0000-0000-0000C2050000}"/>
    <cellStyle name="Normal 43" xfId="17498" xr:uid="{00000000-0005-0000-0000-0000C3050000}"/>
    <cellStyle name="Normal 43 2" xfId="35179" xr:uid="{00000000-0005-0000-0000-0000C4050000}"/>
    <cellStyle name="Normal 44" xfId="757" xr:uid="{00000000-0005-0000-0000-0000C5050000}"/>
    <cellStyle name="Normal 44 2" xfId="17501" xr:uid="{00000000-0005-0000-0000-0000C6050000}"/>
    <cellStyle name="Normal 45" xfId="17504" xr:uid="{00000000-0005-0000-0000-0000C7050000}"/>
    <cellStyle name="Normal 46" xfId="49346" xr:uid="{00000000-0005-0000-0000-0000C8050000}"/>
    <cellStyle name="Normal 5" xfId="758" xr:uid="{00000000-0005-0000-0000-0000C9050000}"/>
    <cellStyle name="Normal 5 10" xfId="35181" xr:uid="{00000000-0005-0000-0000-0000CA050000}"/>
    <cellStyle name="Normal 5 11" xfId="35180" xr:uid="{00000000-0005-0000-0000-0000CB050000}"/>
    <cellStyle name="Normal 5 2" xfId="759" xr:uid="{00000000-0005-0000-0000-0000CC050000}"/>
    <cellStyle name="Normal 5 2 2" xfId="760" xr:uid="{00000000-0005-0000-0000-0000CD050000}"/>
    <cellStyle name="Normal 5 2 2 2" xfId="761" xr:uid="{00000000-0005-0000-0000-0000CE050000}"/>
    <cellStyle name="Normal 5 2 2 3" xfId="762" xr:uid="{00000000-0005-0000-0000-0000CF050000}"/>
    <cellStyle name="Normal 5 2 2 4" xfId="763" xr:uid="{00000000-0005-0000-0000-0000D0050000}"/>
    <cellStyle name="Normal 5 2 3" xfId="764" xr:uid="{00000000-0005-0000-0000-0000D1050000}"/>
    <cellStyle name="Normal 5 2 4" xfId="765" xr:uid="{00000000-0005-0000-0000-0000D2050000}"/>
    <cellStyle name="Normal 5 2 5" xfId="766" xr:uid="{00000000-0005-0000-0000-0000D3050000}"/>
    <cellStyle name="Normal 5 3" xfId="767" xr:uid="{00000000-0005-0000-0000-0000D4050000}"/>
    <cellStyle name="Normal 5 3 2" xfId="768" xr:uid="{00000000-0005-0000-0000-0000D5050000}"/>
    <cellStyle name="Normal 5 3 2 2" xfId="769" xr:uid="{00000000-0005-0000-0000-0000D6050000}"/>
    <cellStyle name="Normal 5 3 2 3" xfId="770" xr:uid="{00000000-0005-0000-0000-0000D7050000}"/>
    <cellStyle name="Normal 5 3 2 4" xfId="771" xr:uid="{00000000-0005-0000-0000-0000D8050000}"/>
    <cellStyle name="Normal 5 3 3" xfId="772" xr:uid="{00000000-0005-0000-0000-0000D9050000}"/>
    <cellStyle name="Normal 5 3 4" xfId="773" xr:uid="{00000000-0005-0000-0000-0000DA050000}"/>
    <cellStyle name="Normal 5 3 5" xfId="774" xr:uid="{00000000-0005-0000-0000-0000DB050000}"/>
    <cellStyle name="Normal 5 4" xfId="775" xr:uid="{00000000-0005-0000-0000-0000DC050000}"/>
    <cellStyle name="Normal 5 4 2" xfId="776" xr:uid="{00000000-0005-0000-0000-0000DD050000}"/>
    <cellStyle name="Normal 5 4 2 2" xfId="777" xr:uid="{00000000-0005-0000-0000-0000DE050000}"/>
    <cellStyle name="Normal 5 4 2 3" xfId="778" xr:uid="{00000000-0005-0000-0000-0000DF050000}"/>
    <cellStyle name="Normal 5 4 2 4" xfId="779" xr:uid="{00000000-0005-0000-0000-0000E0050000}"/>
    <cellStyle name="Normal 5 4 3" xfId="780" xr:uid="{00000000-0005-0000-0000-0000E1050000}"/>
    <cellStyle name="Normal 5 4 4" xfId="781" xr:uid="{00000000-0005-0000-0000-0000E2050000}"/>
    <cellStyle name="Normal 5 4 5" xfId="782" xr:uid="{00000000-0005-0000-0000-0000E3050000}"/>
    <cellStyle name="Normal 5 5" xfId="783" xr:uid="{00000000-0005-0000-0000-0000E4050000}"/>
    <cellStyle name="Normal 5 5 2" xfId="784" xr:uid="{00000000-0005-0000-0000-0000E5050000}"/>
    <cellStyle name="Normal 5 5 2 2" xfId="785" xr:uid="{00000000-0005-0000-0000-0000E6050000}"/>
    <cellStyle name="Normal 5 5 2 3" xfId="786" xr:uid="{00000000-0005-0000-0000-0000E7050000}"/>
    <cellStyle name="Normal 5 5 2 4" xfId="787" xr:uid="{00000000-0005-0000-0000-0000E8050000}"/>
    <cellStyle name="Normal 5 5 3" xfId="788" xr:uid="{00000000-0005-0000-0000-0000E9050000}"/>
    <cellStyle name="Normal 5 5 4" xfId="789" xr:uid="{00000000-0005-0000-0000-0000EA050000}"/>
    <cellStyle name="Normal 5 5 5" xfId="790" xr:uid="{00000000-0005-0000-0000-0000EB050000}"/>
    <cellStyle name="Normal 5 6" xfId="791" xr:uid="{00000000-0005-0000-0000-0000EC050000}"/>
    <cellStyle name="Normal 5 6 2" xfId="792" xr:uid="{00000000-0005-0000-0000-0000ED050000}"/>
    <cellStyle name="Normal 5 6 3" xfId="793" xr:uid="{00000000-0005-0000-0000-0000EE050000}"/>
    <cellStyle name="Normal 5 6 4" xfId="794" xr:uid="{00000000-0005-0000-0000-0000EF050000}"/>
    <cellStyle name="Normal 5 7" xfId="17479" xr:uid="{00000000-0005-0000-0000-0000F0050000}"/>
    <cellStyle name="Normal 5 7 2" xfId="17668" xr:uid="{00000000-0005-0000-0000-0000F1050000}"/>
    <cellStyle name="Normal 5 8" xfId="17667" xr:uid="{00000000-0005-0000-0000-0000F2050000}"/>
    <cellStyle name="Normal 5 8 2" xfId="35183" xr:uid="{00000000-0005-0000-0000-0000F3050000}"/>
    <cellStyle name="Normal 5 8 3" xfId="35182" xr:uid="{00000000-0005-0000-0000-0000F4050000}"/>
    <cellStyle name="Normal 5 9" xfId="35184" xr:uid="{00000000-0005-0000-0000-0000F5050000}"/>
    <cellStyle name="Normal 6" xfId="795" xr:uid="{00000000-0005-0000-0000-0000F6050000}"/>
    <cellStyle name="Normal 6 10" xfId="35185" xr:uid="{00000000-0005-0000-0000-0000F7050000}"/>
    <cellStyle name="Normal 6 11" xfId="35186" xr:uid="{00000000-0005-0000-0000-0000F8050000}"/>
    <cellStyle name="Normal 6 2" xfId="796" xr:uid="{00000000-0005-0000-0000-0000F9050000}"/>
    <cellStyle name="Normal 6 2 2" xfId="797" xr:uid="{00000000-0005-0000-0000-0000FA050000}"/>
    <cellStyle name="Normal 6 2 2 2" xfId="798" xr:uid="{00000000-0005-0000-0000-0000FB050000}"/>
    <cellStyle name="Normal 6 2 2 3" xfId="799" xr:uid="{00000000-0005-0000-0000-0000FC050000}"/>
    <cellStyle name="Normal 6 2 2 4" xfId="800" xr:uid="{00000000-0005-0000-0000-0000FD050000}"/>
    <cellStyle name="Normal 6 2 3" xfId="801" xr:uid="{00000000-0005-0000-0000-0000FE050000}"/>
    <cellStyle name="Normal 6 2 4" xfId="802" xr:uid="{00000000-0005-0000-0000-0000FF050000}"/>
    <cellStyle name="Normal 6 2 5" xfId="803" xr:uid="{00000000-0005-0000-0000-000000060000}"/>
    <cellStyle name="Normal 6 3" xfId="804" xr:uid="{00000000-0005-0000-0000-000001060000}"/>
    <cellStyle name="Normal 6 3 2" xfId="805" xr:uid="{00000000-0005-0000-0000-000002060000}"/>
    <cellStyle name="Normal 6 3 2 2" xfId="806" xr:uid="{00000000-0005-0000-0000-000003060000}"/>
    <cellStyle name="Normal 6 3 2 3" xfId="807" xr:uid="{00000000-0005-0000-0000-000004060000}"/>
    <cellStyle name="Normal 6 3 2 4" xfId="808" xr:uid="{00000000-0005-0000-0000-000005060000}"/>
    <cellStyle name="Normal 6 3 3" xfId="809" xr:uid="{00000000-0005-0000-0000-000006060000}"/>
    <cellStyle name="Normal 6 3 4" xfId="810" xr:uid="{00000000-0005-0000-0000-000007060000}"/>
    <cellStyle name="Normal 6 3 5" xfId="811" xr:uid="{00000000-0005-0000-0000-000008060000}"/>
    <cellStyle name="Normal 6 4" xfId="812" xr:uid="{00000000-0005-0000-0000-000009060000}"/>
    <cellStyle name="Normal 6 4 2" xfId="813" xr:uid="{00000000-0005-0000-0000-00000A060000}"/>
    <cellStyle name="Normal 6 4 2 2" xfId="814" xr:uid="{00000000-0005-0000-0000-00000B060000}"/>
    <cellStyle name="Normal 6 4 2 3" xfId="815" xr:uid="{00000000-0005-0000-0000-00000C060000}"/>
    <cellStyle name="Normal 6 4 2 4" xfId="816" xr:uid="{00000000-0005-0000-0000-00000D060000}"/>
    <cellStyle name="Normal 6 4 3" xfId="817" xr:uid="{00000000-0005-0000-0000-00000E060000}"/>
    <cellStyle name="Normal 6 4 4" xfId="818" xr:uid="{00000000-0005-0000-0000-00000F060000}"/>
    <cellStyle name="Normal 6 4 5" xfId="819" xr:uid="{00000000-0005-0000-0000-000010060000}"/>
    <cellStyle name="Normal 6 5" xfId="820" xr:uid="{00000000-0005-0000-0000-000011060000}"/>
    <cellStyle name="Normal 6 5 2" xfId="821" xr:uid="{00000000-0005-0000-0000-000012060000}"/>
    <cellStyle name="Normal 6 5 2 2" xfId="822" xr:uid="{00000000-0005-0000-0000-000013060000}"/>
    <cellStyle name="Normal 6 5 2 3" xfId="823" xr:uid="{00000000-0005-0000-0000-000014060000}"/>
    <cellStyle name="Normal 6 5 2 4" xfId="824" xr:uid="{00000000-0005-0000-0000-000015060000}"/>
    <cellStyle name="Normal 6 5 3" xfId="825" xr:uid="{00000000-0005-0000-0000-000016060000}"/>
    <cellStyle name="Normal 6 5 4" xfId="826" xr:uid="{00000000-0005-0000-0000-000017060000}"/>
    <cellStyle name="Normal 6 5 5" xfId="827" xr:uid="{00000000-0005-0000-0000-000018060000}"/>
    <cellStyle name="Normal 6 6" xfId="828" xr:uid="{00000000-0005-0000-0000-000019060000}"/>
    <cellStyle name="Normal 6 6 2" xfId="829" xr:uid="{00000000-0005-0000-0000-00001A060000}"/>
    <cellStyle name="Normal 6 6 3" xfId="830" xr:uid="{00000000-0005-0000-0000-00001B060000}"/>
    <cellStyle name="Normal 6 6 4" xfId="831" xr:uid="{00000000-0005-0000-0000-00001C060000}"/>
    <cellStyle name="Normal 6 7" xfId="832" xr:uid="{00000000-0005-0000-0000-00001D060000}"/>
    <cellStyle name="Normal 6 7 2" xfId="833" xr:uid="{00000000-0005-0000-0000-00001E060000}"/>
    <cellStyle name="Normal 6 7 3" xfId="834" xr:uid="{00000000-0005-0000-0000-00001F060000}"/>
    <cellStyle name="Normal 6 7 4" xfId="835" xr:uid="{00000000-0005-0000-0000-000020060000}"/>
    <cellStyle name="Normal 6 8" xfId="836" xr:uid="{00000000-0005-0000-0000-000021060000}"/>
    <cellStyle name="Normal 6 8 2" xfId="17480" xr:uid="{00000000-0005-0000-0000-000022060000}"/>
    <cellStyle name="Normal 6 9" xfId="17481" xr:uid="{00000000-0005-0000-0000-000023060000}"/>
    <cellStyle name="Normal 6 9 2" xfId="35187" xr:uid="{00000000-0005-0000-0000-000024060000}"/>
    <cellStyle name="Normal 7" xfId="837" xr:uid="{00000000-0005-0000-0000-000025060000}"/>
    <cellStyle name="Normal 7 2" xfId="838" xr:uid="{00000000-0005-0000-0000-000026060000}"/>
    <cellStyle name="Normal 7 2 2" xfId="839" xr:uid="{00000000-0005-0000-0000-000027060000}"/>
    <cellStyle name="Normal 7 2 2 2" xfId="35188" xr:uid="{00000000-0005-0000-0000-000028060000}"/>
    <cellStyle name="Normal 7 2 3" xfId="840" xr:uid="{00000000-0005-0000-0000-000029060000}"/>
    <cellStyle name="Normal 7 2 4" xfId="841" xr:uid="{00000000-0005-0000-0000-00002A060000}"/>
    <cellStyle name="Normal 7 2 5" xfId="842" xr:uid="{00000000-0005-0000-0000-00002B060000}"/>
    <cellStyle name="Normal 7 3" xfId="843" xr:uid="{00000000-0005-0000-0000-00002C060000}"/>
    <cellStyle name="Normal 7 3 10" xfId="49343" xr:uid="{00000000-0005-0000-0000-00002D060000}"/>
    <cellStyle name="Normal 7 3 2" xfId="3321" xr:uid="{00000000-0005-0000-0000-00002E060000}"/>
    <cellStyle name="Normal 7 3 2 2" xfId="5830" xr:uid="{00000000-0005-0000-0000-00002F060000}"/>
    <cellStyle name="Normal 7 3 2 2 2" xfId="23265" xr:uid="{00000000-0005-0000-0000-000030060000}"/>
    <cellStyle name="Normal 7 3 2 2 3" xfId="37718" xr:uid="{00000000-0005-0000-0000-000031060000}"/>
    <cellStyle name="Normal 7 3 2 3" xfId="13137" xr:uid="{00000000-0005-0000-0000-000032060000}"/>
    <cellStyle name="Normal 7 3 2 3 2" xfId="30572" xr:uid="{00000000-0005-0000-0000-000033060000}"/>
    <cellStyle name="Normal 7 3 2 3 3" xfId="45025" xr:uid="{00000000-0005-0000-0000-000034060000}"/>
    <cellStyle name="Normal 7 3 2 4" xfId="15598" xr:uid="{00000000-0005-0000-0000-000035060000}"/>
    <cellStyle name="Normal 7 3 2 4 2" xfId="33033" xr:uid="{00000000-0005-0000-0000-000036060000}"/>
    <cellStyle name="Normal 7 3 2 4 3" xfId="47486" xr:uid="{00000000-0005-0000-0000-000037060000}"/>
    <cellStyle name="Normal 7 3 2 5" xfId="20141" xr:uid="{00000000-0005-0000-0000-000038060000}"/>
    <cellStyle name="Normal 7 3 2 6" xfId="20760" xr:uid="{00000000-0005-0000-0000-000039060000}"/>
    <cellStyle name="Normal 7 3 2 7" xfId="35213" xr:uid="{00000000-0005-0000-0000-00003A060000}"/>
    <cellStyle name="Normal 7 3 2 8" xfId="49344" xr:uid="{00000000-0005-0000-0000-00003B060000}"/>
    <cellStyle name="Normal 7 3 3" xfId="3357" xr:uid="{00000000-0005-0000-0000-00003C060000}"/>
    <cellStyle name="Normal 7 3 3 2" xfId="13146" xr:uid="{00000000-0005-0000-0000-00003D060000}"/>
    <cellStyle name="Normal 7 3 3 2 2" xfId="30581" xr:uid="{00000000-0005-0000-0000-00003E060000}"/>
    <cellStyle name="Normal 7 3 3 2 3" xfId="45034" xr:uid="{00000000-0005-0000-0000-00003F060000}"/>
    <cellStyle name="Normal 7 3 3 3" xfId="15607" xr:uid="{00000000-0005-0000-0000-000040060000}"/>
    <cellStyle name="Normal 7 3 3 3 2" xfId="33042" xr:uid="{00000000-0005-0000-0000-000041060000}"/>
    <cellStyle name="Normal 7 3 3 3 3" xfId="47495" xr:uid="{00000000-0005-0000-0000-000042060000}"/>
    <cellStyle name="Normal 7 3 3 4" xfId="20793" xr:uid="{00000000-0005-0000-0000-000043060000}"/>
    <cellStyle name="Normal 7 3 3 5" xfId="35246" xr:uid="{00000000-0005-0000-0000-000044060000}"/>
    <cellStyle name="Normal 7 3 4" xfId="13131" xr:uid="{00000000-0005-0000-0000-000045060000}"/>
    <cellStyle name="Normal 7 3 4 2" xfId="30566" xr:uid="{00000000-0005-0000-0000-000046060000}"/>
    <cellStyle name="Normal 7 3 4 3" xfId="45019" xr:uid="{00000000-0005-0000-0000-000047060000}"/>
    <cellStyle name="Normal 7 3 5" xfId="14983" xr:uid="{00000000-0005-0000-0000-000048060000}"/>
    <cellStyle name="Normal 7 3 5 2" xfId="32418" xr:uid="{00000000-0005-0000-0000-000049060000}"/>
    <cellStyle name="Normal 7 3 5 3" xfId="46871" xr:uid="{00000000-0005-0000-0000-00004A060000}"/>
    <cellStyle name="Normal 7 3 6" xfId="17482" xr:uid="{00000000-0005-0000-0000-00004B060000}"/>
    <cellStyle name="Normal 7 3 7" xfId="17692" xr:uid="{00000000-0005-0000-0000-00004C060000}"/>
    <cellStyle name="Normal 7 3 8" xfId="20145" xr:uid="{00000000-0005-0000-0000-00004D060000}"/>
    <cellStyle name="Normal 7 3 9" xfId="35207" xr:uid="{00000000-0005-0000-0000-00004E060000}"/>
    <cellStyle name="Normal 7 4" xfId="35189" xr:uid="{00000000-0005-0000-0000-00004F060000}"/>
    <cellStyle name="Normal 7 5" xfId="35190" xr:uid="{00000000-0005-0000-0000-000050060000}"/>
    <cellStyle name="Normal 7 6" xfId="35191" xr:uid="{00000000-0005-0000-0000-000051060000}"/>
    <cellStyle name="Normal 8" xfId="844" xr:uid="{00000000-0005-0000-0000-000052060000}"/>
    <cellStyle name="Normal 8 2" xfId="845" xr:uid="{00000000-0005-0000-0000-000053060000}"/>
    <cellStyle name="Normal 8 3" xfId="846" xr:uid="{00000000-0005-0000-0000-000054060000}"/>
    <cellStyle name="Normal 8 3 2" xfId="17669" xr:uid="{00000000-0005-0000-0000-000055060000}"/>
    <cellStyle name="Normal 8 3 3" xfId="17483" xr:uid="{00000000-0005-0000-0000-000056060000}"/>
    <cellStyle name="Normal 8 4" xfId="847" xr:uid="{00000000-0005-0000-0000-000057060000}"/>
    <cellStyle name="Normal 9" xfId="848" xr:uid="{00000000-0005-0000-0000-000058060000}"/>
    <cellStyle name="Normal 9 2" xfId="849" xr:uid="{00000000-0005-0000-0000-000059060000}"/>
    <cellStyle name="Normal 9 3" xfId="850" xr:uid="{00000000-0005-0000-0000-00005A060000}"/>
    <cellStyle name="Normal 9 4" xfId="851" xr:uid="{00000000-0005-0000-0000-00005B060000}"/>
    <cellStyle name="Note 10" xfId="852" xr:uid="{00000000-0005-0000-0000-00005C060000}"/>
    <cellStyle name="Note 10 2" xfId="853" xr:uid="{00000000-0005-0000-0000-00005D060000}"/>
    <cellStyle name="Note 10 2 2" xfId="3364" xr:uid="{00000000-0005-0000-0000-00005E060000}"/>
    <cellStyle name="Note 10 2 2 2" xfId="13148" xr:uid="{00000000-0005-0000-0000-00005F060000}"/>
    <cellStyle name="Note 10 2 2 2 2" xfId="30583" xr:uid="{00000000-0005-0000-0000-000060060000}"/>
    <cellStyle name="Note 10 2 2 2 3" xfId="45036" xr:uid="{00000000-0005-0000-0000-000061060000}"/>
    <cellStyle name="Note 10 2 2 3" xfId="15609" xr:uid="{00000000-0005-0000-0000-000062060000}"/>
    <cellStyle name="Note 10 2 2 3 2" xfId="33044" xr:uid="{00000000-0005-0000-0000-000063060000}"/>
    <cellStyle name="Note 10 2 2 3 3" xfId="47497" xr:uid="{00000000-0005-0000-0000-000064060000}"/>
    <cellStyle name="Note 10 2 2 4" xfId="20800" xr:uid="{00000000-0005-0000-0000-000065060000}"/>
    <cellStyle name="Note 10 2 2 5" xfId="35253" xr:uid="{00000000-0005-0000-0000-000066060000}"/>
    <cellStyle name="Note 10 2 3" xfId="3328" xr:uid="{00000000-0005-0000-0000-000067060000}"/>
    <cellStyle name="Note 10 2 3 2" xfId="20767" xr:uid="{00000000-0005-0000-0000-000068060000}"/>
    <cellStyle name="Note 10 2 3 3" xfId="35220" xr:uid="{00000000-0005-0000-0000-000069060000}"/>
    <cellStyle name="Note 10 2 4" xfId="3359" xr:uid="{00000000-0005-0000-0000-00006A060000}"/>
    <cellStyle name="Note 10 2 4 2" xfId="20795" xr:uid="{00000000-0005-0000-0000-00006B060000}"/>
    <cellStyle name="Note 10 2 4 3" xfId="35248" xr:uid="{00000000-0005-0000-0000-00006C060000}"/>
    <cellStyle name="Note 10 2 5" xfId="3330" xr:uid="{00000000-0005-0000-0000-00006D060000}"/>
    <cellStyle name="Note 10 2 5 2" xfId="20769" xr:uid="{00000000-0005-0000-0000-00006E060000}"/>
    <cellStyle name="Note 10 2 5 3" xfId="35222" xr:uid="{00000000-0005-0000-0000-00006F060000}"/>
    <cellStyle name="Note 10 2 6" xfId="17694" xr:uid="{00000000-0005-0000-0000-000070060000}"/>
    <cellStyle name="Note 10 3" xfId="854" xr:uid="{00000000-0005-0000-0000-000071060000}"/>
    <cellStyle name="Note 10 3 2" xfId="3365" xr:uid="{00000000-0005-0000-0000-000072060000}"/>
    <cellStyle name="Note 10 3 2 2" xfId="13149" xr:uid="{00000000-0005-0000-0000-000073060000}"/>
    <cellStyle name="Note 10 3 2 2 2" xfId="30584" xr:uid="{00000000-0005-0000-0000-000074060000}"/>
    <cellStyle name="Note 10 3 2 2 3" xfId="45037" xr:uid="{00000000-0005-0000-0000-000075060000}"/>
    <cellStyle name="Note 10 3 2 3" xfId="15610" xr:uid="{00000000-0005-0000-0000-000076060000}"/>
    <cellStyle name="Note 10 3 2 3 2" xfId="33045" xr:uid="{00000000-0005-0000-0000-000077060000}"/>
    <cellStyle name="Note 10 3 2 3 3" xfId="47498" xr:uid="{00000000-0005-0000-0000-000078060000}"/>
    <cellStyle name="Note 10 3 2 4" xfId="20801" xr:uid="{00000000-0005-0000-0000-000079060000}"/>
    <cellStyle name="Note 10 3 2 5" xfId="35254" xr:uid="{00000000-0005-0000-0000-00007A060000}"/>
    <cellStyle name="Note 10 3 3" xfId="3327" xr:uid="{00000000-0005-0000-0000-00007B060000}"/>
    <cellStyle name="Note 10 3 3 2" xfId="20766" xr:uid="{00000000-0005-0000-0000-00007C060000}"/>
    <cellStyle name="Note 10 3 3 3" xfId="35219" xr:uid="{00000000-0005-0000-0000-00007D060000}"/>
    <cellStyle name="Note 10 3 4" xfId="3360" xr:uid="{00000000-0005-0000-0000-00007E060000}"/>
    <cellStyle name="Note 10 3 4 2" xfId="20796" xr:uid="{00000000-0005-0000-0000-00007F060000}"/>
    <cellStyle name="Note 10 3 4 3" xfId="35249" xr:uid="{00000000-0005-0000-0000-000080060000}"/>
    <cellStyle name="Note 10 3 5" xfId="8265" xr:uid="{00000000-0005-0000-0000-000081060000}"/>
    <cellStyle name="Note 10 3 5 2" xfId="25700" xr:uid="{00000000-0005-0000-0000-000082060000}"/>
    <cellStyle name="Note 10 3 5 3" xfId="40153" xr:uid="{00000000-0005-0000-0000-000083060000}"/>
    <cellStyle name="Note 10 3 6" xfId="17695" xr:uid="{00000000-0005-0000-0000-000084060000}"/>
    <cellStyle name="Note 10 4" xfId="855" xr:uid="{00000000-0005-0000-0000-000085060000}"/>
    <cellStyle name="Note 10 4 2" xfId="3366" xr:uid="{00000000-0005-0000-0000-000086060000}"/>
    <cellStyle name="Note 10 4 2 2" xfId="20802" xr:uid="{00000000-0005-0000-0000-000087060000}"/>
    <cellStyle name="Note 10 4 2 3" xfId="35255" xr:uid="{00000000-0005-0000-0000-000088060000}"/>
    <cellStyle name="Note 10 4 3" xfId="3326" xr:uid="{00000000-0005-0000-0000-000089060000}"/>
    <cellStyle name="Note 10 4 3 2" xfId="20765" xr:uid="{00000000-0005-0000-0000-00008A060000}"/>
    <cellStyle name="Note 10 4 3 3" xfId="35218" xr:uid="{00000000-0005-0000-0000-00008B060000}"/>
    <cellStyle name="Note 10 4 4" xfId="3361" xr:uid="{00000000-0005-0000-0000-00008C060000}"/>
    <cellStyle name="Note 10 4 4 2" xfId="20797" xr:uid="{00000000-0005-0000-0000-00008D060000}"/>
    <cellStyle name="Note 10 4 4 3" xfId="35250" xr:uid="{00000000-0005-0000-0000-00008E060000}"/>
    <cellStyle name="Note 10 4 5" xfId="8266" xr:uid="{00000000-0005-0000-0000-00008F060000}"/>
    <cellStyle name="Note 10 4 5 2" xfId="25701" xr:uid="{00000000-0005-0000-0000-000090060000}"/>
    <cellStyle name="Note 10 4 5 3" xfId="40154" xr:uid="{00000000-0005-0000-0000-000091060000}"/>
    <cellStyle name="Note 10 4 6" xfId="14984" xr:uid="{00000000-0005-0000-0000-000092060000}"/>
    <cellStyle name="Note 10 4 6 2" xfId="32419" xr:uid="{00000000-0005-0000-0000-000093060000}"/>
    <cellStyle name="Note 10 4 6 3" xfId="46872" xr:uid="{00000000-0005-0000-0000-000094060000}"/>
    <cellStyle name="Note 10 4 7" xfId="17696" xr:uid="{00000000-0005-0000-0000-000095060000}"/>
    <cellStyle name="Note 10 4 8" xfId="20146" xr:uid="{00000000-0005-0000-0000-000096060000}"/>
    <cellStyle name="Note 10 5" xfId="3363" xr:uid="{00000000-0005-0000-0000-000097060000}"/>
    <cellStyle name="Note 10 5 2" xfId="13147" xr:uid="{00000000-0005-0000-0000-000098060000}"/>
    <cellStyle name="Note 10 5 2 2" xfId="30582" xr:uid="{00000000-0005-0000-0000-000099060000}"/>
    <cellStyle name="Note 10 5 2 3" xfId="45035" xr:uid="{00000000-0005-0000-0000-00009A060000}"/>
    <cellStyle name="Note 10 5 3" xfId="15608" xr:uid="{00000000-0005-0000-0000-00009B060000}"/>
    <cellStyle name="Note 10 5 3 2" xfId="33043" xr:uid="{00000000-0005-0000-0000-00009C060000}"/>
    <cellStyle name="Note 10 5 3 3" xfId="47496" xr:uid="{00000000-0005-0000-0000-00009D060000}"/>
    <cellStyle name="Note 10 5 4" xfId="20799" xr:uid="{00000000-0005-0000-0000-00009E060000}"/>
    <cellStyle name="Note 10 5 5" xfId="35252" xr:uid="{00000000-0005-0000-0000-00009F060000}"/>
    <cellStyle name="Note 10 6" xfId="3329" xr:uid="{00000000-0005-0000-0000-0000A0060000}"/>
    <cellStyle name="Note 10 6 2" xfId="20768" xr:uid="{00000000-0005-0000-0000-0000A1060000}"/>
    <cellStyle name="Note 10 6 3" xfId="35221" xr:uid="{00000000-0005-0000-0000-0000A2060000}"/>
    <cellStyle name="Note 10 7" xfId="3358" xr:uid="{00000000-0005-0000-0000-0000A3060000}"/>
    <cellStyle name="Note 10 7 2" xfId="20794" xr:uid="{00000000-0005-0000-0000-0000A4060000}"/>
    <cellStyle name="Note 10 7 3" xfId="35247" xr:uid="{00000000-0005-0000-0000-0000A5060000}"/>
    <cellStyle name="Note 10 8" xfId="3331" xr:uid="{00000000-0005-0000-0000-0000A6060000}"/>
    <cellStyle name="Note 10 8 2" xfId="20770" xr:uid="{00000000-0005-0000-0000-0000A7060000}"/>
    <cellStyle name="Note 10 8 3" xfId="35223" xr:uid="{00000000-0005-0000-0000-0000A8060000}"/>
    <cellStyle name="Note 10 9" xfId="17693" xr:uid="{00000000-0005-0000-0000-0000A9060000}"/>
    <cellStyle name="Note 11" xfId="856" xr:uid="{00000000-0005-0000-0000-0000AA060000}"/>
    <cellStyle name="Note 11 2" xfId="857" xr:uid="{00000000-0005-0000-0000-0000AB060000}"/>
    <cellStyle name="Note 11 2 2" xfId="3368" xr:uid="{00000000-0005-0000-0000-0000AC060000}"/>
    <cellStyle name="Note 11 2 2 2" xfId="13151" xr:uid="{00000000-0005-0000-0000-0000AD060000}"/>
    <cellStyle name="Note 11 2 2 2 2" xfId="30586" xr:uid="{00000000-0005-0000-0000-0000AE060000}"/>
    <cellStyle name="Note 11 2 2 2 3" xfId="45039" xr:uid="{00000000-0005-0000-0000-0000AF060000}"/>
    <cellStyle name="Note 11 2 2 3" xfId="15612" xr:uid="{00000000-0005-0000-0000-0000B0060000}"/>
    <cellStyle name="Note 11 2 2 3 2" xfId="33047" xr:uid="{00000000-0005-0000-0000-0000B1060000}"/>
    <cellStyle name="Note 11 2 2 3 3" xfId="47500" xr:uid="{00000000-0005-0000-0000-0000B2060000}"/>
    <cellStyle name="Note 11 2 2 4" xfId="20804" xr:uid="{00000000-0005-0000-0000-0000B3060000}"/>
    <cellStyle name="Note 11 2 2 5" xfId="35257" xr:uid="{00000000-0005-0000-0000-0000B4060000}"/>
    <cellStyle name="Note 11 2 3" xfId="3324" xr:uid="{00000000-0005-0000-0000-0000B5060000}"/>
    <cellStyle name="Note 11 2 3 2" xfId="20763" xr:uid="{00000000-0005-0000-0000-0000B6060000}"/>
    <cellStyle name="Note 11 2 3 3" xfId="35216" xr:uid="{00000000-0005-0000-0000-0000B7060000}"/>
    <cellStyle name="Note 11 2 4" xfId="5803" xr:uid="{00000000-0005-0000-0000-0000B8060000}"/>
    <cellStyle name="Note 11 2 4 2" xfId="23239" xr:uid="{00000000-0005-0000-0000-0000B9060000}"/>
    <cellStyle name="Note 11 2 4 3" xfId="37692" xr:uid="{00000000-0005-0000-0000-0000BA060000}"/>
    <cellStyle name="Note 11 2 5" xfId="8268" xr:uid="{00000000-0005-0000-0000-0000BB060000}"/>
    <cellStyle name="Note 11 2 5 2" xfId="25703" xr:uid="{00000000-0005-0000-0000-0000BC060000}"/>
    <cellStyle name="Note 11 2 5 3" xfId="40156" xr:uid="{00000000-0005-0000-0000-0000BD060000}"/>
    <cellStyle name="Note 11 2 6" xfId="17698" xr:uid="{00000000-0005-0000-0000-0000BE060000}"/>
    <cellStyle name="Note 11 3" xfId="858" xr:uid="{00000000-0005-0000-0000-0000BF060000}"/>
    <cellStyle name="Note 11 3 2" xfId="3369" xr:uid="{00000000-0005-0000-0000-0000C0060000}"/>
    <cellStyle name="Note 11 3 2 2" xfId="13152" xr:uid="{00000000-0005-0000-0000-0000C1060000}"/>
    <cellStyle name="Note 11 3 2 2 2" xfId="30587" xr:uid="{00000000-0005-0000-0000-0000C2060000}"/>
    <cellStyle name="Note 11 3 2 2 3" xfId="45040" xr:uid="{00000000-0005-0000-0000-0000C3060000}"/>
    <cellStyle name="Note 11 3 2 3" xfId="15613" xr:uid="{00000000-0005-0000-0000-0000C4060000}"/>
    <cellStyle name="Note 11 3 2 3 2" xfId="33048" xr:uid="{00000000-0005-0000-0000-0000C5060000}"/>
    <cellStyle name="Note 11 3 2 3 3" xfId="47501" xr:uid="{00000000-0005-0000-0000-0000C6060000}"/>
    <cellStyle name="Note 11 3 2 4" xfId="20805" xr:uid="{00000000-0005-0000-0000-0000C7060000}"/>
    <cellStyle name="Note 11 3 2 5" xfId="35258" xr:uid="{00000000-0005-0000-0000-0000C8060000}"/>
    <cellStyle name="Note 11 3 3" xfId="3323" xr:uid="{00000000-0005-0000-0000-0000C9060000}"/>
    <cellStyle name="Note 11 3 3 2" xfId="20762" xr:uid="{00000000-0005-0000-0000-0000CA060000}"/>
    <cellStyle name="Note 11 3 3 3" xfId="35215" xr:uid="{00000000-0005-0000-0000-0000CB060000}"/>
    <cellStyle name="Note 11 3 4" xfId="5804" xr:uid="{00000000-0005-0000-0000-0000CC060000}"/>
    <cellStyle name="Note 11 3 4 2" xfId="23240" xr:uid="{00000000-0005-0000-0000-0000CD060000}"/>
    <cellStyle name="Note 11 3 4 3" xfId="37693" xr:uid="{00000000-0005-0000-0000-0000CE060000}"/>
    <cellStyle name="Note 11 3 5" xfId="8269" xr:uid="{00000000-0005-0000-0000-0000CF060000}"/>
    <cellStyle name="Note 11 3 5 2" xfId="25704" xr:uid="{00000000-0005-0000-0000-0000D0060000}"/>
    <cellStyle name="Note 11 3 5 3" xfId="40157" xr:uid="{00000000-0005-0000-0000-0000D1060000}"/>
    <cellStyle name="Note 11 3 6" xfId="17699" xr:uid="{00000000-0005-0000-0000-0000D2060000}"/>
    <cellStyle name="Note 11 4" xfId="859" xr:uid="{00000000-0005-0000-0000-0000D3060000}"/>
    <cellStyle name="Note 11 4 2" xfId="3370" xr:uid="{00000000-0005-0000-0000-0000D4060000}"/>
    <cellStyle name="Note 11 4 2 2" xfId="20806" xr:uid="{00000000-0005-0000-0000-0000D5060000}"/>
    <cellStyle name="Note 11 4 2 3" xfId="35259" xr:uid="{00000000-0005-0000-0000-0000D6060000}"/>
    <cellStyle name="Note 11 4 3" xfId="5832" xr:uid="{00000000-0005-0000-0000-0000D7060000}"/>
    <cellStyle name="Note 11 4 3 2" xfId="23267" xr:uid="{00000000-0005-0000-0000-0000D8060000}"/>
    <cellStyle name="Note 11 4 3 3" xfId="37720" xr:uid="{00000000-0005-0000-0000-0000D9060000}"/>
    <cellStyle name="Note 11 4 4" xfId="5805" xr:uid="{00000000-0005-0000-0000-0000DA060000}"/>
    <cellStyle name="Note 11 4 4 2" xfId="23241" xr:uid="{00000000-0005-0000-0000-0000DB060000}"/>
    <cellStyle name="Note 11 4 4 3" xfId="37694" xr:uid="{00000000-0005-0000-0000-0000DC060000}"/>
    <cellStyle name="Note 11 4 5" xfId="8270" xr:uid="{00000000-0005-0000-0000-0000DD060000}"/>
    <cellStyle name="Note 11 4 5 2" xfId="25705" xr:uid="{00000000-0005-0000-0000-0000DE060000}"/>
    <cellStyle name="Note 11 4 5 3" xfId="40158" xr:uid="{00000000-0005-0000-0000-0000DF060000}"/>
    <cellStyle name="Note 11 4 6" xfId="14985" xr:uid="{00000000-0005-0000-0000-0000E0060000}"/>
    <cellStyle name="Note 11 4 6 2" xfId="32420" xr:uid="{00000000-0005-0000-0000-0000E1060000}"/>
    <cellStyle name="Note 11 4 6 3" xfId="46873" xr:uid="{00000000-0005-0000-0000-0000E2060000}"/>
    <cellStyle name="Note 11 4 7" xfId="17700" xr:uid="{00000000-0005-0000-0000-0000E3060000}"/>
    <cellStyle name="Note 11 4 8" xfId="20147" xr:uid="{00000000-0005-0000-0000-0000E4060000}"/>
    <cellStyle name="Note 11 5" xfId="3367" xr:uid="{00000000-0005-0000-0000-0000E5060000}"/>
    <cellStyle name="Note 11 5 2" xfId="13150" xr:uid="{00000000-0005-0000-0000-0000E6060000}"/>
    <cellStyle name="Note 11 5 2 2" xfId="30585" xr:uid="{00000000-0005-0000-0000-0000E7060000}"/>
    <cellStyle name="Note 11 5 2 3" xfId="45038" xr:uid="{00000000-0005-0000-0000-0000E8060000}"/>
    <cellStyle name="Note 11 5 3" xfId="15611" xr:uid="{00000000-0005-0000-0000-0000E9060000}"/>
    <cellStyle name="Note 11 5 3 2" xfId="33046" xr:uid="{00000000-0005-0000-0000-0000EA060000}"/>
    <cellStyle name="Note 11 5 3 3" xfId="47499" xr:uid="{00000000-0005-0000-0000-0000EB060000}"/>
    <cellStyle name="Note 11 5 4" xfId="20803" xr:uid="{00000000-0005-0000-0000-0000EC060000}"/>
    <cellStyle name="Note 11 5 5" xfId="35256" xr:uid="{00000000-0005-0000-0000-0000ED060000}"/>
    <cellStyle name="Note 11 6" xfId="3325" xr:uid="{00000000-0005-0000-0000-0000EE060000}"/>
    <cellStyle name="Note 11 6 2" xfId="20764" xr:uid="{00000000-0005-0000-0000-0000EF060000}"/>
    <cellStyle name="Note 11 6 3" xfId="35217" xr:uid="{00000000-0005-0000-0000-0000F0060000}"/>
    <cellStyle name="Note 11 7" xfId="3362" xr:uid="{00000000-0005-0000-0000-0000F1060000}"/>
    <cellStyle name="Note 11 7 2" xfId="20798" xr:uid="{00000000-0005-0000-0000-0000F2060000}"/>
    <cellStyle name="Note 11 7 3" xfId="35251" xr:uid="{00000000-0005-0000-0000-0000F3060000}"/>
    <cellStyle name="Note 11 8" xfId="8267" xr:uid="{00000000-0005-0000-0000-0000F4060000}"/>
    <cellStyle name="Note 11 8 2" xfId="25702" xr:uid="{00000000-0005-0000-0000-0000F5060000}"/>
    <cellStyle name="Note 11 8 3" xfId="40155" xr:uid="{00000000-0005-0000-0000-0000F6060000}"/>
    <cellStyle name="Note 11 9" xfId="17697" xr:uid="{00000000-0005-0000-0000-0000F7060000}"/>
    <cellStyle name="Note 12" xfId="860" xr:uid="{00000000-0005-0000-0000-0000F8060000}"/>
    <cellStyle name="Note 12 2" xfId="861" xr:uid="{00000000-0005-0000-0000-0000F9060000}"/>
    <cellStyle name="Note 12 2 2" xfId="3372" xr:uid="{00000000-0005-0000-0000-0000FA060000}"/>
    <cellStyle name="Note 12 2 2 2" xfId="13154" xr:uid="{00000000-0005-0000-0000-0000FB060000}"/>
    <cellStyle name="Note 12 2 2 2 2" xfId="30589" xr:uid="{00000000-0005-0000-0000-0000FC060000}"/>
    <cellStyle name="Note 12 2 2 2 3" xfId="45042" xr:uid="{00000000-0005-0000-0000-0000FD060000}"/>
    <cellStyle name="Note 12 2 2 3" xfId="15615" xr:uid="{00000000-0005-0000-0000-0000FE060000}"/>
    <cellStyle name="Note 12 2 2 3 2" xfId="33050" xr:uid="{00000000-0005-0000-0000-0000FF060000}"/>
    <cellStyle name="Note 12 2 2 3 3" xfId="47503" xr:uid="{00000000-0005-0000-0000-000000070000}"/>
    <cellStyle name="Note 12 2 2 4" xfId="20808" xr:uid="{00000000-0005-0000-0000-000001070000}"/>
    <cellStyle name="Note 12 2 2 5" xfId="35261" xr:uid="{00000000-0005-0000-0000-000002070000}"/>
    <cellStyle name="Note 12 2 3" xfId="5834" xr:uid="{00000000-0005-0000-0000-000003070000}"/>
    <cellStyle name="Note 12 2 3 2" xfId="23269" xr:uid="{00000000-0005-0000-0000-000004070000}"/>
    <cellStyle name="Note 12 2 3 3" xfId="37722" xr:uid="{00000000-0005-0000-0000-000005070000}"/>
    <cellStyle name="Note 12 2 4" xfId="5807" xr:uid="{00000000-0005-0000-0000-000006070000}"/>
    <cellStyle name="Note 12 2 4 2" xfId="23243" xr:uid="{00000000-0005-0000-0000-000007070000}"/>
    <cellStyle name="Note 12 2 4 3" xfId="37696" xr:uid="{00000000-0005-0000-0000-000008070000}"/>
    <cellStyle name="Note 12 2 5" xfId="8272" xr:uid="{00000000-0005-0000-0000-000009070000}"/>
    <cellStyle name="Note 12 2 5 2" xfId="25707" xr:uid="{00000000-0005-0000-0000-00000A070000}"/>
    <cellStyle name="Note 12 2 5 3" xfId="40160" xr:uid="{00000000-0005-0000-0000-00000B070000}"/>
    <cellStyle name="Note 12 2 6" xfId="17702" xr:uid="{00000000-0005-0000-0000-00000C070000}"/>
    <cellStyle name="Note 12 3" xfId="862" xr:uid="{00000000-0005-0000-0000-00000D070000}"/>
    <cellStyle name="Note 12 3 2" xfId="3373" xr:uid="{00000000-0005-0000-0000-00000E070000}"/>
    <cellStyle name="Note 12 3 2 2" xfId="13155" xr:uid="{00000000-0005-0000-0000-00000F070000}"/>
    <cellStyle name="Note 12 3 2 2 2" xfId="30590" xr:uid="{00000000-0005-0000-0000-000010070000}"/>
    <cellStyle name="Note 12 3 2 2 3" xfId="45043" xr:uid="{00000000-0005-0000-0000-000011070000}"/>
    <cellStyle name="Note 12 3 2 3" xfId="15616" xr:uid="{00000000-0005-0000-0000-000012070000}"/>
    <cellStyle name="Note 12 3 2 3 2" xfId="33051" xr:uid="{00000000-0005-0000-0000-000013070000}"/>
    <cellStyle name="Note 12 3 2 3 3" xfId="47504" xr:uid="{00000000-0005-0000-0000-000014070000}"/>
    <cellStyle name="Note 12 3 2 4" xfId="20809" xr:uid="{00000000-0005-0000-0000-000015070000}"/>
    <cellStyle name="Note 12 3 2 5" xfId="35262" xr:uid="{00000000-0005-0000-0000-000016070000}"/>
    <cellStyle name="Note 12 3 3" xfId="5835" xr:uid="{00000000-0005-0000-0000-000017070000}"/>
    <cellStyle name="Note 12 3 3 2" xfId="23270" xr:uid="{00000000-0005-0000-0000-000018070000}"/>
    <cellStyle name="Note 12 3 3 3" xfId="37723" xr:uid="{00000000-0005-0000-0000-000019070000}"/>
    <cellStyle name="Note 12 3 4" xfId="5808" xr:uid="{00000000-0005-0000-0000-00001A070000}"/>
    <cellStyle name="Note 12 3 4 2" xfId="23244" xr:uid="{00000000-0005-0000-0000-00001B070000}"/>
    <cellStyle name="Note 12 3 4 3" xfId="37697" xr:uid="{00000000-0005-0000-0000-00001C070000}"/>
    <cellStyle name="Note 12 3 5" xfId="8273" xr:uid="{00000000-0005-0000-0000-00001D070000}"/>
    <cellStyle name="Note 12 3 5 2" xfId="25708" xr:uid="{00000000-0005-0000-0000-00001E070000}"/>
    <cellStyle name="Note 12 3 5 3" xfId="40161" xr:uid="{00000000-0005-0000-0000-00001F070000}"/>
    <cellStyle name="Note 12 3 6" xfId="17703" xr:uid="{00000000-0005-0000-0000-000020070000}"/>
    <cellStyle name="Note 12 4" xfId="863" xr:uid="{00000000-0005-0000-0000-000021070000}"/>
    <cellStyle name="Note 12 4 2" xfId="3374" xr:uid="{00000000-0005-0000-0000-000022070000}"/>
    <cellStyle name="Note 12 4 2 2" xfId="20810" xr:uid="{00000000-0005-0000-0000-000023070000}"/>
    <cellStyle name="Note 12 4 2 3" xfId="35263" xr:uid="{00000000-0005-0000-0000-000024070000}"/>
    <cellStyle name="Note 12 4 3" xfId="5836" xr:uid="{00000000-0005-0000-0000-000025070000}"/>
    <cellStyle name="Note 12 4 3 2" xfId="23271" xr:uid="{00000000-0005-0000-0000-000026070000}"/>
    <cellStyle name="Note 12 4 3 3" xfId="37724" xr:uid="{00000000-0005-0000-0000-000027070000}"/>
    <cellStyle name="Note 12 4 4" xfId="5809" xr:uid="{00000000-0005-0000-0000-000028070000}"/>
    <cellStyle name="Note 12 4 4 2" xfId="23245" xr:uid="{00000000-0005-0000-0000-000029070000}"/>
    <cellStyle name="Note 12 4 4 3" xfId="37698" xr:uid="{00000000-0005-0000-0000-00002A070000}"/>
    <cellStyle name="Note 12 4 5" xfId="8274" xr:uid="{00000000-0005-0000-0000-00002B070000}"/>
    <cellStyle name="Note 12 4 5 2" xfId="25709" xr:uid="{00000000-0005-0000-0000-00002C070000}"/>
    <cellStyle name="Note 12 4 5 3" xfId="40162" xr:uid="{00000000-0005-0000-0000-00002D070000}"/>
    <cellStyle name="Note 12 4 6" xfId="14986" xr:uid="{00000000-0005-0000-0000-00002E070000}"/>
    <cellStyle name="Note 12 4 6 2" xfId="32421" xr:uid="{00000000-0005-0000-0000-00002F070000}"/>
    <cellStyle name="Note 12 4 6 3" xfId="46874" xr:uid="{00000000-0005-0000-0000-000030070000}"/>
    <cellStyle name="Note 12 4 7" xfId="17704" xr:uid="{00000000-0005-0000-0000-000031070000}"/>
    <cellStyle name="Note 12 4 8" xfId="20148" xr:uid="{00000000-0005-0000-0000-000032070000}"/>
    <cellStyle name="Note 12 5" xfId="3371" xr:uid="{00000000-0005-0000-0000-000033070000}"/>
    <cellStyle name="Note 12 5 2" xfId="13153" xr:uid="{00000000-0005-0000-0000-000034070000}"/>
    <cellStyle name="Note 12 5 2 2" xfId="30588" xr:uid="{00000000-0005-0000-0000-000035070000}"/>
    <cellStyle name="Note 12 5 2 3" xfId="45041" xr:uid="{00000000-0005-0000-0000-000036070000}"/>
    <cellStyle name="Note 12 5 3" xfId="15614" xr:uid="{00000000-0005-0000-0000-000037070000}"/>
    <cellStyle name="Note 12 5 3 2" xfId="33049" xr:uid="{00000000-0005-0000-0000-000038070000}"/>
    <cellStyle name="Note 12 5 3 3" xfId="47502" xr:uid="{00000000-0005-0000-0000-000039070000}"/>
    <cellStyle name="Note 12 5 4" xfId="20807" xr:uid="{00000000-0005-0000-0000-00003A070000}"/>
    <cellStyle name="Note 12 5 5" xfId="35260" xr:uid="{00000000-0005-0000-0000-00003B070000}"/>
    <cellStyle name="Note 12 6" xfId="5833" xr:uid="{00000000-0005-0000-0000-00003C070000}"/>
    <cellStyle name="Note 12 6 2" xfId="23268" xr:uid="{00000000-0005-0000-0000-00003D070000}"/>
    <cellStyle name="Note 12 6 3" xfId="37721" xr:uid="{00000000-0005-0000-0000-00003E070000}"/>
    <cellStyle name="Note 12 7" xfId="5806" xr:uid="{00000000-0005-0000-0000-00003F070000}"/>
    <cellStyle name="Note 12 7 2" xfId="23242" xr:uid="{00000000-0005-0000-0000-000040070000}"/>
    <cellStyle name="Note 12 7 3" xfId="37695" xr:uid="{00000000-0005-0000-0000-000041070000}"/>
    <cellStyle name="Note 12 8" xfId="8271" xr:uid="{00000000-0005-0000-0000-000042070000}"/>
    <cellStyle name="Note 12 8 2" xfId="25706" xr:uid="{00000000-0005-0000-0000-000043070000}"/>
    <cellStyle name="Note 12 8 3" xfId="40159" xr:uid="{00000000-0005-0000-0000-000044070000}"/>
    <cellStyle name="Note 12 9" xfId="17701" xr:uid="{00000000-0005-0000-0000-000045070000}"/>
    <cellStyle name="Note 13" xfId="864" xr:uid="{00000000-0005-0000-0000-000046070000}"/>
    <cellStyle name="Note 13 2" xfId="865" xr:uid="{00000000-0005-0000-0000-000047070000}"/>
    <cellStyle name="Note 13 2 2" xfId="3376" xr:uid="{00000000-0005-0000-0000-000048070000}"/>
    <cellStyle name="Note 13 2 2 2" xfId="13157" xr:uid="{00000000-0005-0000-0000-000049070000}"/>
    <cellStyle name="Note 13 2 2 2 2" xfId="30592" xr:uid="{00000000-0005-0000-0000-00004A070000}"/>
    <cellStyle name="Note 13 2 2 2 3" xfId="45045" xr:uid="{00000000-0005-0000-0000-00004B070000}"/>
    <cellStyle name="Note 13 2 2 3" xfId="15618" xr:uid="{00000000-0005-0000-0000-00004C070000}"/>
    <cellStyle name="Note 13 2 2 3 2" xfId="33053" xr:uid="{00000000-0005-0000-0000-00004D070000}"/>
    <cellStyle name="Note 13 2 2 3 3" xfId="47506" xr:uid="{00000000-0005-0000-0000-00004E070000}"/>
    <cellStyle name="Note 13 2 2 4" xfId="20812" xr:uid="{00000000-0005-0000-0000-00004F070000}"/>
    <cellStyle name="Note 13 2 2 5" xfId="35265" xr:uid="{00000000-0005-0000-0000-000050070000}"/>
    <cellStyle name="Note 13 2 3" xfId="5838" xr:uid="{00000000-0005-0000-0000-000051070000}"/>
    <cellStyle name="Note 13 2 3 2" xfId="23273" xr:uid="{00000000-0005-0000-0000-000052070000}"/>
    <cellStyle name="Note 13 2 3 3" xfId="37726" xr:uid="{00000000-0005-0000-0000-000053070000}"/>
    <cellStyle name="Note 13 2 4" xfId="5811" xr:uid="{00000000-0005-0000-0000-000054070000}"/>
    <cellStyle name="Note 13 2 4 2" xfId="23247" xr:uid="{00000000-0005-0000-0000-000055070000}"/>
    <cellStyle name="Note 13 2 4 3" xfId="37700" xr:uid="{00000000-0005-0000-0000-000056070000}"/>
    <cellStyle name="Note 13 2 5" xfId="8276" xr:uid="{00000000-0005-0000-0000-000057070000}"/>
    <cellStyle name="Note 13 2 5 2" xfId="25711" xr:uid="{00000000-0005-0000-0000-000058070000}"/>
    <cellStyle name="Note 13 2 5 3" xfId="40164" xr:uid="{00000000-0005-0000-0000-000059070000}"/>
    <cellStyle name="Note 13 2 6" xfId="17706" xr:uid="{00000000-0005-0000-0000-00005A070000}"/>
    <cellStyle name="Note 13 3" xfId="866" xr:uid="{00000000-0005-0000-0000-00005B070000}"/>
    <cellStyle name="Note 13 3 2" xfId="3377" xr:uid="{00000000-0005-0000-0000-00005C070000}"/>
    <cellStyle name="Note 13 3 2 2" xfId="13158" xr:uid="{00000000-0005-0000-0000-00005D070000}"/>
    <cellStyle name="Note 13 3 2 2 2" xfId="30593" xr:uid="{00000000-0005-0000-0000-00005E070000}"/>
    <cellStyle name="Note 13 3 2 2 3" xfId="45046" xr:uid="{00000000-0005-0000-0000-00005F070000}"/>
    <cellStyle name="Note 13 3 2 3" xfId="15619" xr:uid="{00000000-0005-0000-0000-000060070000}"/>
    <cellStyle name="Note 13 3 2 3 2" xfId="33054" xr:uid="{00000000-0005-0000-0000-000061070000}"/>
    <cellStyle name="Note 13 3 2 3 3" xfId="47507" xr:uid="{00000000-0005-0000-0000-000062070000}"/>
    <cellStyle name="Note 13 3 2 4" xfId="20813" xr:uid="{00000000-0005-0000-0000-000063070000}"/>
    <cellStyle name="Note 13 3 2 5" xfId="35266" xr:uid="{00000000-0005-0000-0000-000064070000}"/>
    <cellStyle name="Note 13 3 3" xfId="5839" xr:uid="{00000000-0005-0000-0000-000065070000}"/>
    <cellStyle name="Note 13 3 3 2" xfId="23274" xr:uid="{00000000-0005-0000-0000-000066070000}"/>
    <cellStyle name="Note 13 3 3 3" xfId="37727" xr:uid="{00000000-0005-0000-0000-000067070000}"/>
    <cellStyle name="Note 13 3 4" xfId="5812" xr:uid="{00000000-0005-0000-0000-000068070000}"/>
    <cellStyle name="Note 13 3 4 2" xfId="23248" xr:uid="{00000000-0005-0000-0000-000069070000}"/>
    <cellStyle name="Note 13 3 4 3" xfId="37701" xr:uid="{00000000-0005-0000-0000-00006A070000}"/>
    <cellStyle name="Note 13 3 5" xfId="8277" xr:uid="{00000000-0005-0000-0000-00006B070000}"/>
    <cellStyle name="Note 13 3 5 2" xfId="25712" xr:uid="{00000000-0005-0000-0000-00006C070000}"/>
    <cellStyle name="Note 13 3 5 3" xfId="40165" xr:uid="{00000000-0005-0000-0000-00006D070000}"/>
    <cellStyle name="Note 13 3 6" xfId="17707" xr:uid="{00000000-0005-0000-0000-00006E070000}"/>
    <cellStyle name="Note 13 4" xfId="867" xr:uid="{00000000-0005-0000-0000-00006F070000}"/>
    <cellStyle name="Note 13 4 2" xfId="3378" xr:uid="{00000000-0005-0000-0000-000070070000}"/>
    <cellStyle name="Note 13 4 2 2" xfId="20814" xr:uid="{00000000-0005-0000-0000-000071070000}"/>
    <cellStyle name="Note 13 4 2 3" xfId="35267" xr:uid="{00000000-0005-0000-0000-000072070000}"/>
    <cellStyle name="Note 13 4 3" xfId="5840" xr:uid="{00000000-0005-0000-0000-000073070000}"/>
    <cellStyle name="Note 13 4 3 2" xfId="23275" xr:uid="{00000000-0005-0000-0000-000074070000}"/>
    <cellStyle name="Note 13 4 3 3" xfId="37728" xr:uid="{00000000-0005-0000-0000-000075070000}"/>
    <cellStyle name="Note 13 4 4" xfId="5813" xr:uid="{00000000-0005-0000-0000-000076070000}"/>
    <cellStyle name="Note 13 4 4 2" xfId="23249" xr:uid="{00000000-0005-0000-0000-000077070000}"/>
    <cellStyle name="Note 13 4 4 3" xfId="37702" xr:uid="{00000000-0005-0000-0000-000078070000}"/>
    <cellStyle name="Note 13 4 5" xfId="8278" xr:uid="{00000000-0005-0000-0000-000079070000}"/>
    <cellStyle name="Note 13 4 5 2" xfId="25713" xr:uid="{00000000-0005-0000-0000-00007A070000}"/>
    <cellStyle name="Note 13 4 5 3" xfId="40166" xr:uid="{00000000-0005-0000-0000-00007B070000}"/>
    <cellStyle name="Note 13 4 6" xfId="14987" xr:uid="{00000000-0005-0000-0000-00007C070000}"/>
    <cellStyle name="Note 13 4 6 2" xfId="32422" xr:uid="{00000000-0005-0000-0000-00007D070000}"/>
    <cellStyle name="Note 13 4 6 3" xfId="46875" xr:uid="{00000000-0005-0000-0000-00007E070000}"/>
    <cellStyle name="Note 13 4 7" xfId="17708" xr:uid="{00000000-0005-0000-0000-00007F070000}"/>
    <cellStyle name="Note 13 4 8" xfId="20149" xr:uid="{00000000-0005-0000-0000-000080070000}"/>
    <cellStyle name="Note 13 5" xfId="3375" xr:uid="{00000000-0005-0000-0000-000081070000}"/>
    <cellStyle name="Note 13 5 2" xfId="13156" xr:uid="{00000000-0005-0000-0000-000082070000}"/>
    <cellStyle name="Note 13 5 2 2" xfId="30591" xr:uid="{00000000-0005-0000-0000-000083070000}"/>
    <cellStyle name="Note 13 5 2 3" xfId="45044" xr:uid="{00000000-0005-0000-0000-000084070000}"/>
    <cellStyle name="Note 13 5 3" xfId="15617" xr:uid="{00000000-0005-0000-0000-000085070000}"/>
    <cellStyle name="Note 13 5 3 2" xfId="33052" xr:uid="{00000000-0005-0000-0000-000086070000}"/>
    <cellStyle name="Note 13 5 3 3" xfId="47505" xr:uid="{00000000-0005-0000-0000-000087070000}"/>
    <cellStyle name="Note 13 5 4" xfId="20811" xr:uid="{00000000-0005-0000-0000-000088070000}"/>
    <cellStyle name="Note 13 5 5" xfId="35264" xr:uid="{00000000-0005-0000-0000-000089070000}"/>
    <cellStyle name="Note 13 6" xfId="5837" xr:uid="{00000000-0005-0000-0000-00008A070000}"/>
    <cellStyle name="Note 13 6 2" xfId="23272" xr:uid="{00000000-0005-0000-0000-00008B070000}"/>
    <cellStyle name="Note 13 6 3" xfId="37725" xr:uid="{00000000-0005-0000-0000-00008C070000}"/>
    <cellStyle name="Note 13 7" xfId="5810" xr:uid="{00000000-0005-0000-0000-00008D070000}"/>
    <cellStyle name="Note 13 7 2" xfId="23246" xr:uid="{00000000-0005-0000-0000-00008E070000}"/>
    <cellStyle name="Note 13 7 3" xfId="37699" xr:uid="{00000000-0005-0000-0000-00008F070000}"/>
    <cellStyle name="Note 13 8" xfId="8275" xr:uid="{00000000-0005-0000-0000-000090070000}"/>
    <cellStyle name="Note 13 8 2" xfId="25710" xr:uid="{00000000-0005-0000-0000-000091070000}"/>
    <cellStyle name="Note 13 8 3" xfId="40163" xr:uid="{00000000-0005-0000-0000-000092070000}"/>
    <cellStyle name="Note 13 9" xfId="17705" xr:uid="{00000000-0005-0000-0000-000093070000}"/>
    <cellStyle name="Note 14" xfId="868" xr:uid="{00000000-0005-0000-0000-000094070000}"/>
    <cellStyle name="Note 14 2" xfId="869" xr:uid="{00000000-0005-0000-0000-000095070000}"/>
    <cellStyle name="Note 14 2 2" xfId="3380" xr:uid="{00000000-0005-0000-0000-000096070000}"/>
    <cellStyle name="Note 14 2 2 2" xfId="13160" xr:uid="{00000000-0005-0000-0000-000097070000}"/>
    <cellStyle name="Note 14 2 2 2 2" xfId="30595" xr:uid="{00000000-0005-0000-0000-000098070000}"/>
    <cellStyle name="Note 14 2 2 2 3" xfId="45048" xr:uid="{00000000-0005-0000-0000-000099070000}"/>
    <cellStyle name="Note 14 2 2 3" xfId="15621" xr:uid="{00000000-0005-0000-0000-00009A070000}"/>
    <cellStyle name="Note 14 2 2 3 2" xfId="33056" xr:uid="{00000000-0005-0000-0000-00009B070000}"/>
    <cellStyle name="Note 14 2 2 3 3" xfId="47509" xr:uid="{00000000-0005-0000-0000-00009C070000}"/>
    <cellStyle name="Note 14 2 2 4" xfId="20816" xr:uid="{00000000-0005-0000-0000-00009D070000}"/>
    <cellStyle name="Note 14 2 2 5" xfId="35269" xr:uid="{00000000-0005-0000-0000-00009E070000}"/>
    <cellStyle name="Note 14 2 3" xfId="5842" xr:uid="{00000000-0005-0000-0000-00009F070000}"/>
    <cellStyle name="Note 14 2 3 2" xfId="23277" xr:uid="{00000000-0005-0000-0000-0000A0070000}"/>
    <cellStyle name="Note 14 2 3 3" xfId="37730" xr:uid="{00000000-0005-0000-0000-0000A1070000}"/>
    <cellStyle name="Note 14 2 4" xfId="5815" xr:uid="{00000000-0005-0000-0000-0000A2070000}"/>
    <cellStyle name="Note 14 2 4 2" xfId="23251" xr:uid="{00000000-0005-0000-0000-0000A3070000}"/>
    <cellStyle name="Note 14 2 4 3" xfId="37704" xr:uid="{00000000-0005-0000-0000-0000A4070000}"/>
    <cellStyle name="Note 14 2 5" xfId="8280" xr:uid="{00000000-0005-0000-0000-0000A5070000}"/>
    <cellStyle name="Note 14 2 5 2" xfId="25715" xr:uid="{00000000-0005-0000-0000-0000A6070000}"/>
    <cellStyle name="Note 14 2 5 3" xfId="40168" xr:uid="{00000000-0005-0000-0000-0000A7070000}"/>
    <cellStyle name="Note 14 2 6" xfId="17710" xr:uid="{00000000-0005-0000-0000-0000A8070000}"/>
    <cellStyle name="Note 14 3" xfId="870" xr:uid="{00000000-0005-0000-0000-0000A9070000}"/>
    <cellStyle name="Note 14 3 2" xfId="3381" xr:uid="{00000000-0005-0000-0000-0000AA070000}"/>
    <cellStyle name="Note 14 3 2 2" xfId="13161" xr:uid="{00000000-0005-0000-0000-0000AB070000}"/>
    <cellStyle name="Note 14 3 2 2 2" xfId="30596" xr:uid="{00000000-0005-0000-0000-0000AC070000}"/>
    <cellStyle name="Note 14 3 2 2 3" xfId="45049" xr:uid="{00000000-0005-0000-0000-0000AD070000}"/>
    <cellStyle name="Note 14 3 2 3" xfId="15622" xr:uid="{00000000-0005-0000-0000-0000AE070000}"/>
    <cellStyle name="Note 14 3 2 3 2" xfId="33057" xr:uid="{00000000-0005-0000-0000-0000AF070000}"/>
    <cellStyle name="Note 14 3 2 3 3" xfId="47510" xr:uid="{00000000-0005-0000-0000-0000B0070000}"/>
    <cellStyle name="Note 14 3 2 4" xfId="20817" xr:uid="{00000000-0005-0000-0000-0000B1070000}"/>
    <cellStyle name="Note 14 3 2 5" xfId="35270" xr:uid="{00000000-0005-0000-0000-0000B2070000}"/>
    <cellStyle name="Note 14 3 3" xfId="5843" xr:uid="{00000000-0005-0000-0000-0000B3070000}"/>
    <cellStyle name="Note 14 3 3 2" xfId="23278" xr:uid="{00000000-0005-0000-0000-0000B4070000}"/>
    <cellStyle name="Note 14 3 3 3" xfId="37731" xr:uid="{00000000-0005-0000-0000-0000B5070000}"/>
    <cellStyle name="Note 14 3 4" xfId="5816" xr:uid="{00000000-0005-0000-0000-0000B6070000}"/>
    <cellStyle name="Note 14 3 4 2" xfId="23252" xr:uid="{00000000-0005-0000-0000-0000B7070000}"/>
    <cellStyle name="Note 14 3 4 3" xfId="37705" xr:uid="{00000000-0005-0000-0000-0000B8070000}"/>
    <cellStyle name="Note 14 3 5" xfId="8281" xr:uid="{00000000-0005-0000-0000-0000B9070000}"/>
    <cellStyle name="Note 14 3 5 2" xfId="25716" xr:uid="{00000000-0005-0000-0000-0000BA070000}"/>
    <cellStyle name="Note 14 3 5 3" xfId="40169" xr:uid="{00000000-0005-0000-0000-0000BB070000}"/>
    <cellStyle name="Note 14 3 6" xfId="17711" xr:uid="{00000000-0005-0000-0000-0000BC070000}"/>
    <cellStyle name="Note 14 4" xfId="871" xr:uid="{00000000-0005-0000-0000-0000BD070000}"/>
    <cellStyle name="Note 14 4 2" xfId="3382" xr:uid="{00000000-0005-0000-0000-0000BE070000}"/>
    <cellStyle name="Note 14 4 2 2" xfId="20818" xr:uid="{00000000-0005-0000-0000-0000BF070000}"/>
    <cellStyle name="Note 14 4 2 3" xfId="35271" xr:uid="{00000000-0005-0000-0000-0000C0070000}"/>
    <cellStyle name="Note 14 4 3" xfId="5844" xr:uid="{00000000-0005-0000-0000-0000C1070000}"/>
    <cellStyle name="Note 14 4 3 2" xfId="23279" xr:uid="{00000000-0005-0000-0000-0000C2070000}"/>
    <cellStyle name="Note 14 4 3 3" xfId="37732" xr:uid="{00000000-0005-0000-0000-0000C3070000}"/>
    <cellStyle name="Note 14 4 4" xfId="5817" xr:uid="{00000000-0005-0000-0000-0000C4070000}"/>
    <cellStyle name="Note 14 4 4 2" xfId="23253" xr:uid="{00000000-0005-0000-0000-0000C5070000}"/>
    <cellStyle name="Note 14 4 4 3" xfId="37706" xr:uid="{00000000-0005-0000-0000-0000C6070000}"/>
    <cellStyle name="Note 14 4 5" xfId="8288" xr:uid="{00000000-0005-0000-0000-0000C7070000}"/>
    <cellStyle name="Note 14 4 5 2" xfId="25723" xr:uid="{00000000-0005-0000-0000-0000C8070000}"/>
    <cellStyle name="Note 14 4 5 3" xfId="40176" xr:uid="{00000000-0005-0000-0000-0000C9070000}"/>
    <cellStyle name="Note 14 4 6" xfId="14988" xr:uid="{00000000-0005-0000-0000-0000CA070000}"/>
    <cellStyle name="Note 14 4 6 2" xfId="32423" xr:uid="{00000000-0005-0000-0000-0000CB070000}"/>
    <cellStyle name="Note 14 4 6 3" xfId="46876" xr:uid="{00000000-0005-0000-0000-0000CC070000}"/>
    <cellStyle name="Note 14 4 7" xfId="17712" xr:uid="{00000000-0005-0000-0000-0000CD070000}"/>
    <cellStyle name="Note 14 4 8" xfId="20150" xr:uid="{00000000-0005-0000-0000-0000CE070000}"/>
    <cellStyle name="Note 14 5" xfId="3379" xr:uid="{00000000-0005-0000-0000-0000CF070000}"/>
    <cellStyle name="Note 14 5 2" xfId="13159" xr:uid="{00000000-0005-0000-0000-0000D0070000}"/>
    <cellStyle name="Note 14 5 2 2" xfId="30594" xr:uid="{00000000-0005-0000-0000-0000D1070000}"/>
    <cellStyle name="Note 14 5 2 3" xfId="45047" xr:uid="{00000000-0005-0000-0000-0000D2070000}"/>
    <cellStyle name="Note 14 5 3" xfId="15620" xr:uid="{00000000-0005-0000-0000-0000D3070000}"/>
    <cellStyle name="Note 14 5 3 2" xfId="33055" xr:uid="{00000000-0005-0000-0000-0000D4070000}"/>
    <cellStyle name="Note 14 5 3 3" xfId="47508" xr:uid="{00000000-0005-0000-0000-0000D5070000}"/>
    <cellStyle name="Note 14 5 4" xfId="20815" xr:uid="{00000000-0005-0000-0000-0000D6070000}"/>
    <cellStyle name="Note 14 5 5" xfId="35268" xr:uid="{00000000-0005-0000-0000-0000D7070000}"/>
    <cellStyle name="Note 14 6" xfId="5841" xr:uid="{00000000-0005-0000-0000-0000D8070000}"/>
    <cellStyle name="Note 14 6 2" xfId="23276" xr:uid="{00000000-0005-0000-0000-0000D9070000}"/>
    <cellStyle name="Note 14 6 3" xfId="37729" xr:uid="{00000000-0005-0000-0000-0000DA070000}"/>
    <cellStyle name="Note 14 7" xfId="5814" xr:uid="{00000000-0005-0000-0000-0000DB070000}"/>
    <cellStyle name="Note 14 7 2" xfId="23250" xr:uid="{00000000-0005-0000-0000-0000DC070000}"/>
    <cellStyle name="Note 14 7 3" xfId="37703" xr:uid="{00000000-0005-0000-0000-0000DD070000}"/>
    <cellStyle name="Note 14 8" xfId="8279" xr:uid="{00000000-0005-0000-0000-0000DE070000}"/>
    <cellStyle name="Note 14 8 2" xfId="25714" xr:uid="{00000000-0005-0000-0000-0000DF070000}"/>
    <cellStyle name="Note 14 8 3" xfId="40167" xr:uid="{00000000-0005-0000-0000-0000E0070000}"/>
    <cellStyle name="Note 14 9" xfId="17709" xr:uid="{00000000-0005-0000-0000-0000E1070000}"/>
    <cellStyle name="Note 15" xfId="872" xr:uid="{00000000-0005-0000-0000-0000E2070000}"/>
    <cellStyle name="Note 15 2" xfId="873" xr:uid="{00000000-0005-0000-0000-0000E3070000}"/>
    <cellStyle name="Note 15 2 2" xfId="3384" xr:uid="{00000000-0005-0000-0000-0000E4070000}"/>
    <cellStyle name="Note 15 2 2 2" xfId="13163" xr:uid="{00000000-0005-0000-0000-0000E5070000}"/>
    <cellStyle name="Note 15 2 2 2 2" xfId="30598" xr:uid="{00000000-0005-0000-0000-0000E6070000}"/>
    <cellStyle name="Note 15 2 2 2 3" xfId="45051" xr:uid="{00000000-0005-0000-0000-0000E7070000}"/>
    <cellStyle name="Note 15 2 2 3" xfId="15624" xr:uid="{00000000-0005-0000-0000-0000E8070000}"/>
    <cellStyle name="Note 15 2 2 3 2" xfId="33059" xr:uid="{00000000-0005-0000-0000-0000E9070000}"/>
    <cellStyle name="Note 15 2 2 3 3" xfId="47512" xr:uid="{00000000-0005-0000-0000-0000EA070000}"/>
    <cellStyle name="Note 15 2 2 4" xfId="20820" xr:uid="{00000000-0005-0000-0000-0000EB070000}"/>
    <cellStyle name="Note 15 2 2 5" xfId="35273" xr:uid="{00000000-0005-0000-0000-0000EC070000}"/>
    <cellStyle name="Note 15 2 3" xfId="5846" xr:uid="{00000000-0005-0000-0000-0000ED070000}"/>
    <cellStyle name="Note 15 2 3 2" xfId="23281" xr:uid="{00000000-0005-0000-0000-0000EE070000}"/>
    <cellStyle name="Note 15 2 3 3" xfId="37734" xr:uid="{00000000-0005-0000-0000-0000EF070000}"/>
    <cellStyle name="Note 15 2 4" xfId="5820" xr:uid="{00000000-0005-0000-0000-0000F0070000}"/>
    <cellStyle name="Note 15 2 4 2" xfId="23255" xr:uid="{00000000-0005-0000-0000-0000F1070000}"/>
    <cellStyle name="Note 15 2 4 3" xfId="37708" xr:uid="{00000000-0005-0000-0000-0000F2070000}"/>
    <cellStyle name="Note 15 2 5" xfId="8283" xr:uid="{00000000-0005-0000-0000-0000F3070000}"/>
    <cellStyle name="Note 15 2 5 2" xfId="25718" xr:uid="{00000000-0005-0000-0000-0000F4070000}"/>
    <cellStyle name="Note 15 2 5 3" xfId="40171" xr:uid="{00000000-0005-0000-0000-0000F5070000}"/>
    <cellStyle name="Note 15 2 6" xfId="17714" xr:uid="{00000000-0005-0000-0000-0000F6070000}"/>
    <cellStyle name="Note 15 3" xfId="874" xr:uid="{00000000-0005-0000-0000-0000F7070000}"/>
    <cellStyle name="Note 15 3 2" xfId="3385" xr:uid="{00000000-0005-0000-0000-0000F8070000}"/>
    <cellStyle name="Note 15 3 2 2" xfId="13164" xr:uid="{00000000-0005-0000-0000-0000F9070000}"/>
    <cellStyle name="Note 15 3 2 2 2" xfId="30599" xr:uid="{00000000-0005-0000-0000-0000FA070000}"/>
    <cellStyle name="Note 15 3 2 2 3" xfId="45052" xr:uid="{00000000-0005-0000-0000-0000FB070000}"/>
    <cellStyle name="Note 15 3 2 3" xfId="15625" xr:uid="{00000000-0005-0000-0000-0000FC070000}"/>
    <cellStyle name="Note 15 3 2 3 2" xfId="33060" xr:uid="{00000000-0005-0000-0000-0000FD070000}"/>
    <cellStyle name="Note 15 3 2 3 3" xfId="47513" xr:uid="{00000000-0005-0000-0000-0000FE070000}"/>
    <cellStyle name="Note 15 3 2 4" xfId="20821" xr:uid="{00000000-0005-0000-0000-0000FF070000}"/>
    <cellStyle name="Note 15 3 2 5" xfId="35274" xr:uid="{00000000-0005-0000-0000-000000080000}"/>
    <cellStyle name="Note 15 3 3" xfId="5847" xr:uid="{00000000-0005-0000-0000-000001080000}"/>
    <cellStyle name="Note 15 3 3 2" xfId="23282" xr:uid="{00000000-0005-0000-0000-000002080000}"/>
    <cellStyle name="Note 15 3 3 3" xfId="37735" xr:uid="{00000000-0005-0000-0000-000003080000}"/>
    <cellStyle name="Note 15 3 4" xfId="5821" xr:uid="{00000000-0005-0000-0000-000004080000}"/>
    <cellStyle name="Note 15 3 4 2" xfId="23256" xr:uid="{00000000-0005-0000-0000-000005080000}"/>
    <cellStyle name="Note 15 3 4 3" xfId="37709" xr:uid="{00000000-0005-0000-0000-000006080000}"/>
    <cellStyle name="Note 15 3 5" xfId="8287" xr:uid="{00000000-0005-0000-0000-000007080000}"/>
    <cellStyle name="Note 15 3 5 2" xfId="25722" xr:uid="{00000000-0005-0000-0000-000008080000}"/>
    <cellStyle name="Note 15 3 5 3" xfId="40175" xr:uid="{00000000-0005-0000-0000-000009080000}"/>
    <cellStyle name="Note 15 3 6" xfId="17715" xr:uid="{00000000-0005-0000-0000-00000A080000}"/>
    <cellStyle name="Note 15 4" xfId="875" xr:uid="{00000000-0005-0000-0000-00000B080000}"/>
    <cellStyle name="Note 15 4 2" xfId="3386" xr:uid="{00000000-0005-0000-0000-00000C080000}"/>
    <cellStyle name="Note 15 4 2 2" xfId="20822" xr:uid="{00000000-0005-0000-0000-00000D080000}"/>
    <cellStyle name="Note 15 4 2 3" xfId="35275" xr:uid="{00000000-0005-0000-0000-00000E080000}"/>
    <cellStyle name="Note 15 4 3" xfId="5848" xr:uid="{00000000-0005-0000-0000-00000F080000}"/>
    <cellStyle name="Note 15 4 3 2" xfId="23283" xr:uid="{00000000-0005-0000-0000-000010080000}"/>
    <cellStyle name="Note 15 4 3 3" xfId="37736" xr:uid="{00000000-0005-0000-0000-000011080000}"/>
    <cellStyle name="Note 15 4 4" xfId="8289" xr:uid="{00000000-0005-0000-0000-000012080000}"/>
    <cellStyle name="Note 15 4 4 2" xfId="25724" xr:uid="{00000000-0005-0000-0000-000013080000}"/>
    <cellStyle name="Note 15 4 4 3" xfId="40177" xr:uid="{00000000-0005-0000-0000-000014080000}"/>
    <cellStyle name="Note 15 4 5" xfId="10709" xr:uid="{00000000-0005-0000-0000-000015080000}"/>
    <cellStyle name="Note 15 4 5 2" xfId="28144" xr:uid="{00000000-0005-0000-0000-000016080000}"/>
    <cellStyle name="Note 15 4 5 3" xfId="42597" xr:uid="{00000000-0005-0000-0000-000017080000}"/>
    <cellStyle name="Note 15 4 6" xfId="14989" xr:uid="{00000000-0005-0000-0000-000018080000}"/>
    <cellStyle name="Note 15 4 6 2" xfId="32424" xr:uid="{00000000-0005-0000-0000-000019080000}"/>
    <cellStyle name="Note 15 4 6 3" xfId="46877" xr:uid="{00000000-0005-0000-0000-00001A080000}"/>
    <cellStyle name="Note 15 4 7" xfId="17716" xr:uid="{00000000-0005-0000-0000-00001B080000}"/>
    <cellStyle name="Note 15 4 8" xfId="20151" xr:uid="{00000000-0005-0000-0000-00001C080000}"/>
    <cellStyle name="Note 15 5" xfId="3383" xr:uid="{00000000-0005-0000-0000-00001D080000}"/>
    <cellStyle name="Note 15 5 2" xfId="13162" xr:uid="{00000000-0005-0000-0000-00001E080000}"/>
    <cellStyle name="Note 15 5 2 2" xfId="30597" xr:uid="{00000000-0005-0000-0000-00001F080000}"/>
    <cellStyle name="Note 15 5 2 3" xfId="45050" xr:uid="{00000000-0005-0000-0000-000020080000}"/>
    <cellStyle name="Note 15 5 3" xfId="15623" xr:uid="{00000000-0005-0000-0000-000021080000}"/>
    <cellStyle name="Note 15 5 3 2" xfId="33058" xr:uid="{00000000-0005-0000-0000-000022080000}"/>
    <cellStyle name="Note 15 5 3 3" xfId="47511" xr:uid="{00000000-0005-0000-0000-000023080000}"/>
    <cellStyle name="Note 15 5 4" xfId="20819" xr:uid="{00000000-0005-0000-0000-000024080000}"/>
    <cellStyle name="Note 15 5 5" xfId="35272" xr:uid="{00000000-0005-0000-0000-000025080000}"/>
    <cellStyle name="Note 15 6" xfId="5845" xr:uid="{00000000-0005-0000-0000-000026080000}"/>
    <cellStyle name="Note 15 6 2" xfId="23280" xr:uid="{00000000-0005-0000-0000-000027080000}"/>
    <cellStyle name="Note 15 6 3" xfId="37733" xr:uid="{00000000-0005-0000-0000-000028080000}"/>
    <cellStyle name="Note 15 7" xfId="5818" xr:uid="{00000000-0005-0000-0000-000029080000}"/>
    <cellStyle name="Note 15 7 2" xfId="23254" xr:uid="{00000000-0005-0000-0000-00002A080000}"/>
    <cellStyle name="Note 15 7 3" xfId="37707" xr:uid="{00000000-0005-0000-0000-00002B080000}"/>
    <cellStyle name="Note 15 8" xfId="8282" xr:uid="{00000000-0005-0000-0000-00002C080000}"/>
    <cellStyle name="Note 15 8 2" xfId="25717" xr:uid="{00000000-0005-0000-0000-00002D080000}"/>
    <cellStyle name="Note 15 8 3" xfId="40170" xr:uid="{00000000-0005-0000-0000-00002E080000}"/>
    <cellStyle name="Note 15 9" xfId="17713" xr:uid="{00000000-0005-0000-0000-00002F080000}"/>
    <cellStyle name="Note 16" xfId="876" xr:uid="{00000000-0005-0000-0000-000030080000}"/>
    <cellStyle name="Note 16 2" xfId="877" xr:uid="{00000000-0005-0000-0000-000031080000}"/>
    <cellStyle name="Note 16 2 2" xfId="3388" xr:uid="{00000000-0005-0000-0000-000032080000}"/>
    <cellStyle name="Note 16 2 2 2" xfId="13166" xr:uid="{00000000-0005-0000-0000-000033080000}"/>
    <cellStyle name="Note 16 2 2 2 2" xfId="30601" xr:uid="{00000000-0005-0000-0000-000034080000}"/>
    <cellStyle name="Note 16 2 2 2 3" xfId="45054" xr:uid="{00000000-0005-0000-0000-000035080000}"/>
    <cellStyle name="Note 16 2 2 3" xfId="15627" xr:uid="{00000000-0005-0000-0000-000036080000}"/>
    <cellStyle name="Note 16 2 2 3 2" xfId="33062" xr:uid="{00000000-0005-0000-0000-000037080000}"/>
    <cellStyle name="Note 16 2 2 3 3" xfId="47515" xr:uid="{00000000-0005-0000-0000-000038080000}"/>
    <cellStyle name="Note 16 2 2 4" xfId="20824" xr:uid="{00000000-0005-0000-0000-000039080000}"/>
    <cellStyle name="Note 16 2 2 5" xfId="35277" xr:uid="{00000000-0005-0000-0000-00003A080000}"/>
    <cellStyle name="Note 16 2 3" xfId="5850" xr:uid="{00000000-0005-0000-0000-00003B080000}"/>
    <cellStyle name="Note 16 2 3 2" xfId="23285" xr:uid="{00000000-0005-0000-0000-00003C080000}"/>
    <cellStyle name="Note 16 2 3 3" xfId="37738" xr:uid="{00000000-0005-0000-0000-00003D080000}"/>
    <cellStyle name="Note 16 2 4" xfId="8291" xr:uid="{00000000-0005-0000-0000-00003E080000}"/>
    <cellStyle name="Note 16 2 4 2" xfId="25726" xr:uid="{00000000-0005-0000-0000-00003F080000}"/>
    <cellStyle name="Note 16 2 4 3" xfId="40179" xr:uid="{00000000-0005-0000-0000-000040080000}"/>
    <cellStyle name="Note 16 2 5" xfId="10711" xr:uid="{00000000-0005-0000-0000-000041080000}"/>
    <cellStyle name="Note 16 2 5 2" xfId="28146" xr:uid="{00000000-0005-0000-0000-000042080000}"/>
    <cellStyle name="Note 16 2 5 3" xfId="42599" xr:uid="{00000000-0005-0000-0000-000043080000}"/>
    <cellStyle name="Note 16 2 6" xfId="17718" xr:uid="{00000000-0005-0000-0000-000044080000}"/>
    <cellStyle name="Note 16 3" xfId="878" xr:uid="{00000000-0005-0000-0000-000045080000}"/>
    <cellStyle name="Note 16 3 2" xfId="3389" xr:uid="{00000000-0005-0000-0000-000046080000}"/>
    <cellStyle name="Note 16 3 2 2" xfId="13167" xr:uid="{00000000-0005-0000-0000-000047080000}"/>
    <cellStyle name="Note 16 3 2 2 2" xfId="30602" xr:uid="{00000000-0005-0000-0000-000048080000}"/>
    <cellStyle name="Note 16 3 2 2 3" xfId="45055" xr:uid="{00000000-0005-0000-0000-000049080000}"/>
    <cellStyle name="Note 16 3 2 3" xfId="15628" xr:uid="{00000000-0005-0000-0000-00004A080000}"/>
    <cellStyle name="Note 16 3 2 3 2" xfId="33063" xr:uid="{00000000-0005-0000-0000-00004B080000}"/>
    <cellStyle name="Note 16 3 2 3 3" xfId="47516" xr:uid="{00000000-0005-0000-0000-00004C080000}"/>
    <cellStyle name="Note 16 3 2 4" xfId="20825" xr:uid="{00000000-0005-0000-0000-00004D080000}"/>
    <cellStyle name="Note 16 3 2 5" xfId="35278" xr:uid="{00000000-0005-0000-0000-00004E080000}"/>
    <cellStyle name="Note 16 3 3" xfId="5851" xr:uid="{00000000-0005-0000-0000-00004F080000}"/>
    <cellStyle name="Note 16 3 3 2" xfId="23286" xr:uid="{00000000-0005-0000-0000-000050080000}"/>
    <cellStyle name="Note 16 3 3 3" xfId="37739" xr:uid="{00000000-0005-0000-0000-000051080000}"/>
    <cellStyle name="Note 16 3 4" xfId="8292" xr:uid="{00000000-0005-0000-0000-000052080000}"/>
    <cellStyle name="Note 16 3 4 2" xfId="25727" xr:uid="{00000000-0005-0000-0000-000053080000}"/>
    <cellStyle name="Note 16 3 4 3" xfId="40180" xr:uid="{00000000-0005-0000-0000-000054080000}"/>
    <cellStyle name="Note 16 3 5" xfId="10712" xr:uid="{00000000-0005-0000-0000-000055080000}"/>
    <cellStyle name="Note 16 3 5 2" xfId="28147" xr:uid="{00000000-0005-0000-0000-000056080000}"/>
    <cellStyle name="Note 16 3 5 3" xfId="42600" xr:uid="{00000000-0005-0000-0000-000057080000}"/>
    <cellStyle name="Note 16 3 6" xfId="17719" xr:uid="{00000000-0005-0000-0000-000058080000}"/>
    <cellStyle name="Note 16 4" xfId="879" xr:uid="{00000000-0005-0000-0000-000059080000}"/>
    <cellStyle name="Note 16 4 2" xfId="3390" xr:uid="{00000000-0005-0000-0000-00005A080000}"/>
    <cellStyle name="Note 16 4 2 2" xfId="20826" xr:uid="{00000000-0005-0000-0000-00005B080000}"/>
    <cellStyle name="Note 16 4 2 3" xfId="35279" xr:uid="{00000000-0005-0000-0000-00005C080000}"/>
    <cellStyle name="Note 16 4 3" xfId="5852" xr:uid="{00000000-0005-0000-0000-00005D080000}"/>
    <cellStyle name="Note 16 4 3 2" xfId="23287" xr:uid="{00000000-0005-0000-0000-00005E080000}"/>
    <cellStyle name="Note 16 4 3 3" xfId="37740" xr:uid="{00000000-0005-0000-0000-00005F080000}"/>
    <cellStyle name="Note 16 4 4" xfId="8293" xr:uid="{00000000-0005-0000-0000-000060080000}"/>
    <cellStyle name="Note 16 4 4 2" xfId="25728" xr:uid="{00000000-0005-0000-0000-000061080000}"/>
    <cellStyle name="Note 16 4 4 3" xfId="40181" xr:uid="{00000000-0005-0000-0000-000062080000}"/>
    <cellStyle name="Note 16 4 5" xfId="10713" xr:uid="{00000000-0005-0000-0000-000063080000}"/>
    <cellStyle name="Note 16 4 5 2" xfId="28148" xr:uid="{00000000-0005-0000-0000-000064080000}"/>
    <cellStyle name="Note 16 4 5 3" xfId="42601" xr:uid="{00000000-0005-0000-0000-000065080000}"/>
    <cellStyle name="Note 16 4 6" xfId="14990" xr:uid="{00000000-0005-0000-0000-000066080000}"/>
    <cellStyle name="Note 16 4 6 2" xfId="32425" xr:uid="{00000000-0005-0000-0000-000067080000}"/>
    <cellStyle name="Note 16 4 6 3" xfId="46878" xr:uid="{00000000-0005-0000-0000-000068080000}"/>
    <cellStyle name="Note 16 4 7" xfId="17720" xr:uid="{00000000-0005-0000-0000-000069080000}"/>
    <cellStyle name="Note 16 4 8" xfId="20152" xr:uid="{00000000-0005-0000-0000-00006A080000}"/>
    <cellStyle name="Note 16 5" xfId="3387" xr:uid="{00000000-0005-0000-0000-00006B080000}"/>
    <cellStyle name="Note 16 5 2" xfId="13165" xr:uid="{00000000-0005-0000-0000-00006C080000}"/>
    <cellStyle name="Note 16 5 2 2" xfId="30600" xr:uid="{00000000-0005-0000-0000-00006D080000}"/>
    <cellStyle name="Note 16 5 2 3" xfId="45053" xr:uid="{00000000-0005-0000-0000-00006E080000}"/>
    <cellStyle name="Note 16 5 3" xfId="15626" xr:uid="{00000000-0005-0000-0000-00006F080000}"/>
    <cellStyle name="Note 16 5 3 2" xfId="33061" xr:uid="{00000000-0005-0000-0000-000070080000}"/>
    <cellStyle name="Note 16 5 3 3" xfId="47514" xr:uid="{00000000-0005-0000-0000-000071080000}"/>
    <cellStyle name="Note 16 5 4" xfId="20823" xr:uid="{00000000-0005-0000-0000-000072080000}"/>
    <cellStyle name="Note 16 5 5" xfId="35276" xr:uid="{00000000-0005-0000-0000-000073080000}"/>
    <cellStyle name="Note 16 6" xfId="5849" xr:uid="{00000000-0005-0000-0000-000074080000}"/>
    <cellStyle name="Note 16 6 2" xfId="23284" xr:uid="{00000000-0005-0000-0000-000075080000}"/>
    <cellStyle name="Note 16 6 3" xfId="37737" xr:uid="{00000000-0005-0000-0000-000076080000}"/>
    <cellStyle name="Note 16 7" xfId="8290" xr:uid="{00000000-0005-0000-0000-000077080000}"/>
    <cellStyle name="Note 16 7 2" xfId="25725" xr:uid="{00000000-0005-0000-0000-000078080000}"/>
    <cellStyle name="Note 16 7 3" xfId="40178" xr:uid="{00000000-0005-0000-0000-000079080000}"/>
    <cellStyle name="Note 16 8" xfId="10710" xr:uid="{00000000-0005-0000-0000-00007A080000}"/>
    <cellStyle name="Note 16 8 2" xfId="28145" xr:uid="{00000000-0005-0000-0000-00007B080000}"/>
    <cellStyle name="Note 16 8 3" xfId="42598" xr:uid="{00000000-0005-0000-0000-00007C080000}"/>
    <cellStyle name="Note 16 9" xfId="17717" xr:uid="{00000000-0005-0000-0000-00007D080000}"/>
    <cellStyle name="Note 17" xfId="880" xr:uid="{00000000-0005-0000-0000-00007E080000}"/>
    <cellStyle name="Note 17 2" xfId="881" xr:uid="{00000000-0005-0000-0000-00007F080000}"/>
    <cellStyle name="Note 17 2 2" xfId="3392" xr:uid="{00000000-0005-0000-0000-000080080000}"/>
    <cellStyle name="Note 17 2 2 2" xfId="13169" xr:uid="{00000000-0005-0000-0000-000081080000}"/>
    <cellStyle name="Note 17 2 2 2 2" xfId="30604" xr:uid="{00000000-0005-0000-0000-000082080000}"/>
    <cellStyle name="Note 17 2 2 2 3" xfId="45057" xr:uid="{00000000-0005-0000-0000-000083080000}"/>
    <cellStyle name="Note 17 2 2 3" xfId="15630" xr:uid="{00000000-0005-0000-0000-000084080000}"/>
    <cellStyle name="Note 17 2 2 3 2" xfId="33065" xr:uid="{00000000-0005-0000-0000-000085080000}"/>
    <cellStyle name="Note 17 2 2 3 3" xfId="47518" xr:uid="{00000000-0005-0000-0000-000086080000}"/>
    <cellStyle name="Note 17 2 2 4" xfId="20828" xr:uid="{00000000-0005-0000-0000-000087080000}"/>
    <cellStyle name="Note 17 2 2 5" xfId="35281" xr:uid="{00000000-0005-0000-0000-000088080000}"/>
    <cellStyle name="Note 17 2 3" xfId="5854" xr:uid="{00000000-0005-0000-0000-000089080000}"/>
    <cellStyle name="Note 17 2 3 2" xfId="23289" xr:uid="{00000000-0005-0000-0000-00008A080000}"/>
    <cellStyle name="Note 17 2 3 3" xfId="37742" xr:uid="{00000000-0005-0000-0000-00008B080000}"/>
    <cellStyle name="Note 17 2 4" xfId="8295" xr:uid="{00000000-0005-0000-0000-00008C080000}"/>
    <cellStyle name="Note 17 2 4 2" xfId="25730" xr:uid="{00000000-0005-0000-0000-00008D080000}"/>
    <cellStyle name="Note 17 2 4 3" xfId="40183" xr:uid="{00000000-0005-0000-0000-00008E080000}"/>
    <cellStyle name="Note 17 2 5" xfId="10715" xr:uid="{00000000-0005-0000-0000-00008F080000}"/>
    <cellStyle name="Note 17 2 5 2" xfId="28150" xr:uid="{00000000-0005-0000-0000-000090080000}"/>
    <cellStyle name="Note 17 2 5 3" xfId="42603" xr:uid="{00000000-0005-0000-0000-000091080000}"/>
    <cellStyle name="Note 17 2 6" xfId="17722" xr:uid="{00000000-0005-0000-0000-000092080000}"/>
    <cellStyle name="Note 17 3" xfId="882" xr:uid="{00000000-0005-0000-0000-000093080000}"/>
    <cellStyle name="Note 17 3 2" xfId="3393" xr:uid="{00000000-0005-0000-0000-000094080000}"/>
    <cellStyle name="Note 17 3 2 2" xfId="13170" xr:uid="{00000000-0005-0000-0000-000095080000}"/>
    <cellStyle name="Note 17 3 2 2 2" xfId="30605" xr:uid="{00000000-0005-0000-0000-000096080000}"/>
    <cellStyle name="Note 17 3 2 2 3" xfId="45058" xr:uid="{00000000-0005-0000-0000-000097080000}"/>
    <cellStyle name="Note 17 3 2 3" xfId="15631" xr:uid="{00000000-0005-0000-0000-000098080000}"/>
    <cellStyle name="Note 17 3 2 3 2" xfId="33066" xr:uid="{00000000-0005-0000-0000-000099080000}"/>
    <cellStyle name="Note 17 3 2 3 3" xfId="47519" xr:uid="{00000000-0005-0000-0000-00009A080000}"/>
    <cellStyle name="Note 17 3 2 4" xfId="20829" xr:uid="{00000000-0005-0000-0000-00009B080000}"/>
    <cellStyle name="Note 17 3 2 5" xfId="35282" xr:uid="{00000000-0005-0000-0000-00009C080000}"/>
    <cellStyle name="Note 17 3 3" xfId="5855" xr:uid="{00000000-0005-0000-0000-00009D080000}"/>
    <cellStyle name="Note 17 3 3 2" xfId="23290" xr:uid="{00000000-0005-0000-0000-00009E080000}"/>
    <cellStyle name="Note 17 3 3 3" xfId="37743" xr:uid="{00000000-0005-0000-0000-00009F080000}"/>
    <cellStyle name="Note 17 3 4" xfId="8296" xr:uid="{00000000-0005-0000-0000-0000A0080000}"/>
    <cellStyle name="Note 17 3 4 2" xfId="25731" xr:uid="{00000000-0005-0000-0000-0000A1080000}"/>
    <cellStyle name="Note 17 3 4 3" xfId="40184" xr:uid="{00000000-0005-0000-0000-0000A2080000}"/>
    <cellStyle name="Note 17 3 5" xfId="10716" xr:uid="{00000000-0005-0000-0000-0000A3080000}"/>
    <cellStyle name="Note 17 3 5 2" xfId="28151" xr:uid="{00000000-0005-0000-0000-0000A4080000}"/>
    <cellStyle name="Note 17 3 5 3" xfId="42604" xr:uid="{00000000-0005-0000-0000-0000A5080000}"/>
    <cellStyle name="Note 17 3 6" xfId="17723" xr:uid="{00000000-0005-0000-0000-0000A6080000}"/>
    <cellStyle name="Note 17 4" xfId="883" xr:uid="{00000000-0005-0000-0000-0000A7080000}"/>
    <cellStyle name="Note 17 4 2" xfId="3394" xr:uid="{00000000-0005-0000-0000-0000A8080000}"/>
    <cellStyle name="Note 17 4 2 2" xfId="20830" xr:uid="{00000000-0005-0000-0000-0000A9080000}"/>
    <cellStyle name="Note 17 4 2 3" xfId="35283" xr:uid="{00000000-0005-0000-0000-0000AA080000}"/>
    <cellStyle name="Note 17 4 3" xfId="5856" xr:uid="{00000000-0005-0000-0000-0000AB080000}"/>
    <cellStyle name="Note 17 4 3 2" xfId="23291" xr:uid="{00000000-0005-0000-0000-0000AC080000}"/>
    <cellStyle name="Note 17 4 3 3" xfId="37744" xr:uid="{00000000-0005-0000-0000-0000AD080000}"/>
    <cellStyle name="Note 17 4 4" xfId="8297" xr:uid="{00000000-0005-0000-0000-0000AE080000}"/>
    <cellStyle name="Note 17 4 4 2" xfId="25732" xr:uid="{00000000-0005-0000-0000-0000AF080000}"/>
    <cellStyle name="Note 17 4 4 3" xfId="40185" xr:uid="{00000000-0005-0000-0000-0000B0080000}"/>
    <cellStyle name="Note 17 4 5" xfId="10717" xr:uid="{00000000-0005-0000-0000-0000B1080000}"/>
    <cellStyle name="Note 17 4 5 2" xfId="28152" xr:uid="{00000000-0005-0000-0000-0000B2080000}"/>
    <cellStyle name="Note 17 4 5 3" xfId="42605" xr:uid="{00000000-0005-0000-0000-0000B3080000}"/>
    <cellStyle name="Note 17 4 6" xfId="14991" xr:uid="{00000000-0005-0000-0000-0000B4080000}"/>
    <cellStyle name="Note 17 4 6 2" xfId="32426" xr:uid="{00000000-0005-0000-0000-0000B5080000}"/>
    <cellStyle name="Note 17 4 6 3" xfId="46879" xr:uid="{00000000-0005-0000-0000-0000B6080000}"/>
    <cellStyle name="Note 17 4 7" xfId="17724" xr:uid="{00000000-0005-0000-0000-0000B7080000}"/>
    <cellStyle name="Note 17 4 8" xfId="20153" xr:uid="{00000000-0005-0000-0000-0000B8080000}"/>
    <cellStyle name="Note 17 5" xfId="3391" xr:uid="{00000000-0005-0000-0000-0000B9080000}"/>
    <cellStyle name="Note 17 5 2" xfId="13168" xr:uid="{00000000-0005-0000-0000-0000BA080000}"/>
    <cellStyle name="Note 17 5 2 2" xfId="30603" xr:uid="{00000000-0005-0000-0000-0000BB080000}"/>
    <cellStyle name="Note 17 5 2 3" xfId="45056" xr:uid="{00000000-0005-0000-0000-0000BC080000}"/>
    <cellStyle name="Note 17 5 3" xfId="15629" xr:uid="{00000000-0005-0000-0000-0000BD080000}"/>
    <cellStyle name="Note 17 5 3 2" xfId="33064" xr:uid="{00000000-0005-0000-0000-0000BE080000}"/>
    <cellStyle name="Note 17 5 3 3" xfId="47517" xr:uid="{00000000-0005-0000-0000-0000BF080000}"/>
    <cellStyle name="Note 17 5 4" xfId="20827" xr:uid="{00000000-0005-0000-0000-0000C0080000}"/>
    <cellStyle name="Note 17 5 5" xfId="35280" xr:uid="{00000000-0005-0000-0000-0000C1080000}"/>
    <cellStyle name="Note 17 6" xfId="5853" xr:uid="{00000000-0005-0000-0000-0000C2080000}"/>
    <cellStyle name="Note 17 6 2" xfId="23288" xr:uid="{00000000-0005-0000-0000-0000C3080000}"/>
    <cellStyle name="Note 17 6 3" xfId="37741" xr:uid="{00000000-0005-0000-0000-0000C4080000}"/>
    <cellStyle name="Note 17 7" xfId="8294" xr:uid="{00000000-0005-0000-0000-0000C5080000}"/>
    <cellStyle name="Note 17 7 2" xfId="25729" xr:uid="{00000000-0005-0000-0000-0000C6080000}"/>
    <cellStyle name="Note 17 7 3" xfId="40182" xr:uid="{00000000-0005-0000-0000-0000C7080000}"/>
    <cellStyle name="Note 17 8" xfId="10714" xr:uid="{00000000-0005-0000-0000-0000C8080000}"/>
    <cellStyle name="Note 17 8 2" xfId="28149" xr:uid="{00000000-0005-0000-0000-0000C9080000}"/>
    <cellStyle name="Note 17 8 3" xfId="42602" xr:uid="{00000000-0005-0000-0000-0000CA080000}"/>
    <cellStyle name="Note 17 9" xfId="17721" xr:uid="{00000000-0005-0000-0000-0000CB080000}"/>
    <cellStyle name="Note 18" xfId="884" xr:uid="{00000000-0005-0000-0000-0000CC080000}"/>
    <cellStyle name="Note 18 2" xfId="885" xr:uid="{00000000-0005-0000-0000-0000CD080000}"/>
    <cellStyle name="Note 18 2 2" xfId="3396" xr:uid="{00000000-0005-0000-0000-0000CE080000}"/>
    <cellStyle name="Note 18 2 2 2" xfId="13172" xr:uid="{00000000-0005-0000-0000-0000CF080000}"/>
    <cellStyle name="Note 18 2 2 2 2" xfId="30607" xr:uid="{00000000-0005-0000-0000-0000D0080000}"/>
    <cellStyle name="Note 18 2 2 2 3" xfId="45060" xr:uid="{00000000-0005-0000-0000-0000D1080000}"/>
    <cellStyle name="Note 18 2 2 3" xfId="15633" xr:uid="{00000000-0005-0000-0000-0000D2080000}"/>
    <cellStyle name="Note 18 2 2 3 2" xfId="33068" xr:uid="{00000000-0005-0000-0000-0000D3080000}"/>
    <cellStyle name="Note 18 2 2 3 3" xfId="47521" xr:uid="{00000000-0005-0000-0000-0000D4080000}"/>
    <cellStyle name="Note 18 2 2 4" xfId="20832" xr:uid="{00000000-0005-0000-0000-0000D5080000}"/>
    <cellStyle name="Note 18 2 2 5" xfId="35285" xr:uid="{00000000-0005-0000-0000-0000D6080000}"/>
    <cellStyle name="Note 18 2 3" xfId="5858" xr:uid="{00000000-0005-0000-0000-0000D7080000}"/>
    <cellStyle name="Note 18 2 3 2" xfId="23293" xr:uid="{00000000-0005-0000-0000-0000D8080000}"/>
    <cellStyle name="Note 18 2 3 3" xfId="37746" xr:uid="{00000000-0005-0000-0000-0000D9080000}"/>
    <cellStyle name="Note 18 2 4" xfId="8299" xr:uid="{00000000-0005-0000-0000-0000DA080000}"/>
    <cellStyle name="Note 18 2 4 2" xfId="25734" xr:uid="{00000000-0005-0000-0000-0000DB080000}"/>
    <cellStyle name="Note 18 2 4 3" xfId="40187" xr:uid="{00000000-0005-0000-0000-0000DC080000}"/>
    <cellStyle name="Note 18 2 5" xfId="10719" xr:uid="{00000000-0005-0000-0000-0000DD080000}"/>
    <cellStyle name="Note 18 2 5 2" xfId="28154" xr:uid="{00000000-0005-0000-0000-0000DE080000}"/>
    <cellStyle name="Note 18 2 5 3" xfId="42607" xr:uid="{00000000-0005-0000-0000-0000DF080000}"/>
    <cellStyle name="Note 18 2 6" xfId="17726" xr:uid="{00000000-0005-0000-0000-0000E0080000}"/>
    <cellStyle name="Note 18 3" xfId="886" xr:uid="{00000000-0005-0000-0000-0000E1080000}"/>
    <cellStyle name="Note 18 3 2" xfId="3397" xr:uid="{00000000-0005-0000-0000-0000E2080000}"/>
    <cellStyle name="Note 18 3 2 2" xfId="13173" xr:uid="{00000000-0005-0000-0000-0000E3080000}"/>
    <cellStyle name="Note 18 3 2 2 2" xfId="30608" xr:uid="{00000000-0005-0000-0000-0000E4080000}"/>
    <cellStyle name="Note 18 3 2 2 3" xfId="45061" xr:uid="{00000000-0005-0000-0000-0000E5080000}"/>
    <cellStyle name="Note 18 3 2 3" xfId="15634" xr:uid="{00000000-0005-0000-0000-0000E6080000}"/>
    <cellStyle name="Note 18 3 2 3 2" xfId="33069" xr:uid="{00000000-0005-0000-0000-0000E7080000}"/>
    <cellStyle name="Note 18 3 2 3 3" xfId="47522" xr:uid="{00000000-0005-0000-0000-0000E8080000}"/>
    <cellStyle name="Note 18 3 2 4" xfId="20833" xr:uid="{00000000-0005-0000-0000-0000E9080000}"/>
    <cellStyle name="Note 18 3 2 5" xfId="35286" xr:uid="{00000000-0005-0000-0000-0000EA080000}"/>
    <cellStyle name="Note 18 3 3" xfId="5859" xr:uid="{00000000-0005-0000-0000-0000EB080000}"/>
    <cellStyle name="Note 18 3 3 2" xfId="23294" xr:uid="{00000000-0005-0000-0000-0000EC080000}"/>
    <cellStyle name="Note 18 3 3 3" xfId="37747" xr:uid="{00000000-0005-0000-0000-0000ED080000}"/>
    <cellStyle name="Note 18 3 4" xfId="8300" xr:uid="{00000000-0005-0000-0000-0000EE080000}"/>
    <cellStyle name="Note 18 3 4 2" xfId="25735" xr:uid="{00000000-0005-0000-0000-0000EF080000}"/>
    <cellStyle name="Note 18 3 4 3" xfId="40188" xr:uid="{00000000-0005-0000-0000-0000F0080000}"/>
    <cellStyle name="Note 18 3 5" xfId="10720" xr:uid="{00000000-0005-0000-0000-0000F1080000}"/>
    <cellStyle name="Note 18 3 5 2" xfId="28155" xr:uid="{00000000-0005-0000-0000-0000F2080000}"/>
    <cellStyle name="Note 18 3 5 3" xfId="42608" xr:uid="{00000000-0005-0000-0000-0000F3080000}"/>
    <cellStyle name="Note 18 3 6" xfId="17727" xr:uid="{00000000-0005-0000-0000-0000F4080000}"/>
    <cellStyle name="Note 18 4" xfId="887" xr:uid="{00000000-0005-0000-0000-0000F5080000}"/>
    <cellStyle name="Note 18 4 2" xfId="3398" xr:uid="{00000000-0005-0000-0000-0000F6080000}"/>
    <cellStyle name="Note 18 4 2 2" xfId="20834" xr:uid="{00000000-0005-0000-0000-0000F7080000}"/>
    <cellStyle name="Note 18 4 2 3" xfId="35287" xr:uid="{00000000-0005-0000-0000-0000F8080000}"/>
    <cellStyle name="Note 18 4 3" xfId="5860" xr:uid="{00000000-0005-0000-0000-0000F9080000}"/>
    <cellStyle name="Note 18 4 3 2" xfId="23295" xr:uid="{00000000-0005-0000-0000-0000FA080000}"/>
    <cellStyle name="Note 18 4 3 3" xfId="37748" xr:uid="{00000000-0005-0000-0000-0000FB080000}"/>
    <cellStyle name="Note 18 4 4" xfId="8301" xr:uid="{00000000-0005-0000-0000-0000FC080000}"/>
    <cellStyle name="Note 18 4 4 2" xfId="25736" xr:uid="{00000000-0005-0000-0000-0000FD080000}"/>
    <cellStyle name="Note 18 4 4 3" xfId="40189" xr:uid="{00000000-0005-0000-0000-0000FE080000}"/>
    <cellStyle name="Note 18 4 5" xfId="10721" xr:uid="{00000000-0005-0000-0000-0000FF080000}"/>
    <cellStyle name="Note 18 4 5 2" xfId="28156" xr:uid="{00000000-0005-0000-0000-000000090000}"/>
    <cellStyle name="Note 18 4 5 3" xfId="42609" xr:uid="{00000000-0005-0000-0000-000001090000}"/>
    <cellStyle name="Note 18 4 6" xfId="14992" xr:uid="{00000000-0005-0000-0000-000002090000}"/>
    <cellStyle name="Note 18 4 6 2" xfId="32427" xr:uid="{00000000-0005-0000-0000-000003090000}"/>
    <cellStyle name="Note 18 4 6 3" xfId="46880" xr:uid="{00000000-0005-0000-0000-000004090000}"/>
    <cellStyle name="Note 18 4 7" xfId="17728" xr:uid="{00000000-0005-0000-0000-000005090000}"/>
    <cellStyle name="Note 18 4 8" xfId="20154" xr:uid="{00000000-0005-0000-0000-000006090000}"/>
    <cellStyle name="Note 18 5" xfId="3395" xr:uid="{00000000-0005-0000-0000-000007090000}"/>
    <cellStyle name="Note 18 5 2" xfId="13171" xr:uid="{00000000-0005-0000-0000-000008090000}"/>
    <cellStyle name="Note 18 5 2 2" xfId="30606" xr:uid="{00000000-0005-0000-0000-000009090000}"/>
    <cellStyle name="Note 18 5 2 3" xfId="45059" xr:uid="{00000000-0005-0000-0000-00000A090000}"/>
    <cellStyle name="Note 18 5 3" xfId="15632" xr:uid="{00000000-0005-0000-0000-00000B090000}"/>
    <cellStyle name="Note 18 5 3 2" xfId="33067" xr:uid="{00000000-0005-0000-0000-00000C090000}"/>
    <cellStyle name="Note 18 5 3 3" xfId="47520" xr:uid="{00000000-0005-0000-0000-00000D090000}"/>
    <cellStyle name="Note 18 5 4" xfId="20831" xr:uid="{00000000-0005-0000-0000-00000E090000}"/>
    <cellStyle name="Note 18 5 5" xfId="35284" xr:uid="{00000000-0005-0000-0000-00000F090000}"/>
    <cellStyle name="Note 18 6" xfId="5857" xr:uid="{00000000-0005-0000-0000-000010090000}"/>
    <cellStyle name="Note 18 6 2" xfId="23292" xr:uid="{00000000-0005-0000-0000-000011090000}"/>
    <cellStyle name="Note 18 6 3" xfId="37745" xr:uid="{00000000-0005-0000-0000-000012090000}"/>
    <cellStyle name="Note 18 7" xfId="8298" xr:uid="{00000000-0005-0000-0000-000013090000}"/>
    <cellStyle name="Note 18 7 2" xfId="25733" xr:uid="{00000000-0005-0000-0000-000014090000}"/>
    <cellStyle name="Note 18 7 3" xfId="40186" xr:uid="{00000000-0005-0000-0000-000015090000}"/>
    <cellStyle name="Note 18 8" xfId="10718" xr:uid="{00000000-0005-0000-0000-000016090000}"/>
    <cellStyle name="Note 18 8 2" xfId="28153" xr:uid="{00000000-0005-0000-0000-000017090000}"/>
    <cellStyle name="Note 18 8 3" xfId="42606" xr:uid="{00000000-0005-0000-0000-000018090000}"/>
    <cellStyle name="Note 18 9" xfId="17725" xr:uid="{00000000-0005-0000-0000-000019090000}"/>
    <cellStyle name="Note 19" xfId="888" xr:uid="{00000000-0005-0000-0000-00001A090000}"/>
    <cellStyle name="Note 19 2" xfId="889" xr:uid="{00000000-0005-0000-0000-00001B090000}"/>
    <cellStyle name="Note 19 2 2" xfId="3400" xr:uid="{00000000-0005-0000-0000-00001C090000}"/>
    <cellStyle name="Note 19 2 2 2" xfId="13175" xr:uid="{00000000-0005-0000-0000-00001D090000}"/>
    <cellStyle name="Note 19 2 2 2 2" xfId="30610" xr:uid="{00000000-0005-0000-0000-00001E090000}"/>
    <cellStyle name="Note 19 2 2 2 3" xfId="45063" xr:uid="{00000000-0005-0000-0000-00001F090000}"/>
    <cellStyle name="Note 19 2 2 3" xfId="15636" xr:uid="{00000000-0005-0000-0000-000020090000}"/>
    <cellStyle name="Note 19 2 2 3 2" xfId="33071" xr:uid="{00000000-0005-0000-0000-000021090000}"/>
    <cellStyle name="Note 19 2 2 3 3" xfId="47524" xr:uid="{00000000-0005-0000-0000-000022090000}"/>
    <cellStyle name="Note 19 2 2 4" xfId="20836" xr:uid="{00000000-0005-0000-0000-000023090000}"/>
    <cellStyle name="Note 19 2 2 5" xfId="35289" xr:uid="{00000000-0005-0000-0000-000024090000}"/>
    <cellStyle name="Note 19 2 3" xfId="5862" xr:uid="{00000000-0005-0000-0000-000025090000}"/>
    <cellStyle name="Note 19 2 3 2" xfId="23297" xr:uid="{00000000-0005-0000-0000-000026090000}"/>
    <cellStyle name="Note 19 2 3 3" xfId="37750" xr:uid="{00000000-0005-0000-0000-000027090000}"/>
    <cellStyle name="Note 19 2 4" xfId="8303" xr:uid="{00000000-0005-0000-0000-000028090000}"/>
    <cellStyle name="Note 19 2 4 2" xfId="25738" xr:uid="{00000000-0005-0000-0000-000029090000}"/>
    <cellStyle name="Note 19 2 4 3" xfId="40191" xr:uid="{00000000-0005-0000-0000-00002A090000}"/>
    <cellStyle name="Note 19 2 5" xfId="10723" xr:uid="{00000000-0005-0000-0000-00002B090000}"/>
    <cellStyle name="Note 19 2 5 2" xfId="28158" xr:uid="{00000000-0005-0000-0000-00002C090000}"/>
    <cellStyle name="Note 19 2 5 3" xfId="42611" xr:uid="{00000000-0005-0000-0000-00002D090000}"/>
    <cellStyle name="Note 19 2 6" xfId="17730" xr:uid="{00000000-0005-0000-0000-00002E090000}"/>
    <cellStyle name="Note 19 3" xfId="890" xr:uid="{00000000-0005-0000-0000-00002F090000}"/>
    <cellStyle name="Note 19 3 2" xfId="3401" xr:uid="{00000000-0005-0000-0000-000030090000}"/>
    <cellStyle name="Note 19 3 2 2" xfId="13176" xr:uid="{00000000-0005-0000-0000-000031090000}"/>
    <cellStyle name="Note 19 3 2 2 2" xfId="30611" xr:uid="{00000000-0005-0000-0000-000032090000}"/>
    <cellStyle name="Note 19 3 2 2 3" xfId="45064" xr:uid="{00000000-0005-0000-0000-000033090000}"/>
    <cellStyle name="Note 19 3 2 3" xfId="15637" xr:uid="{00000000-0005-0000-0000-000034090000}"/>
    <cellStyle name="Note 19 3 2 3 2" xfId="33072" xr:uid="{00000000-0005-0000-0000-000035090000}"/>
    <cellStyle name="Note 19 3 2 3 3" xfId="47525" xr:uid="{00000000-0005-0000-0000-000036090000}"/>
    <cellStyle name="Note 19 3 2 4" xfId="20837" xr:uid="{00000000-0005-0000-0000-000037090000}"/>
    <cellStyle name="Note 19 3 2 5" xfId="35290" xr:uid="{00000000-0005-0000-0000-000038090000}"/>
    <cellStyle name="Note 19 3 3" xfId="5863" xr:uid="{00000000-0005-0000-0000-000039090000}"/>
    <cellStyle name="Note 19 3 3 2" xfId="23298" xr:uid="{00000000-0005-0000-0000-00003A090000}"/>
    <cellStyle name="Note 19 3 3 3" xfId="37751" xr:uid="{00000000-0005-0000-0000-00003B090000}"/>
    <cellStyle name="Note 19 3 4" xfId="8304" xr:uid="{00000000-0005-0000-0000-00003C090000}"/>
    <cellStyle name="Note 19 3 4 2" xfId="25739" xr:uid="{00000000-0005-0000-0000-00003D090000}"/>
    <cellStyle name="Note 19 3 4 3" xfId="40192" xr:uid="{00000000-0005-0000-0000-00003E090000}"/>
    <cellStyle name="Note 19 3 5" xfId="10724" xr:uid="{00000000-0005-0000-0000-00003F090000}"/>
    <cellStyle name="Note 19 3 5 2" xfId="28159" xr:uid="{00000000-0005-0000-0000-000040090000}"/>
    <cellStyle name="Note 19 3 5 3" xfId="42612" xr:uid="{00000000-0005-0000-0000-000041090000}"/>
    <cellStyle name="Note 19 3 6" xfId="17731" xr:uid="{00000000-0005-0000-0000-000042090000}"/>
    <cellStyle name="Note 19 4" xfId="891" xr:uid="{00000000-0005-0000-0000-000043090000}"/>
    <cellStyle name="Note 19 4 2" xfId="3402" xr:uid="{00000000-0005-0000-0000-000044090000}"/>
    <cellStyle name="Note 19 4 2 2" xfId="20838" xr:uid="{00000000-0005-0000-0000-000045090000}"/>
    <cellStyle name="Note 19 4 2 3" xfId="35291" xr:uid="{00000000-0005-0000-0000-000046090000}"/>
    <cellStyle name="Note 19 4 3" xfId="5864" xr:uid="{00000000-0005-0000-0000-000047090000}"/>
    <cellStyle name="Note 19 4 3 2" xfId="23299" xr:uid="{00000000-0005-0000-0000-000048090000}"/>
    <cellStyle name="Note 19 4 3 3" xfId="37752" xr:uid="{00000000-0005-0000-0000-000049090000}"/>
    <cellStyle name="Note 19 4 4" xfId="8305" xr:uid="{00000000-0005-0000-0000-00004A090000}"/>
    <cellStyle name="Note 19 4 4 2" xfId="25740" xr:uid="{00000000-0005-0000-0000-00004B090000}"/>
    <cellStyle name="Note 19 4 4 3" xfId="40193" xr:uid="{00000000-0005-0000-0000-00004C090000}"/>
    <cellStyle name="Note 19 4 5" xfId="10725" xr:uid="{00000000-0005-0000-0000-00004D090000}"/>
    <cellStyle name="Note 19 4 5 2" xfId="28160" xr:uid="{00000000-0005-0000-0000-00004E090000}"/>
    <cellStyle name="Note 19 4 5 3" xfId="42613" xr:uid="{00000000-0005-0000-0000-00004F090000}"/>
    <cellStyle name="Note 19 4 6" xfId="14993" xr:uid="{00000000-0005-0000-0000-000050090000}"/>
    <cellStyle name="Note 19 4 6 2" xfId="32428" xr:uid="{00000000-0005-0000-0000-000051090000}"/>
    <cellStyle name="Note 19 4 6 3" xfId="46881" xr:uid="{00000000-0005-0000-0000-000052090000}"/>
    <cellStyle name="Note 19 4 7" xfId="17732" xr:uid="{00000000-0005-0000-0000-000053090000}"/>
    <cellStyle name="Note 19 4 8" xfId="20155" xr:uid="{00000000-0005-0000-0000-000054090000}"/>
    <cellStyle name="Note 19 5" xfId="3399" xr:uid="{00000000-0005-0000-0000-000055090000}"/>
    <cellStyle name="Note 19 5 2" xfId="13174" xr:uid="{00000000-0005-0000-0000-000056090000}"/>
    <cellStyle name="Note 19 5 2 2" xfId="30609" xr:uid="{00000000-0005-0000-0000-000057090000}"/>
    <cellStyle name="Note 19 5 2 3" xfId="45062" xr:uid="{00000000-0005-0000-0000-000058090000}"/>
    <cellStyle name="Note 19 5 3" xfId="15635" xr:uid="{00000000-0005-0000-0000-000059090000}"/>
    <cellStyle name="Note 19 5 3 2" xfId="33070" xr:uid="{00000000-0005-0000-0000-00005A090000}"/>
    <cellStyle name="Note 19 5 3 3" xfId="47523" xr:uid="{00000000-0005-0000-0000-00005B090000}"/>
    <cellStyle name="Note 19 5 4" xfId="20835" xr:uid="{00000000-0005-0000-0000-00005C090000}"/>
    <cellStyle name="Note 19 5 5" xfId="35288" xr:uid="{00000000-0005-0000-0000-00005D090000}"/>
    <cellStyle name="Note 19 6" xfId="5861" xr:uid="{00000000-0005-0000-0000-00005E090000}"/>
    <cellStyle name="Note 19 6 2" xfId="23296" xr:uid="{00000000-0005-0000-0000-00005F090000}"/>
    <cellStyle name="Note 19 6 3" xfId="37749" xr:uid="{00000000-0005-0000-0000-000060090000}"/>
    <cellStyle name="Note 19 7" xfId="8302" xr:uid="{00000000-0005-0000-0000-000061090000}"/>
    <cellStyle name="Note 19 7 2" xfId="25737" xr:uid="{00000000-0005-0000-0000-000062090000}"/>
    <cellStyle name="Note 19 7 3" xfId="40190" xr:uid="{00000000-0005-0000-0000-000063090000}"/>
    <cellStyle name="Note 19 8" xfId="10722" xr:uid="{00000000-0005-0000-0000-000064090000}"/>
    <cellStyle name="Note 19 8 2" xfId="28157" xr:uid="{00000000-0005-0000-0000-000065090000}"/>
    <cellStyle name="Note 19 8 3" xfId="42610" xr:uid="{00000000-0005-0000-0000-000066090000}"/>
    <cellStyle name="Note 19 9" xfId="17729" xr:uid="{00000000-0005-0000-0000-000067090000}"/>
    <cellStyle name="Note 2" xfId="892" xr:uid="{00000000-0005-0000-0000-000068090000}"/>
    <cellStyle name="Note 2 10" xfId="893" xr:uid="{00000000-0005-0000-0000-000069090000}"/>
    <cellStyle name="Note 2 10 10" xfId="5866" xr:uid="{00000000-0005-0000-0000-00006A090000}"/>
    <cellStyle name="Note 2 10 10 2" xfId="23301" xr:uid="{00000000-0005-0000-0000-00006B090000}"/>
    <cellStyle name="Note 2 10 10 3" xfId="37754" xr:uid="{00000000-0005-0000-0000-00006C090000}"/>
    <cellStyle name="Note 2 10 11" xfId="8307" xr:uid="{00000000-0005-0000-0000-00006D090000}"/>
    <cellStyle name="Note 2 10 11 2" xfId="25742" xr:uid="{00000000-0005-0000-0000-00006E090000}"/>
    <cellStyle name="Note 2 10 11 3" xfId="40195" xr:uid="{00000000-0005-0000-0000-00006F090000}"/>
    <cellStyle name="Note 2 10 12" xfId="10727" xr:uid="{00000000-0005-0000-0000-000070090000}"/>
    <cellStyle name="Note 2 10 12 2" xfId="28162" xr:uid="{00000000-0005-0000-0000-000071090000}"/>
    <cellStyle name="Note 2 10 12 3" xfId="42615" xr:uid="{00000000-0005-0000-0000-000072090000}"/>
    <cellStyle name="Note 2 10 13" xfId="17734" xr:uid="{00000000-0005-0000-0000-000073090000}"/>
    <cellStyle name="Note 2 10 2" xfId="894" xr:uid="{00000000-0005-0000-0000-000074090000}"/>
    <cellStyle name="Note 2 10 2 2" xfId="895" xr:uid="{00000000-0005-0000-0000-000075090000}"/>
    <cellStyle name="Note 2 10 2 2 2" xfId="3406" xr:uid="{00000000-0005-0000-0000-000076090000}"/>
    <cellStyle name="Note 2 10 2 2 2 2" xfId="13180" xr:uid="{00000000-0005-0000-0000-000077090000}"/>
    <cellStyle name="Note 2 10 2 2 2 2 2" xfId="30615" xr:uid="{00000000-0005-0000-0000-000078090000}"/>
    <cellStyle name="Note 2 10 2 2 2 2 3" xfId="45068" xr:uid="{00000000-0005-0000-0000-000079090000}"/>
    <cellStyle name="Note 2 10 2 2 2 3" xfId="15641" xr:uid="{00000000-0005-0000-0000-00007A090000}"/>
    <cellStyle name="Note 2 10 2 2 2 3 2" xfId="33076" xr:uid="{00000000-0005-0000-0000-00007B090000}"/>
    <cellStyle name="Note 2 10 2 2 2 3 3" xfId="47529" xr:uid="{00000000-0005-0000-0000-00007C090000}"/>
    <cellStyle name="Note 2 10 2 2 2 4" xfId="20842" xr:uid="{00000000-0005-0000-0000-00007D090000}"/>
    <cellStyle name="Note 2 10 2 2 2 5" xfId="35295" xr:uid="{00000000-0005-0000-0000-00007E090000}"/>
    <cellStyle name="Note 2 10 2 2 3" xfId="5868" xr:uid="{00000000-0005-0000-0000-00007F090000}"/>
    <cellStyle name="Note 2 10 2 2 3 2" xfId="23303" xr:uid="{00000000-0005-0000-0000-000080090000}"/>
    <cellStyle name="Note 2 10 2 2 3 3" xfId="37756" xr:uid="{00000000-0005-0000-0000-000081090000}"/>
    <cellStyle name="Note 2 10 2 2 4" xfId="8309" xr:uid="{00000000-0005-0000-0000-000082090000}"/>
    <cellStyle name="Note 2 10 2 2 4 2" xfId="25744" xr:uid="{00000000-0005-0000-0000-000083090000}"/>
    <cellStyle name="Note 2 10 2 2 4 3" xfId="40197" xr:uid="{00000000-0005-0000-0000-000084090000}"/>
    <cellStyle name="Note 2 10 2 2 5" xfId="10729" xr:uid="{00000000-0005-0000-0000-000085090000}"/>
    <cellStyle name="Note 2 10 2 2 5 2" xfId="28164" xr:uid="{00000000-0005-0000-0000-000086090000}"/>
    <cellStyle name="Note 2 10 2 2 5 3" xfId="42617" xr:uid="{00000000-0005-0000-0000-000087090000}"/>
    <cellStyle name="Note 2 10 2 2 6" xfId="17736" xr:uid="{00000000-0005-0000-0000-000088090000}"/>
    <cellStyle name="Note 2 10 2 3" xfId="896" xr:uid="{00000000-0005-0000-0000-000089090000}"/>
    <cellStyle name="Note 2 10 2 3 2" xfId="3407" xr:uid="{00000000-0005-0000-0000-00008A090000}"/>
    <cellStyle name="Note 2 10 2 3 2 2" xfId="13181" xr:uid="{00000000-0005-0000-0000-00008B090000}"/>
    <cellStyle name="Note 2 10 2 3 2 2 2" xfId="30616" xr:uid="{00000000-0005-0000-0000-00008C090000}"/>
    <cellStyle name="Note 2 10 2 3 2 2 3" xfId="45069" xr:uid="{00000000-0005-0000-0000-00008D090000}"/>
    <cellStyle name="Note 2 10 2 3 2 3" xfId="15642" xr:uid="{00000000-0005-0000-0000-00008E090000}"/>
    <cellStyle name="Note 2 10 2 3 2 3 2" xfId="33077" xr:uid="{00000000-0005-0000-0000-00008F090000}"/>
    <cellStyle name="Note 2 10 2 3 2 3 3" xfId="47530" xr:uid="{00000000-0005-0000-0000-000090090000}"/>
    <cellStyle name="Note 2 10 2 3 2 4" xfId="20843" xr:uid="{00000000-0005-0000-0000-000091090000}"/>
    <cellStyle name="Note 2 10 2 3 2 5" xfId="35296" xr:uid="{00000000-0005-0000-0000-000092090000}"/>
    <cellStyle name="Note 2 10 2 3 3" xfId="5869" xr:uid="{00000000-0005-0000-0000-000093090000}"/>
    <cellStyle name="Note 2 10 2 3 3 2" xfId="23304" xr:uid="{00000000-0005-0000-0000-000094090000}"/>
    <cellStyle name="Note 2 10 2 3 3 3" xfId="37757" xr:uid="{00000000-0005-0000-0000-000095090000}"/>
    <cellStyle name="Note 2 10 2 3 4" xfId="8310" xr:uid="{00000000-0005-0000-0000-000096090000}"/>
    <cellStyle name="Note 2 10 2 3 4 2" xfId="25745" xr:uid="{00000000-0005-0000-0000-000097090000}"/>
    <cellStyle name="Note 2 10 2 3 4 3" xfId="40198" xr:uid="{00000000-0005-0000-0000-000098090000}"/>
    <cellStyle name="Note 2 10 2 3 5" xfId="10730" xr:uid="{00000000-0005-0000-0000-000099090000}"/>
    <cellStyle name="Note 2 10 2 3 5 2" xfId="28165" xr:uid="{00000000-0005-0000-0000-00009A090000}"/>
    <cellStyle name="Note 2 10 2 3 5 3" xfId="42618" xr:uid="{00000000-0005-0000-0000-00009B090000}"/>
    <cellStyle name="Note 2 10 2 3 6" xfId="17737" xr:uid="{00000000-0005-0000-0000-00009C090000}"/>
    <cellStyle name="Note 2 10 2 4" xfId="897" xr:uid="{00000000-0005-0000-0000-00009D090000}"/>
    <cellStyle name="Note 2 10 2 4 2" xfId="3408" xr:uid="{00000000-0005-0000-0000-00009E090000}"/>
    <cellStyle name="Note 2 10 2 4 2 2" xfId="20844" xr:uid="{00000000-0005-0000-0000-00009F090000}"/>
    <cellStyle name="Note 2 10 2 4 2 3" xfId="35297" xr:uid="{00000000-0005-0000-0000-0000A0090000}"/>
    <cellStyle name="Note 2 10 2 4 3" xfId="5870" xr:uid="{00000000-0005-0000-0000-0000A1090000}"/>
    <cellStyle name="Note 2 10 2 4 3 2" xfId="23305" xr:uid="{00000000-0005-0000-0000-0000A2090000}"/>
    <cellStyle name="Note 2 10 2 4 3 3" xfId="37758" xr:uid="{00000000-0005-0000-0000-0000A3090000}"/>
    <cellStyle name="Note 2 10 2 4 4" xfId="8311" xr:uid="{00000000-0005-0000-0000-0000A4090000}"/>
    <cellStyle name="Note 2 10 2 4 4 2" xfId="25746" xr:uid="{00000000-0005-0000-0000-0000A5090000}"/>
    <cellStyle name="Note 2 10 2 4 4 3" xfId="40199" xr:uid="{00000000-0005-0000-0000-0000A6090000}"/>
    <cellStyle name="Note 2 10 2 4 5" xfId="10731" xr:uid="{00000000-0005-0000-0000-0000A7090000}"/>
    <cellStyle name="Note 2 10 2 4 5 2" xfId="28166" xr:uid="{00000000-0005-0000-0000-0000A8090000}"/>
    <cellStyle name="Note 2 10 2 4 5 3" xfId="42619" xr:uid="{00000000-0005-0000-0000-0000A9090000}"/>
    <cellStyle name="Note 2 10 2 4 6" xfId="14994" xr:uid="{00000000-0005-0000-0000-0000AA090000}"/>
    <cellStyle name="Note 2 10 2 4 6 2" xfId="32429" xr:uid="{00000000-0005-0000-0000-0000AB090000}"/>
    <cellStyle name="Note 2 10 2 4 6 3" xfId="46882" xr:uid="{00000000-0005-0000-0000-0000AC090000}"/>
    <cellStyle name="Note 2 10 2 4 7" xfId="17738" xr:uid="{00000000-0005-0000-0000-0000AD090000}"/>
    <cellStyle name="Note 2 10 2 4 8" xfId="20156" xr:uid="{00000000-0005-0000-0000-0000AE090000}"/>
    <cellStyle name="Note 2 10 2 5" xfId="3405" xr:uid="{00000000-0005-0000-0000-0000AF090000}"/>
    <cellStyle name="Note 2 10 2 5 2" xfId="13179" xr:uid="{00000000-0005-0000-0000-0000B0090000}"/>
    <cellStyle name="Note 2 10 2 5 2 2" xfId="30614" xr:uid="{00000000-0005-0000-0000-0000B1090000}"/>
    <cellStyle name="Note 2 10 2 5 2 3" xfId="45067" xr:uid="{00000000-0005-0000-0000-0000B2090000}"/>
    <cellStyle name="Note 2 10 2 5 3" xfId="15640" xr:uid="{00000000-0005-0000-0000-0000B3090000}"/>
    <cellStyle name="Note 2 10 2 5 3 2" xfId="33075" xr:uid="{00000000-0005-0000-0000-0000B4090000}"/>
    <cellStyle name="Note 2 10 2 5 3 3" xfId="47528" xr:uid="{00000000-0005-0000-0000-0000B5090000}"/>
    <cellStyle name="Note 2 10 2 5 4" xfId="20841" xr:uid="{00000000-0005-0000-0000-0000B6090000}"/>
    <cellStyle name="Note 2 10 2 5 5" xfId="35294" xr:uid="{00000000-0005-0000-0000-0000B7090000}"/>
    <cellStyle name="Note 2 10 2 6" xfId="5867" xr:uid="{00000000-0005-0000-0000-0000B8090000}"/>
    <cellStyle name="Note 2 10 2 6 2" xfId="23302" xr:uid="{00000000-0005-0000-0000-0000B9090000}"/>
    <cellStyle name="Note 2 10 2 6 3" xfId="37755" xr:uid="{00000000-0005-0000-0000-0000BA090000}"/>
    <cellStyle name="Note 2 10 2 7" xfId="8308" xr:uid="{00000000-0005-0000-0000-0000BB090000}"/>
    <cellStyle name="Note 2 10 2 7 2" xfId="25743" xr:uid="{00000000-0005-0000-0000-0000BC090000}"/>
    <cellStyle name="Note 2 10 2 7 3" xfId="40196" xr:uid="{00000000-0005-0000-0000-0000BD090000}"/>
    <cellStyle name="Note 2 10 2 8" xfId="10728" xr:uid="{00000000-0005-0000-0000-0000BE090000}"/>
    <cellStyle name="Note 2 10 2 8 2" xfId="28163" xr:uid="{00000000-0005-0000-0000-0000BF090000}"/>
    <cellStyle name="Note 2 10 2 8 3" xfId="42616" xr:uid="{00000000-0005-0000-0000-0000C0090000}"/>
    <cellStyle name="Note 2 10 2 9" xfId="17735" xr:uid="{00000000-0005-0000-0000-0000C1090000}"/>
    <cellStyle name="Note 2 10 3" xfId="898" xr:uid="{00000000-0005-0000-0000-0000C2090000}"/>
    <cellStyle name="Note 2 10 3 2" xfId="899" xr:uid="{00000000-0005-0000-0000-0000C3090000}"/>
    <cellStyle name="Note 2 10 3 2 2" xfId="3410" xr:uid="{00000000-0005-0000-0000-0000C4090000}"/>
    <cellStyle name="Note 2 10 3 2 2 2" xfId="13183" xr:uid="{00000000-0005-0000-0000-0000C5090000}"/>
    <cellStyle name="Note 2 10 3 2 2 2 2" xfId="30618" xr:uid="{00000000-0005-0000-0000-0000C6090000}"/>
    <cellStyle name="Note 2 10 3 2 2 2 3" xfId="45071" xr:uid="{00000000-0005-0000-0000-0000C7090000}"/>
    <cellStyle name="Note 2 10 3 2 2 3" xfId="15644" xr:uid="{00000000-0005-0000-0000-0000C8090000}"/>
    <cellStyle name="Note 2 10 3 2 2 3 2" xfId="33079" xr:uid="{00000000-0005-0000-0000-0000C9090000}"/>
    <cellStyle name="Note 2 10 3 2 2 3 3" xfId="47532" xr:uid="{00000000-0005-0000-0000-0000CA090000}"/>
    <cellStyle name="Note 2 10 3 2 2 4" xfId="20846" xr:uid="{00000000-0005-0000-0000-0000CB090000}"/>
    <cellStyle name="Note 2 10 3 2 2 5" xfId="35299" xr:uid="{00000000-0005-0000-0000-0000CC090000}"/>
    <cellStyle name="Note 2 10 3 2 3" xfId="5872" xr:uid="{00000000-0005-0000-0000-0000CD090000}"/>
    <cellStyle name="Note 2 10 3 2 3 2" xfId="23307" xr:uid="{00000000-0005-0000-0000-0000CE090000}"/>
    <cellStyle name="Note 2 10 3 2 3 3" xfId="37760" xr:uid="{00000000-0005-0000-0000-0000CF090000}"/>
    <cellStyle name="Note 2 10 3 2 4" xfId="8313" xr:uid="{00000000-0005-0000-0000-0000D0090000}"/>
    <cellStyle name="Note 2 10 3 2 4 2" xfId="25748" xr:uid="{00000000-0005-0000-0000-0000D1090000}"/>
    <cellStyle name="Note 2 10 3 2 4 3" xfId="40201" xr:uid="{00000000-0005-0000-0000-0000D2090000}"/>
    <cellStyle name="Note 2 10 3 2 5" xfId="10733" xr:uid="{00000000-0005-0000-0000-0000D3090000}"/>
    <cellStyle name="Note 2 10 3 2 5 2" xfId="28168" xr:uid="{00000000-0005-0000-0000-0000D4090000}"/>
    <cellStyle name="Note 2 10 3 2 5 3" xfId="42621" xr:uid="{00000000-0005-0000-0000-0000D5090000}"/>
    <cellStyle name="Note 2 10 3 2 6" xfId="17740" xr:uid="{00000000-0005-0000-0000-0000D6090000}"/>
    <cellStyle name="Note 2 10 3 3" xfId="900" xr:uid="{00000000-0005-0000-0000-0000D7090000}"/>
    <cellStyle name="Note 2 10 3 3 2" xfId="3411" xr:uid="{00000000-0005-0000-0000-0000D8090000}"/>
    <cellStyle name="Note 2 10 3 3 2 2" xfId="13184" xr:uid="{00000000-0005-0000-0000-0000D9090000}"/>
    <cellStyle name="Note 2 10 3 3 2 2 2" xfId="30619" xr:uid="{00000000-0005-0000-0000-0000DA090000}"/>
    <cellStyle name="Note 2 10 3 3 2 2 3" xfId="45072" xr:uid="{00000000-0005-0000-0000-0000DB090000}"/>
    <cellStyle name="Note 2 10 3 3 2 3" xfId="15645" xr:uid="{00000000-0005-0000-0000-0000DC090000}"/>
    <cellStyle name="Note 2 10 3 3 2 3 2" xfId="33080" xr:uid="{00000000-0005-0000-0000-0000DD090000}"/>
    <cellStyle name="Note 2 10 3 3 2 3 3" xfId="47533" xr:uid="{00000000-0005-0000-0000-0000DE090000}"/>
    <cellStyle name="Note 2 10 3 3 2 4" xfId="20847" xr:uid="{00000000-0005-0000-0000-0000DF090000}"/>
    <cellStyle name="Note 2 10 3 3 2 5" xfId="35300" xr:uid="{00000000-0005-0000-0000-0000E0090000}"/>
    <cellStyle name="Note 2 10 3 3 3" xfId="5873" xr:uid="{00000000-0005-0000-0000-0000E1090000}"/>
    <cellStyle name="Note 2 10 3 3 3 2" xfId="23308" xr:uid="{00000000-0005-0000-0000-0000E2090000}"/>
    <cellStyle name="Note 2 10 3 3 3 3" xfId="37761" xr:uid="{00000000-0005-0000-0000-0000E3090000}"/>
    <cellStyle name="Note 2 10 3 3 4" xfId="8314" xr:uid="{00000000-0005-0000-0000-0000E4090000}"/>
    <cellStyle name="Note 2 10 3 3 4 2" xfId="25749" xr:uid="{00000000-0005-0000-0000-0000E5090000}"/>
    <cellStyle name="Note 2 10 3 3 4 3" xfId="40202" xr:uid="{00000000-0005-0000-0000-0000E6090000}"/>
    <cellStyle name="Note 2 10 3 3 5" xfId="10734" xr:uid="{00000000-0005-0000-0000-0000E7090000}"/>
    <cellStyle name="Note 2 10 3 3 5 2" xfId="28169" xr:uid="{00000000-0005-0000-0000-0000E8090000}"/>
    <cellStyle name="Note 2 10 3 3 5 3" xfId="42622" xr:uid="{00000000-0005-0000-0000-0000E9090000}"/>
    <cellStyle name="Note 2 10 3 3 6" xfId="17741" xr:uid="{00000000-0005-0000-0000-0000EA090000}"/>
    <cellStyle name="Note 2 10 3 4" xfId="901" xr:uid="{00000000-0005-0000-0000-0000EB090000}"/>
    <cellStyle name="Note 2 10 3 4 2" xfId="3412" xr:uid="{00000000-0005-0000-0000-0000EC090000}"/>
    <cellStyle name="Note 2 10 3 4 2 2" xfId="20848" xr:uid="{00000000-0005-0000-0000-0000ED090000}"/>
    <cellStyle name="Note 2 10 3 4 2 3" xfId="35301" xr:uid="{00000000-0005-0000-0000-0000EE090000}"/>
    <cellStyle name="Note 2 10 3 4 3" xfId="5874" xr:uid="{00000000-0005-0000-0000-0000EF090000}"/>
    <cellStyle name="Note 2 10 3 4 3 2" xfId="23309" xr:uid="{00000000-0005-0000-0000-0000F0090000}"/>
    <cellStyle name="Note 2 10 3 4 3 3" xfId="37762" xr:uid="{00000000-0005-0000-0000-0000F1090000}"/>
    <cellStyle name="Note 2 10 3 4 4" xfId="8315" xr:uid="{00000000-0005-0000-0000-0000F2090000}"/>
    <cellStyle name="Note 2 10 3 4 4 2" xfId="25750" xr:uid="{00000000-0005-0000-0000-0000F3090000}"/>
    <cellStyle name="Note 2 10 3 4 4 3" xfId="40203" xr:uid="{00000000-0005-0000-0000-0000F4090000}"/>
    <cellStyle name="Note 2 10 3 4 5" xfId="10735" xr:uid="{00000000-0005-0000-0000-0000F5090000}"/>
    <cellStyle name="Note 2 10 3 4 5 2" xfId="28170" xr:uid="{00000000-0005-0000-0000-0000F6090000}"/>
    <cellStyle name="Note 2 10 3 4 5 3" xfId="42623" xr:uid="{00000000-0005-0000-0000-0000F7090000}"/>
    <cellStyle name="Note 2 10 3 4 6" xfId="14995" xr:uid="{00000000-0005-0000-0000-0000F8090000}"/>
    <cellStyle name="Note 2 10 3 4 6 2" xfId="32430" xr:uid="{00000000-0005-0000-0000-0000F9090000}"/>
    <cellStyle name="Note 2 10 3 4 6 3" xfId="46883" xr:uid="{00000000-0005-0000-0000-0000FA090000}"/>
    <cellStyle name="Note 2 10 3 4 7" xfId="17742" xr:uid="{00000000-0005-0000-0000-0000FB090000}"/>
    <cellStyle name="Note 2 10 3 4 8" xfId="20157" xr:uid="{00000000-0005-0000-0000-0000FC090000}"/>
    <cellStyle name="Note 2 10 3 5" xfId="3409" xr:uid="{00000000-0005-0000-0000-0000FD090000}"/>
    <cellStyle name="Note 2 10 3 5 2" xfId="13182" xr:uid="{00000000-0005-0000-0000-0000FE090000}"/>
    <cellStyle name="Note 2 10 3 5 2 2" xfId="30617" xr:uid="{00000000-0005-0000-0000-0000FF090000}"/>
    <cellStyle name="Note 2 10 3 5 2 3" xfId="45070" xr:uid="{00000000-0005-0000-0000-0000000A0000}"/>
    <cellStyle name="Note 2 10 3 5 3" xfId="15643" xr:uid="{00000000-0005-0000-0000-0000010A0000}"/>
    <cellStyle name="Note 2 10 3 5 3 2" xfId="33078" xr:uid="{00000000-0005-0000-0000-0000020A0000}"/>
    <cellStyle name="Note 2 10 3 5 3 3" xfId="47531" xr:uid="{00000000-0005-0000-0000-0000030A0000}"/>
    <cellStyle name="Note 2 10 3 5 4" xfId="20845" xr:uid="{00000000-0005-0000-0000-0000040A0000}"/>
    <cellStyle name="Note 2 10 3 5 5" xfId="35298" xr:uid="{00000000-0005-0000-0000-0000050A0000}"/>
    <cellStyle name="Note 2 10 3 6" xfId="5871" xr:uid="{00000000-0005-0000-0000-0000060A0000}"/>
    <cellStyle name="Note 2 10 3 6 2" xfId="23306" xr:uid="{00000000-0005-0000-0000-0000070A0000}"/>
    <cellStyle name="Note 2 10 3 6 3" xfId="37759" xr:uid="{00000000-0005-0000-0000-0000080A0000}"/>
    <cellStyle name="Note 2 10 3 7" xfId="8312" xr:uid="{00000000-0005-0000-0000-0000090A0000}"/>
    <cellStyle name="Note 2 10 3 7 2" xfId="25747" xr:uid="{00000000-0005-0000-0000-00000A0A0000}"/>
    <cellStyle name="Note 2 10 3 7 3" xfId="40200" xr:uid="{00000000-0005-0000-0000-00000B0A0000}"/>
    <cellStyle name="Note 2 10 3 8" xfId="10732" xr:uid="{00000000-0005-0000-0000-00000C0A0000}"/>
    <cellStyle name="Note 2 10 3 8 2" xfId="28167" xr:uid="{00000000-0005-0000-0000-00000D0A0000}"/>
    <cellStyle name="Note 2 10 3 8 3" xfId="42620" xr:uid="{00000000-0005-0000-0000-00000E0A0000}"/>
    <cellStyle name="Note 2 10 3 9" xfId="17739" xr:uid="{00000000-0005-0000-0000-00000F0A0000}"/>
    <cellStyle name="Note 2 10 4" xfId="902" xr:uid="{00000000-0005-0000-0000-0000100A0000}"/>
    <cellStyle name="Note 2 10 4 2" xfId="903" xr:uid="{00000000-0005-0000-0000-0000110A0000}"/>
    <cellStyle name="Note 2 10 4 2 2" xfId="3414" xr:uid="{00000000-0005-0000-0000-0000120A0000}"/>
    <cellStyle name="Note 2 10 4 2 2 2" xfId="13186" xr:uid="{00000000-0005-0000-0000-0000130A0000}"/>
    <cellStyle name="Note 2 10 4 2 2 2 2" xfId="30621" xr:uid="{00000000-0005-0000-0000-0000140A0000}"/>
    <cellStyle name="Note 2 10 4 2 2 2 3" xfId="45074" xr:uid="{00000000-0005-0000-0000-0000150A0000}"/>
    <cellStyle name="Note 2 10 4 2 2 3" xfId="15647" xr:uid="{00000000-0005-0000-0000-0000160A0000}"/>
    <cellStyle name="Note 2 10 4 2 2 3 2" xfId="33082" xr:uid="{00000000-0005-0000-0000-0000170A0000}"/>
    <cellStyle name="Note 2 10 4 2 2 3 3" xfId="47535" xr:uid="{00000000-0005-0000-0000-0000180A0000}"/>
    <cellStyle name="Note 2 10 4 2 2 4" xfId="20850" xr:uid="{00000000-0005-0000-0000-0000190A0000}"/>
    <cellStyle name="Note 2 10 4 2 2 5" xfId="35303" xr:uid="{00000000-0005-0000-0000-00001A0A0000}"/>
    <cellStyle name="Note 2 10 4 2 3" xfId="5876" xr:uid="{00000000-0005-0000-0000-00001B0A0000}"/>
    <cellStyle name="Note 2 10 4 2 3 2" xfId="23311" xr:uid="{00000000-0005-0000-0000-00001C0A0000}"/>
    <cellStyle name="Note 2 10 4 2 3 3" xfId="37764" xr:uid="{00000000-0005-0000-0000-00001D0A0000}"/>
    <cellStyle name="Note 2 10 4 2 4" xfId="8317" xr:uid="{00000000-0005-0000-0000-00001E0A0000}"/>
    <cellStyle name="Note 2 10 4 2 4 2" xfId="25752" xr:uid="{00000000-0005-0000-0000-00001F0A0000}"/>
    <cellStyle name="Note 2 10 4 2 4 3" xfId="40205" xr:uid="{00000000-0005-0000-0000-0000200A0000}"/>
    <cellStyle name="Note 2 10 4 2 5" xfId="10737" xr:uid="{00000000-0005-0000-0000-0000210A0000}"/>
    <cellStyle name="Note 2 10 4 2 5 2" xfId="28172" xr:uid="{00000000-0005-0000-0000-0000220A0000}"/>
    <cellStyle name="Note 2 10 4 2 5 3" xfId="42625" xr:uid="{00000000-0005-0000-0000-0000230A0000}"/>
    <cellStyle name="Note 2 10 4 2 6" xfId="17744" xr:uid="{00000000-0005-0000-0000-0000240A0000}"/>
    <cellStyle name="Note 2 10 4 3" xfId="904" xr:uid="{00000000-0005-0000-0000-0000250A0000}"/>
    <cellStyle name="Note 2 10 4 3 2" xfId="3415" xr:uid="{00000000-0005-0000-0000-0000260A0000}"/>
    <cellStyle name="Note 2 10 4 3 2 2" xfId="13187" xr:uid="{00000000-0005-0000-0000-0000270A0000}"/>
    <cellStyle name="Note 2 10 4 3 2 2 2" xfId="30622" xr:uid="{00000000-0005-0000-0000-0000280A0000}"/>
    <cellStyle name="Note 2 10 4 3 2 2 3" xfId="45075" xr:uid="{00000000-0005-0000-0000-0000290A0000}"/>
    <cellStyle name="Note 2 10 4 3 2 3" xfId="15648" xr:uid="{00000000-0005-0000-0000-00002A0A0000}"/>
    <cellStyle name="Note 2 10 4 3 2 3 2" xfId="33083" xr:uid="{00000000-0005-0000-0000-00002B0A0000}"/>
    <cellStyle name="Note 2 10 4 3 2 3 3" xfId="47536" xr:uid="{00000000-0005-0000-0000-00002C0A0000}"/>
    <cellStyle name="Note 2 10 4 3 2 4" xfId="20851" xr:uid="{00000000-0005-0000-0000-00002D0A0000}"/>
    <cellStyle name="Note 2 10 4 3 2 5" xfId="35304" xr:uid="{00000000-0005-0000-0000-00002E0A0000}"/>
    <cellStyle name="Note 2 10 4 3 3" xfId="5877" xr:uid="{00000000-0005-0000-0000-00002F0A0000}"/>
    <cellStyle name="Note 2 10 4 3 3 2" xfId="23312" xr:uid="{00000000-0005-0000-0000-0000300A0000}"/>
    <cellStyle name="Note 2 10 4 3 3 3" xfId="37765" xr:uid="{00000000-0005-0000-0000-0000310A0000}"/>
    <cellStyle name="Note 2 10 4 3 4" xfId="8318" xr:uid="{00000000-0005-0000-0000-0000320A0000}"/>
    <cellStyle name="Note 2 10 4 3 4 2" xfId="25753" xr:uid="{00000000-0005-0000-0000-0000330A0000}"/>
    <cellStyle name="Note 2 10 4 3 4 3" xfId="40206" xr:uid="{00000000-0005-0000-0000-0000340A0000}"/>
    <cellStyle name="Note 2 10 4 3 5" xfId="10738" xr:uid="{00000000-0005-0000-0000-0000350A0000}"/>
    <cellStyle name="Note 2 10 4 3 5 2" xfId="28173" xr:uid="{00000000-0005-0000-0000-0000360A0000}"/>
    <cellStyle name="Note 2 10 4 3 5 3" xfId="42626" xr:uid="{00000000-0005-0000-0000-0000370A0000}"/>
    <cellStyle name="Note 2 10 4 3 6" xfId="17745" xr:uid="{00000000-0005-0000-0000-0000380A0000}"/>
    <cellStyle name="Note 2 10 4 4" xfId="905" xr:uid="{00000000-0005-0000-0000-0000390A0000}"/>
    <cellStyle name="Note 2 10 4 4 2" xfId="3416" xr:uid="{00000000-0005-0000-0000-00003A0A0000}"/>
    <cellStyle name="Note 2 10 4 4 2 2" xfId="20852" xr:uid="{00000000-0005-0000-0000-00003B0A0000}"/>
    <cellStyle name="Note 2 10 4 4 2 3" xfId="35305" xr:uid="{00000000-0005-0000-0000-00003C0A0000}"/>
    <cellStyle name="Note 2 10 4 4 3" xfId="5878" xr:uid="{00000000-0005-0000-0000-00003D0A0000}"/>
    <cellStyle name="Note 2 10 4 4 3 2" xfId="23313" xr:uid="{00000000-0005-0000-0000-00003E0A0000}"/>
    <cellStyle name="Note 2 10 4 4 3 3" xfId="37766" xr:uid="{00000000-0005-0000-0000-00003F0A0000}"/>
    <cellStyle name="Note 2 10 4 4 4" xfId="8319" xr:uid="{00000000-0005-0000-0000-0000400A0000}"/>
    <cellStyle name="Note 2 10 4 4 4 2" xfId="25754" xr:uid="{00000000-0005-0000-0000-0000410A0000}"/>
    <cellStyle name="Note 2 10 4 4 4 3" xfId="40207" xr:uid="{00000000-0005-0000-0000-0000420A0000}"/>
    <cellStyle name="Note 2 10 4 4 5" xfId="10739" xr:uid="{00000000-0005-0000-0000-0000430A0000}"/>
    <cellStyle name="Note 2 10 4 4 5 2" xfId="28174" xr:uid="{00000000-0005-0000-0000-0000440A0000}"/>
    <cellStyle name="Note 2 10 4 4 5 3" xfId="42627" xr:uid="{00000000-0005-0000-0000-0000450A0000}"/>
    <cellStyle name="Note 2 10 4 4 6" xfId="14996" xr:uid="{00000000-0005-0000-0000-0000460A0000}"/>
    <cellStyle name="Note 2 10 4 4 6 2" xfId="32431" xr:uid="{00000000-0005-0000-0000-0000470A0000}"/>
    <cellStyle name="Note 2 10 4 4 6 3" xfId="46884" xr:uid="{00000000-0005-0000-0000-0000480A0000}"/>
    <cellStyle name="Note 2 10 4 4 7" xfId="17746" xr:uid="{00000000-0005-0000-0000-0000490A0000}"/>
    <cellStyle name="Note 2 10 4 4 8" xfId="20158" xr:uid="{00000000-0005-0000-0000-00004A0A0000}"/>
    <cellStyle name="Note 2 10 4 5" xfId="3413" xr:uid="{00000000-0005-0000-0000-00004B0A0000}"/>
    <cellStyle name="Note 2 10 4 5 2" xfId="13185" xr:uid="{00000000-0005-0000-0000-00004C0A0000}"/>
    <cellStyle name="Note 2 10 4 5 2 2" xfId="30620" xr:uid="{00000000-0005-0000-0000-00004D0A0000}"/>
    <cellStyle name="Note 2 10 4 5 2 3" xfId="45073" xr:uid="{00000000-0005-0000-0000-00004E0A0000}"/>
    <cellStyle name="Note 2 10 4 5 3" xfId="15646" xr:uid="{00000000-0005-0000-0000-00004F0A0000}"/>
    <cellStyle name="Note 2 10 4 5 3 2" xfId="33081" xr:uid="{00000000-0005-0000-0000-0000500A0000}"/>
    <cellStyle name="Note 2 10 4 5 3 3" xfId="47534" xr:uid="{00000000-0005-0000-0000-0000510A0000}"/>
    <cellStyle name="Note 2 10 4 5 4" xfId="20849" xr:uid="{00000000-0005-0000-0000-0000520A0000}"/>
    <cellStyle name="Note 2 10 4 5 5" xfId="35302" xr:uid="{00000000-0005-0000-0000-0000530A0000}"/>
    <cellStyle name="Note 2 10 4 6" xfId="5875" xr:uid="{00000000-0005-0000-0000-0000540A0000}"/>
    <cellStyle name="Note 2 10 4 6 2" xfId="23310" xr:uid="{00000000-0005-0000-0000-0000550A0000}"/>
    <cellStyle name="Note 2 10 4 6 3" xfId="37763" xr:uid="{00000000-0005-0000-0000-0000560A0000}"/>
    <cellStyle name="Note 2 10 4 7" xfId="8316" xr:uid="{00000000-0005-0000-0000-0000570A0000}"/>
    <cellStyle name="Note 2 10 4 7 2" xfId="25751" xr:uid="{00000000-0005-0000-0000-0000580A0000}"/>
    <cellStyle name="Note 2 10 4 7 3" xfId="40204" xr:uid="{00000000-0005-0000-0000-0000590A0000}"/>
    <cellStyle name="Note 2 10 4 8" xfId="10736" xr:uid="{00000000-0005-0000-0000-00005A0A0000}"/>
    <cellStyle name="Note 2 10 4 8 2" xfId="28171" xr:uid="{00000000-0005-0000-0000-00005B0A0000}"/>
    <cellStyle name="Note 2 10 4 8 3" xfId="42624" xr:uid="{00000000-0005-0000-0000-00005C0A0000}"/>
    <cellStyle name="Note 2 10 4 9" xfId="17743" xr:uid="{00000000-0005-0000-0000-00005D0A0000}"/>
    <cellStyle name="Note 2 10 5" xfId="906" xr:uid="{00000000-0005-0000-0000-00005E0A0000}"/>
    <cellStyle name="Note 2 10 5 2" xfId="907" xr:uid="{00000000-0005-0000-0000-00005F0A0000}"/>
    <cellStyle name="Note 2 10 5 2 2" xfId="3418" xr:uid="{00000000-0005-0000-0000-0000600A0000}"/>
    <cellStyle name="Note 2 10 5 2 2 2" xfId="13189" xr:uid="{00000000-0005-0000-0000-0000610A0000}"/>
    <cellStyle name="Note 2 10 5 2 2 2 2" xfId="30624" xr:uid="{00000000-0005-0000-0000-0000620A0000}"/>
    <cellStyle name="Note 2 10 5 2 2 2 3" xfId="45077" xr:uid="{00000000-0005-0000-0000-0000630A0000}"/>
    <cellStyle name="Note 2 10 5 2 2 3" xfId="15650" xr:uid="{00000000-0005-0000-0000-0000640A0000}"/>
    <cellStyle name="Note 2 10 5 2 2 3 2" xfId="33085" xr:uid="{00000000-0005-0000-0000-0000650A0000}"/>
    <cellStyle name="Note 2 10 5 2 2 3 3" xfId="47538" xr:uid="{00000000-0005-0000-0000-0000660A0000}"/>
    <cellStyle name="Note 2 10 5 2 2 4" xfId="20854" xr:uid="{00000000-0005-0000-0000-0000670A0000}"/>
    <cellStyle name="Note 2 10 5 2 2 5" xfId="35307" xr:uid="{00000000-0005-0000-0000-0000680A0000}"/>
    <cellStyle name="Note 2 10 5 2 3" xfId="5880" xr:uid="{00000000-0005-0000-0000-0000690A0000}"/>
    <cellStyle name="Note 2 10 5 2 3 2" xfId="23315" xr:uid="{00000000-0005-0000-0000-00006A0A0000}"/>
    <cellStyle name="Note 2 10 5 2 3 3" xfId="37768" xr:uid="{00000000-0005-0000-0000-00006B0A0000}"/>
    <cellStyle name="Note 2 10 5 2 4" xfId="8321" xr:uid="{00000000-0005-0000-0000-00006C0A0000}"/>
    <cellStyle name="Note 2 10 5 2 4 2" xfId="25756" xr:uid="{00000000-0005-0000-0000-00006D0A0000}"/>
    <cellStyle name="Note 2 10 5 2 4 3" xfId="40209" xr:uid="{00000000-0005-0000-0000-00006E0A0000}"/>
    <cellStyle name="Note 2 10 5 2 5" xfId="10741" xr:uid="{00000000-0005-0000-0000-00006F0A0000}"/>
    <cellStyle name="Note 2 10 5 2 5 2" xfId="28176" xr:uid="{00000000-0005-0000-0000-0000700A0000}"/>
    <cellStyle name="Note 2 10 5 2 5 3" xfId="42629" xr:uid="{00000000-0005-0000-0000-0000710A0000}"/>
    <cellStyle name="Note 2 10 5 2 6" xfId="17748" xr:uid="{00000000-0005-0000-0000-0000720A0000}"/>
    <cellStyle name="Note 2 10 5 3" xfId="908" xr:uid="{00000000-0005-0000-0000-0000730A0000}"/>
    <cellStyle name="Note 2 10 5 3 2" xfId="3419" xr:uid="{00000000-0005-0000-0000-0000740A0000}"/>
    <cellStyle name="Note 2 10 5 3 2 2" xfId="13190" xr:uid="{00000000-0005-0000-0000-0000750A0000}"/>
    <cellStyle name="Note 2 10 5 3 2 2 2" xfId="30625" xr:uid="{00000000-0005-0000-0000-0000760A0000}"/>
    <cellStyle name="Note 2 10 5 3 2 2 3" xfId="45078" xr:uid="{00000000-0005-0000-0000-0000770A0000}"/>
    <cellStyle name="Note 2 10 5 3 2 3" xfId="15651" xr:uid="{00000000-0005-0000-0000-0000780A0000}"/>
    <cellStyle name="Note 2 10 5 3 2 3 2" xfId="33086" xr:uid="{00000000-0005-0000-0000-0000790A0000}"/>
    <cellStyle name="Note 2 10 5 3 2 3 3" xfId="47539" xr:uid="{00000000-0005-0000-0000-00007A0A0000}"/>
    <cellStyle name="Note 2 10 5 3 2 4" xfId="20855" xr:uid="{00000000-0005-0000-0000-00007B0A0000}"/>
    <cellStyle name="Note 2 10 5 3 2 5" xfId="35308" xr:uid="{00000000-0005-0000-0000-00007C0A0000}"/>
    <cellStyle name="Note 2 10 5 3 3" xfId="5881" xr:uid="{00000000-0005-0000-0000-00007D0A0000}"/>
    <cellStyle name="Note 2 10 5 3 3 2" xfId="23316" xr:uid="{00000000-0005-0000-0000-00007E0A0000}"/>
    <cellStyle name="Note 2 10 5 3 3 3" xfId="37769" xr:uid="{00000000-0005-0000-0000-00007F0A0000}"/>
    <cellStyle name="Note 2 10 5 3 4" xfId="8322" xr:uid="{00000000-0005-0000-0000-0000800A0000}"/>
    <cellStyle name="Note 2 10 5 3 4 2" xfId="25757" xr:uid="{00000000-0005-0000-0000-0000810A0000}"/>
    <cellStyle name="Note 2 10 5 3 4 3" xfId="40210" xr:uid="{00000000-0005-0000-0000-0000820A0000}"/>
    <cellStyle name="Note 2 10 5 3 5" xfId="10742" xr:uid="{00000000-0005-0000-0000-0000830A0000}"/>
    <cellStyle name="Note 2 10 5 3 5 2" xfId="28177" xr:uid="{00000000-0005-0000-0000-0000840A0000}"/>
    <cellStyle name="Note 2 10 5 3 5 3" xfId="42630" xr:uid="{00000000-0005-0000-0000-0000850A0000}"/>
    <cellStyle name="Note 2 10 5 3 6" xfId="17749" xr:uid="{00000000-0005-0000-0000-0000860A0000}"/>
    <cellStyle name="Note 2 10 5 4" xfId="909" xr:uid="{00000000-0005-0000-0000-0000870A0000}"/>
    <cellStyle name="Note 2 10 5 4 2" xfId="3420" xr:uid="{00000000-0005-0000-0000-0000880A0000}"/>
    <cellStyle name="Note 2 10 5 4 2 2" xfId="20856" xr:uid="{00000000-0005-0000-0000-0000890A0000}"/>
    <cellStyle name="Note 2 10 5 4 2 3" xfId="35309" xr:uid="{00000000-0005-0000-0000-00008A0A0000}"/>
    <cellStyle name="Note 2 10 5 4 3" xfId="5882" xr:uid="{00000000-0005-0000-0000-00008B0A0000}"/>
    <cellStyle name="Note 2 10 5 4 3 2" xfId="23317" xr:uid="{00000000-0005-0000-0000-00008C0A0000}"/>
    <cellStyle name="Note 2 10 5 4 3 3" xfId="37770" xr:uid="{00000000-0005-0000-0000-00008D0A0000}"/>
    <cellStyle name="Note 2 10 5 4 4" xfId="8323" xr:uid="{00000000-0005-0000-0000-00008E0A0000}"/>
    <cellStyle name="Note 2 10 5 4 4 2" xfId="25758" xr:uid="{00000000-0005-0000-0000-00008F0A0000}"/>
    <cellStyle name="Note 2 10 5 4 4 3" xfId="40211" xr:uid="{00000000-0005-0000-0000-0000900A0000}"/>
    <cellStyle name="Note 2 10 5 4 5" xfId="10743" xr:uid="{00000000-0005-0000-0000-0000910A0000}"/>
    <cellStyle name="Note 2 10 5 4 5 2" xfId="28178" xr:uid="{00000000-0005-0000-0000-0000920A0000}"/>
    <cellStyle name="Note 2 10 5 4 5 3" xfId="42631" xr:uid="{00000000-0005-0000-0000-0000930A0000}"/>
    <cellStyle name="Note 2 10 5 4 6" xfId="14997" xr:uid="{00000000-0005-0000-0000-0000940A0000}"/>
    <cellStyle name="Note 2 10 5 4 6 2" xfId="32432" xr:uid="{00000000-0005-0000-0000-0000950A0000}"/>
    <cellStyle name="Note 2 10 5 4 6 3" xfId="46885" xr:uid="{00000000-0005-0000-0000-0000960A0000}"/>
    <cellStyle name="Note 2 10 5 4 7" xfId="17750" xr:uid="{00000000-0005-0000-0000-0000970A0000}"/>
    <cellStyle name="Note 2 10 5 4 8" xfId="20159" xr:uid="{00000000-0005-0000-0000-0000980A0000}"/>
    <cellStyle name="Note 2 10 5 5" xfId="3417" xr:uid="{00000000-0005-0000-0000-0000990A0000}"/>
    <cellStyle name="Note 2 10 5 5 2" xfId="13188" xr:uid="{00000000-0005-0000-0000-00009A0A0000}"/>
    <cellStyle name="Note 2 10 5 5 2 2" xfId="30623" xr:uid="{00000000-0005-0000-0000-00009B0A0000}"/>
    <cellStyle name="Note 2 10 5 5 2 3" xfId="45076" xr:uid="{00000000-0005-0000-0000-00009C0A0000}"/>
    <cellStyle name="Note 2 10 5 5 3" xfId="15649" xr:uid="{00000000-0005-0000-0000-00009D0A0000}"/>
    <cellStyle name="Note 2 10 5 5 3 2" xfId="33084" xr:uid="{00000000-0005-0000-0000-00009E0A0000}"/>
    <cellStyle name="Note 2 10 5 5 3 3" xfId="47537" xr:uid="{00000000-0005-0000-0000-00009F0A0000}"/>
    <cellStyle name="Note 2 10 5 5 4" xfId="20853" xr:uid="{00000000-0005-0000-0000-0000A00A0000}"/>
    <cellStyle name="Note 2 10 5 5 5" xfId="35306" xr:uid="{00000000-0005-0000-0000-0000A10A0000}"/>
    <cellStyle name="Note 2 10 5 6" xfId="5879" xr:uid="{00000000-0005-0000-0000-0000A20A0000}"/>
    <cellStyle name="Note 2 10 5 6 2" xfId="23314" xr:uid="{00000000-0005-0000-0000-0000A30A0000}"/>
    <cellStyle name="Note 2 10 5 6 3" xfId="37767" xr:uid="{00000000-0005-0000-0000-0000A40A0000}"/>
    <cellStyle name="Note 2 10 5 7" xfId="8320" xr:uid="{00000000-0005-0000-0000-0000A50A0000}"/>
    <cellStyle name="Note 2 10 5 7 2" xfId="25755" xr:uid="{00000000-0005-0000-0000-0000A60A0000}"/>
    <cellStyle name="Note 2 10 5 7 3" xfId="40208" xr:uid="{00000000-0005-0000-0000-0000A70A0000}"/>
    <cellStyle name="Note 2 10 5 8" xfId="10740" xr:uid="{00000000-0005-0000-0000-0000A80A0000}"/>
    <cellStyle name="Note 2 10 5 8 2" xfId="28175" xr:uid="{00000000-0005-0000-0000-0000A90A0000}"/>
    <cellStyle name="Note 2 10 5 8 3" xfId="42628" xr:uid="{00000000-0005-0000-0000-0000AA0A0000}"/>
    <cellStyle name="Note 2 10 5 9" xfId="17747" xr:uid="{00000000-0005-0000-0000-0000AB0A0000}"/>
    <cellStyle name="Note 2 10 6" xfId="910" xr:uid="{00000000-0005-0000-0000-0000AC0A0000}"/>
    <cellStyle name="Note 2 10 6 2" xfId="3421" xr:uid="{00000000-0005-0000-0000-0000AD0A0000}"/>
    <cellStyle name="Note 2 10 6 2 2" xfId="13191" xr:uid="{00000000-0005-0000-0000-0000AE0A0000}"/>
    <cellStyle name="Note 2 10 6 2 2 2" xfId="30626" xr:uid="{00000000-0005-0000-0000-0000AF0A0000}"/>
    <cellStyle name="Note 2 10 6 2 2 3" xfId="45079" xr:uid="{00000000-0005-0000-0000-0000B00A0000}"/>
    <cellStyle name="Note 2 10 6 2 3" xfId="15652" xr:uid="{00000000-0005-0000-0000-0000B10A0000}"/>
    <cellStyle name="Note 2 10 6 2 3 2" xfId="33087" xr:uid="{00000000-0005-0000-0000-0000B20A0000}"/>
    <cellStyle name="Note 2 10 6 2 3 3" xfId="47540" xr:uid="{00000000-0005-0000-0000-0000B30A0000}"/>
    <cellStyle name="Note 2 10 6 2 4" xfId="20857" xr:uid="{00000000-0005-0000-0000-0000B40A0000}"/>
    <cellStyle name="Note 2 10 6 2 5" xfId="35310" xr:uid="{00000000-0005-0000-0000-0000B50A0000}"/>
    <cellStyle name="Note 2 10 6 3" xfId="5883" xr:uid="{00000000-0005-0000-0000-0000B60A0000}"/>
    <cellStyle name="Note 2 10 6 3 2" xfId="23318" xr:uid="{00000000-0005-0000-0000-0000B70A0000}"/>
    <cellStyle name="Note 2 10 6 3 3" xfId="37771" xr:uid="{00000000-0005-0000-0000-0000B80A0000}"/>
    <cellStyle name="Note 2 10 6 4" xfId="8324" xr:uid="{00000000-0005-0000-0000-0000B90A0000}"/>
    <cellStyle name="Note 2 10 6 4 2" xfId="25759" xr:uid="{00000000-0005-0000-0000-0000BA0A0000}"/>
    <cellStyle name="Note 2 10 6 4 3" xfId="40212" xr:uid="{00000000-0005-0000-0000-0000BB0A0000}"/>
    <cellStyle name="Note 2 10 6 5" xfId="10744" xr:uid="{00000000-0005-0000-0000-0000BC0A0000}"/>
    <cellStyle name="Note 2 10 6 5 2" xfId="28179" xr:uid="{00000000-0005-0000-0000-0000BD0A0000}"/>
    <cellStyle name="Note 2 10 6 5 3" xfId="42632" xr:uid="{00000000-0005-0000-0000-0000BE0A0000}"/>
    <cellStyle name="Note 2 10 6 6" xfId="17751" xr:uid="{00000000-0005-0000-0000-0000BF0A0000}"/>
    <cellStyle name="Note 2 10 7" xfId="911" xr:uid="{00000000-0005-0000-0000-0000C00A0000}"/>
    <cellStyle name="Note 2 10 7 2" xfId="3422" xr:uid="{00000000-0005-0000-0000-0000C10A0000}"/>
    <cellStyle name="Note 2 10 7 2 2" xfId="13192" xr:uid="{00000000-0005-0000-0000-0000C20A0000}"/>
    <cellStyle name="Note 2 10 7 2 2 2" xfId="30627" xr:uid="{00000000-0005-0000-0000-0000C30A0000}"/>
    <cellStyle name="Note 2 10 7 2 2 3" xfId="45080" xr:uid="{00000000-0005-0000-0000-0000C40A0000}"/>
    <cellStyle name="Note 2 10 7 2 3" xfId="15653" xr:uid="{00000000-0005-0000-0000-0000C50A0000}"/>
    <cellStyle name="Note 2 10 7 2 3 2" xfId="33088" xr:uid="{00000000-0005-0000-0000-0000C60A0000}"/>
    <cellStyle name="Note 2 10 7 2 3 3" xfId="47541" xr:uid="{00000000-0005-0000-0000-0000C70A0000}"/>
    <cellStyle name="Note 2 10 7 2 4" xfId="20858" xr:uid="{00000000-0005-0000-0000-0000C80A0000}"/>
    <cellStyle name="Note 2 10 7 2 5" xfId="35311" xr:uid="{00000000-0005-0000-0000-0000C90A0000}"/>
    <cellStyle name="Note 2 10 7 3" xfId="5884" xr:uid="{00000000-0005-0000-0000-0000CA0A0000}"/>
    <cellStyle name="Note 2 10 7 3 2" xfId="23319" xr:uid="{00000000-0005-0000-0000-0000CB0A0000}"/>
    <cellStyle name="Note 2 10 7 3 3" xfId="37772" xr:uid="{00000000-0005-0000-0000-0000CC0A0000}"/>
    <cellStyle name="Note 2 10 7 4" xfId="8325" xr:uid="{00000000-0005-0000-0000-0000CD0A0000}"/>
    <cellStyle name="Note 2 10 7 4 2" xfId="25760" xr:uid="{00000000-0005-0000-0000-0000CE0A0000}"/>
    <cellStyle name="Note 2 10 7 4 3" xfId="40213" xr:uid="{00000000-0005-0000-0000-0000CF0A0000}"/>
    <cellStyle name="Note 2 10 7 5" xfId="10745" xr:uid="{00000000-0005-0000-0000-0000D00A0000}"/>
    <cellStyle name="Note 2 10 7 5 2" xfId="28180" xr:uid="{00000000-0005-0000-0000-0000D10A0000}"/>
    <cellStyle name="Note 2 10 7 5 3" xfId="42633" xr:uid="{00000000-0005-0000-0000-0000D20A0000}"/>
    <cellStyle name="Note 2 10 7 6" xfId="17752" xr:uid="{00000000-0005-0000-0000-0000D30A0000}"/>
    <cellStyle name="Note 2 10 8" xfId="912" xr:uid="{00000000-0005-0000-0000-0000D40A0000}"/>
    <cellStyle name="Note 2 10 8 2" xfId="3423" xr:uid="{00000000-0005-0000-0000-0000D50A0000}"/>
    <cellStyle name="Note 2 10 8 2 2" xfId="20859" xr:uid="{00000000-0005-0000-0000-0000D60A0000}"/>
    <cellStyle name="Note 2 10 8 2 3" xfId="35312" xr:uid="{00000000-0005-0000-0000-0000D70A0000}"/>
    <cellStyle name="Note 2 10 8 3" xfId="5885" xr:uid="{00000000-0005-0000-0000-0000D80A0000}"/>
    <cellStyle name="Note 2 10 8 3 2" xfId="23320" xr:uid="{00000000-0005-0000-0000-0000D90A0000}"/>
    <cellStyle name="Note 2 10 8 3 3" xfId="37773" xr:uid="{00000000-0005-0000-0000-0000DA0A0000}"/>
    <cellStyle name="Note 2 10 8 4" xfId="8326" xr:uid="{00000000-0005-0000-0000-0000DB0A0000}"/>
    <cellStyle name="Note 2 10 8 4 2" xfId="25761" xr:uid="{00000000-0005-0000-0000-0000DC0A0000}"/>
    <cellStyle name="Note 2 10 8 4 3" xfId="40214" xr:uid="{00000000-0005-0000-0000-0000DD0A0000}"/>
    <cellStyle name="Note 2 10 8 5" xfId="10746" xr:uid="{00000000-0005-0000-0000-0000DE0A0000}"/>
    <cellStyle name="Note 2 10 8 5 2" xfId="28181" xr:uid="{00000000-0005-0000-0000-0000DF0A0000}"/>
    <cellStyle name="Note 2 10 8 5 3" xfId="42634" xr:uid="{00000000-0005-0000-0000-0000E00A0000}"/>
    <cellStyle name="Note 2 10 8 6" xfId="14998" xr:uid="{00000000-0005-0000-0000-0000E10A0000}"/>
    <cellStyle name="Note 2 10 8 6 2" xfId="32433" xr:uid="{00000000-0005-0000-0000-0000E20A0000}"/>
    <cellStyle name="Note 2 10 8 6 3" xfId="46886" xr:uid="{00000000-0005-0000-0000-0000E30A0000}"/>
    <cellStyle name="Note 2 10 8 7" xfId="17753" xr:uid="{00000000-0005-0000-0000-0000E40A0000}"/>
    <cellStyle name="Note 2 10 8 8" xfId="20160" xr:uid="{00000000-0005-0000-0000-0000E50A0000}"/>
    <cellStyle name="Note 2 10 9" xfId="3404" xr:uid="{00000000-0005-0000-0000-0000E60A0000}"/>
    <cellStyle name="Note 2 10 9 2" xfId="13178" xr:uid="{00000000-0005-0000-0000-0000E70A0000}"/>
    <cellStyle name="Note 2 10 9 2 2" xfId="30613" xr:uid="{00000000-0005-0000-0000-0000E80A0000}"/>
    <cellStyle name="Note 2 10 9 2 3" xfId="45066" xr:uid="{00000000-0005-0000-0000-0000E90A0000}"/>
    <cellStyle name="Note 2 10 9 3" xfId="15639" xr:uid="{00000000-0005-0000-0000-0000EA0A0000}"/>
    <cellStyle name="Note 2 10 9 3 2" xfId="33074" xr:uid="{00000000-0005-0000-0000-0000EB0A0000}"/>
    <cellStyle name="Note 2 10 9 3 3" xfId="47527" xr:uid="{00000000-0005-0000-0000-0000EC0A0000}"/>
    <cellStyle name="Note 2 10 9 4" xfId="20840" xr:uid="{00000000-0005-0000-0000-0000ED0A0000}"/>
    <cellStyle name="Note 2 10 9 5" xfId="35293" xr:uid="{00000000-0005-0000-0000-0000EE0A0000}"/>
    <cellStyle name="Note 2 11" xfId="913" xr:uid="{00000000-0005-0000-0000-0000EF0A0000}"/>
    <cellStyle name="Note 2 11 10" xfId="5886" xr:uid="{00000000-0005-0000-0000-0000F00A0000}"/>
    <cellStyle name="Note 2 11 10 2" xfId="23321" xr:uid="{00000000-0005-0000-0000-0000F10A0000}"/>
    <cellStyle name="Note 2 11 10 3" xfId="37774" xr:uid="{00000000-0005-0000-0000-0000F20A0000}"/>
    <cellStyle name="Note 2 11 11" xfId="8327" xr:uid="{00000000-0005-0000-0000-0000F30A0000}"/>
    <cellStyle name="Note 2 11 11 2" xfId="25762" xr:uid="{00000000-0005-0000-0000-0000F40A0000}"/>
    <cellStyle name="Note 2 11 11 3" xfId="40215" xr:uid="{00000000-0005-0000-0000-0000F50A0000}"/>
    <cellStyle name="Note 2 11 12" xfId="10747" xr:uid="{00000000-0005-0000-0000-0000F60A0000}"/>
    <cellStyle name="Note 2 11 12 2" xfId="28182" xr:uid="{00000000-0005-0000-0000-0000F70A0000}"/>
    <cellStyle name="Note 2 11 12 3" xfId="42635" xr:uid="{00000000-0005-0000-0000-0000F80A0000}"/>
    <cellStyle name="Note 2 11 13" xfId="17754" xr:uid="{00000000-0005-0000-0000-0000F90A0000}"/>
    <cellStyle name="Note 2 11 2" xfId="914" xr:uid="{00000000-0005-0000-0000-0000FA0A0000}"/>
    <cellStyle name="Note 2 11 2 2" xfId="915" xr:uid="{00000000-0005-0000-0000-0000FB0A0000}"/>
    <cellStyle name="Note 2 11 2 2 2" xfId="3426" xr:uid="{00000000-0005-0000-0000-0000FC0A0000}"/>
    <cellStyle name="Note 2 11 2 2 2 2" xfId="13195" xr:uid="{00000000-0005-0000-0000-0000FD0A0000}"/>
    <cellStyle name="Note 2 11 2 2 2 2 2" xfId="30630" xr:uid="{00000000-0005-0000-0000-0000FE0A0000}"/>
    <cellStyle name="Note 2 11 2 2 2 2 3" xfId="45083" xr:uid="{00000000-0005-0000-0000-0000FF0A0000}"/>
    <cellStyle name="Note 2 11 2 2 2 3" xfId="15656" xr:uid="{00000000-0005-0000-0000-0000000B0000}"/>
    <cellStyle name="Note 2 11 2 2 2 3 2" xfId="33091" xr:uid="{00000000-0005-0000-0000-0000010B0000}"/>
    <cellStyle name="Note 2 11 2 2 2 3 3" xfId="47544" xr:uid="{00000000-0005-0000-0000-0000020B0000}"/>
    <cellStyle name="Note 2 11 2 2 2 4" xfId="20862" xr:uid="{00000000-0005-0000-0000-0000030B0000}"/>
    <cellStyle name="Note 2 11 2 2 2 5" xfId="35315" xr:uid="{00000000-0005-0000-0000-0000040B0000}"/>
    <cellStyle name="Note 2 11 2 2 3" xfId="5888" xr:uid="{00000000-0005-0000-0000-0000050B0000}"/>
    <cellStyle name="Note 2 11 2 2 3 2" xfId="23323" xr:uid="{00000000-0005-0000-0000-0000060B0000}"/>
    <cellStyle name="Note 2 11 2 2 3 3" xfId="37776" xr:uid="{00000000-0005-0000-0000-0000070B0000}"/>
    <cellStyle name="Note 2 11 2 2 4" xfId="8329" xr:uid="{00000000-0005-0000-0000-0000080B0000}"/>
    <cellStyle name="Note 2 11 2 2 4 2" xfId="25764" xr:uid="{00000000-0005-0000-0000-0000090B0000}"/>
    <cellStyle name="Note 2 11 2 2 4 3" xfId="40217" xr:uid="{00000000-0005-0000-0000-00000A0B0000}"/>
    <cellStyle name="Note 2 11 2 2 5" xfId="10749" xr:uid="{00000000-0005-0000-0000-00000B0B0000}"/>
    <cellStyle name="Note 2 11 2 2 5 2" xfId="28184" xr:uid="{00000000-0005-0000-0000-00000C0B0000}"/>
    <cellStyle name="Note 2 11 2 2 5 3" xfId="42637" xr:uid="{00000000-0005-0000-0000-00000D0B0000}"/>
    <cellStyle name="Note 2 11 2 2 6" xfId="17756" xr:uid="{00000000-0005-0000-0000-00000E0B0000}"/>
    <cellStyle name="Note 2 11 2 3" xfId="916" xr:uid="{00000000-0005-0000-0000-00000F0B0000}"/>
    <cellStyle name="Note 2 11 2 3 2" xfId="3427" xr:uid="{00000000-0005-0000-0000-0000100B0000}"/>
    <cellStyle name="Note 2 11 2 3 2 2" xfId="13196" xr:uid="{00000000-0005-0000-0000-0000110B0000}"/>
    <cellStyle name="Note 2 11 2 3 2 2 2" xfId="30631" xr:uid="{00000000-0005-0000-0000-0000120B0000}"/>
    <cellStyle name="Note 2 11 2 3 2 2 3" xfId="45084" xr:uid="{00000000-0005-0000-0000-0000130B0000}"/>
    <cellStyle name="Note 2 11 2 3 2 3" xfId="15657" xr:uid="{00000000-0005-0000-0000-0000140B0000}"/>
    <cellStyle name="Note 2 11 2 3 2 3 2" xfId="33092" xr:uid="{00000000-0005-0000-0000-0000150B0000}"/>
    <cellStyle name="Note 2 11 2 3 2 3 3" xfId="47545" xr:uid="{00000000-0005-0000-0000-0000160B0000}"/>
    <cellStyle name="Note 2 11 2 3 2 4" xfId="20863" xr:uid="{00000000-0005-0000-0000-0000170B0000}"/>
    <cellStyle name="Note 2 11 2 3 2 5" xfId="35316" xr:uid="{00000000-0005-0000-0000-0000180B0000}"/>
    <cellStyle name="Note 2 11 2 3 3" xfId="5889" xr:uid="{00000000-0005-0000-0000-0000190B0000}"/>
    <cellStyle name="Note 2 11 2 3 3 2" xfId="23324" xr:uid="{00000000-0005-0000-0000-00001A0B0000}"/>
    <cellStyle name="Note 2 11 2 3 3 3" xfId="37777" xr:uid="{00000000-0005-0000-0000-00001B0B0000}"/>
    <cellStyle name="Note 2 11 2 3 4" xfId="8330" xr:uid="{00000000-0005-0000-0000-00001C0B0000}"/>
    <cellStyle name="Note 2 11 2 3 4 2" xfId="25765" xr:uid="{00000000-0005-0000-0000-00001D0B0000}"/>
    <cellStyle name="Note 2 11 2 3 4 3" xfId="40218" xr:uid="{00000000-0005-0000-0000-00001E0B0000}"/>
    <cellStyle name="Note 2 11 2 3 5" xfId="10750" xr:uid="{00000000-0005-0000-0000-00001F0B0000}"/>
    <cellStyle name="Note 2 11 2 3 5 2" xfId="28185" xr:uid="{00000000-0005-0000-0000-0000200B0000}"/>
    <cellStyle name="Note 2 11 2 3 5 3" xfId="42638" xr:uid="{00000000-0005-0000-0000-0000210B0000}"/>
    <cellStyle name="Note 2 11 2 3 6" xfId="17757" xr:uid="{00000000-0005-0000-0000-0000220B0000}"/>
    <cellStyle name="Note 2 11 2 4" xfId="917" xr:uid="{00000000-0005-0000-0000-0000230B0000}"/>
    <cellStyle name="Note 2 11 2 4 2" xfId="3428" xr:uid="{00000000-0005-0000-0000-0000240B0000}"/>
    <cellStyle name="Note 2 11 2 4 2 2" xfId="20864" xr:uid="{00000000-0005-0000-0000-0000250B0000}"/>
    <cellStyle name="Note 2 11 2 4 2 3" xfId="35317" xr:uid="{00000000-0005-0000-0000-0000260B0000}"/>
    <cellStyle name="Note 2 11 2 4 3" xfId="5890" xr:uid="{00000000-0005-0000-0000-0000270B0000}"/>
    <cellStyle name="Note 2 11 2 4 3 2" xfId="23325" xr:uid="{00000000-0005-0000-0000-0000280B0000}"/>
    <cellStyle name="Note 2 11 2 4 3 3" xfId="37778" xr:uid="{00000000-0005-0000-0000-0000290B0000}"/>
    <cellStyle name="Note 2 11 2 4 4" xfId="8331" xr:uid="{00000000-0005-0000-0000-00002A0B0000}"/>
    <cellStyle name="Note 2 11 2 4 4 2" xfId="25766" xr:uid="{00000000-0005-0000-0000-00002B0B0000}"/>
    <cellStyle name="Note 2 11 2 4 4 3" xfId="40219" xr:uid="{00000000-0005-0000-0000-00002C0B0000}"/>
    <cellStyle name="Note 2 11 2 4 5" xfId="10751" xr:uid="{00000000-0005-0000-0000-00002D0B0000}"/>
    <cellStyle name="Note 2 11 2 4 5 2" xfId="28186" xr:uid="{00000000-0005-0000-0000-00002E0B0000}"/>
    <cellStyle name="Note 2 11 2 4 5 3" xfId="42639" xr:uid="{00000000-0005-0000-0000-00002F0B0000}"/>
    <cellStyle name="Note 2 11 2 4 6" xfId="14999" xr:uid="{00000000-0005-0000-0000-0000300B0000}"/>
    <cellStyle name="Note 2 11 2 4 6 2" xfId="32434" xr:uid="{00000000-0005-0000-0000-0000310B0000}"/>
    <cellStyle name="Note 2 11 2 4 6 3" xfId="46887" xr:uid="{00000000-0005-0000-0000-0000320B0000}"/>
    <cellStyle name="Note 2 11 2 4 7" xfId="17758" xr:uid="{00000000-0005-0000-0000-0000330B0000}"/>
    <cellStyle name="Note 2 11 2 4 8" xfId="20161" xr:uid="{00000000-0005-0000-0000-0000340B0000}"/>
    <cellStyle name="Note 2 11 2 5" xfId="3425" xr:uid="{00000000-0005-0000-0000-0000350B0000}"/>
    <cellStyle name="Note 2 11 2 5 2" xfId="13194" xr:uid="{00000000-0005-0000-0000-0000360B0000}"/>
    <cellStyle name="Note 2 11 2 5 2 2" xfId="30629" xr:uid="{00000000-0005-0000-0000-0000370B0000}"/>
    <cellStyle name="Note 2 11 2 5 2 3" xfId="45082" xr:uid="{00000000-0005-0000-0000-0000380B0000}"/>
    <cellStyle name="Note 2 11 2 5 3" xfId="15655" xr:uid="{00000000-0005-0000-0000-0000390B0000}"/>
    <cellStyle name="Note 2 11 2 5 3 2" xfId="33090" xr:uid="{00000000-0005-0000-0000-00003A0B0000}"/>
    <cellStyle name="Note 2 11 2 5 3 3" xfId="47543" xr:uid="{00000000-0005-0000-0000-00003B0B0000}"/>
    <cellStyle name="Note 2 11 2 5 4" xfId="20861" xr:uid="{00000000-0005-0000-0000-00003C0B0000}"/>
    <cellStyle name="Note 2 11 2 5 5" xfId="35314" xr:uid="{00000000-0005-0000-0000-00003D0B0000}"/>
    <cellStyle name="Note 2 11 2 6" xfId="5887" xr:uid="{00000000-0005-0000-0000-00003E0B0000}"/>
    <cellStyle name="Note 2 11 2 6 2" xfId="23322" xr:uid="{00000000-0005-0000-0000-00003F0B0000}"/>
    <cellStyle name="Note 2 11 2 6 3" xfId="37775" xr:uid="{00000000-0005-0000-0000-0000400B0000}"/>
    <cellStyle name="Note 2 11 2 7" xfId="8328" xr:uid="{00000000-0005-0000-0000-0000410B0000}"/>
    <cellStyle name="Note 2 11 2 7 2" xfId="25763" xr:uid="{00000000-0005-0000-0000-0000420B0000}"/>
    <cellStyle name="Note 2 11 2 7 3" xfId="40216" xr:uid="{00000000-0005-0000-0000-0000430B0000}"/>
    <cellStyle name="Note 2 11 2 8" xfId="10748" xr:uid="{00000000-0005-0000-0000-0000440B0000}"/>
    <cellStyle name="Note 2 11 2 8 2" xfId="28183" xr:uid="{00000000-0005-0000-0000-0000450B0000}"/>
    <cellStyle name="Note 2 11 2 8 3" xfId="42636" xr:uid="{00000000-0005-0000-0000-0000460B0000}"/>
    <cellStyle name="Note 2 11 2 9" xfId="17755" xr:uid="{00000000-0005-0000-0000-0000470B0000}"/>
    <cellStyle name="Note 2 11 3" xfId="918" xr:uid="{00000000-0005-0000-0000-0000480B0000}"/>
    <cellStyle name="Note 2 11 3 2" xfId="919" xr:uid="{00000000-0005-0000-0000-0000490B0000}"/>
    <cellStyle name="Note 2 11 3 2 2" xfId="3430" xr:uid="{00000000-0005-0000-0000-00004A0B0000}"/>
    <cellStyle name="Note 2 11 3 2 2 2" xfId="13198" xr:uid="{00000000-0005-0000-0000-00004B0B0000}"/>
    <cellStyle name="Note 2 11 3 2 2 2 2" xfId="30633" xr:uid="{00000000-0005-0000-0000-00004C0B0000}"/>
    <cellStyle name="Note 2 11 3 2 2 2 3" xfId="45086" xr:uid="{00000000-0005-0000-0000-00004D0B0000}"/>
    <cellStyle name="Note 2 11 3 2 2 3" xfId="15659" xr:uid="{00000000-0005-0000-0000-00004E0B0000}"/>
    <cellStyle name="Note 2 11 3 2 2 3 2" xfId="33094" xr:uid="{00000000-0005-0000-0000-00004F0B0000}"/>
    <cellStyle name="Note 2 11 3 2 2 3 3" xfId="47547" xr:uid="{00000000-0005-0000-0000-0000500B0000}"/>
    <cellStyle name="Note 2 11 3 2 2 4" xfId="20866" xr:uid="{00000000-0005-0000-0000-0000510B0000}"/>
    <cellStyle name="Note 2 11 3 2 2 5" xfId="35319" xr:uid="{00000000-0005-0000-0000-0000520B0000}"/>
    <cellStyle name="Note 2 11 3 2 3" xfId="5892" xr:uid="{00000000-0005-0000-0000-0000530B0000}"/>
    <cellStyle name="Note 2 11 3 2 3 2" xfId="23327" xr:uid="{00000000-0005-0000-0000-0000540B0000}"/>
    <cellStyle name="Note 2 11 3 2 3 3" xfId="37780" xr:uid="{00000000-0005-0000-0000-0000550B0000}"/>
    <cellStyle name="Note 2 11 3 2 4" xfId="8333" xr:uid="{00000000-0005-0000-0000-0000560B0000}"/>
    <cellStyle name="Note 2 11 3 2 4 2" xfId="25768" xr:uid="{00000000-0005-0000-0000-0000570B0000}"/>
    <cellStyle name="Note 2 11 3 2 4 3" xfId="40221" xr:uid="{00000000-0005-0000-0000-0000580B0000}"/>
    <cellStyle name="Note 2 11 3 2 5" xfId="10753" xr:uid="{00000000-0005-0000-0000-0000590B0000}"/>
    <cellStyle name="Note 2 11 3 2 5 2" xfId="28188" xr:uid="{00000000-0005-0000-0000-00005A0B0000}"/>
    <cellStyle name="Note 2 11 3 2 5 3" xfId="42641" xr:uid="{00000000-0005-0000-0000-00005B0B0000}"/>
    <cellStyle name="Note 2 11 3 2 6" xfId="17760" xr:uid="{00000000-0005-0000-0000-00005C0B0000}"/>
    <cellStyle name="Note 2 11 3 3" xfId="920" xr:uid="{00000000-0005-0000-0000-00005D0B0000}"/>
    <cellStyle name="Note 2 11 3 3 2" xfId="3431" xr:uid="{00000000-0005-0000-0000-00005E0B0000}"/>
    <cellStyle name="Note 2 11 3 3 2 2" xfId="13199" xr:uid="{00000000-0005-0000-0000-00005F0B0000}"/>
    <cellStyle name="Note 2 11 3 3 2 2 2" xfId="30634" xr:uid="{00000000-0005-0000-0000-0000600B0000}"/>
    <cellStyle name="Note 2 11 3 3 2 2 3" xfId="45087" xr:uid="{00000000-0005-0000-0000-0000610B0000}"/>
    <cellStyle name="Note 2 11 3 3 2 3" xfId="15660" xr:uid="{00000000-0005-0000-0000-0000620B0000}"/>
    <cellStyle name="Note 2 11 3 3 2 3 2" xfId="33095" xr:uid="{00000000-0005-0000-0000-0000630B0000}"/>
    <cellStyle name="Note 2 11 3 3 2 3 3" xfId="47548" xr:uid="{00000000-0005-0000-0000-0000640B0000}"/>
    <cellStyle name="Note 2 11 3 3 2 4" xfId="20867" xr:uid="{00000000-0005-0000-0000-0000650B0000}"/>
    <cellStyle name="Note 2 11 3 3 2 5" xfId="35320" xr:uid="{00000000-0005-0000-0000-0000660B0000}"/>
    <cellStyle name="Note 2 11 3 3 3" xfId="5893" xr:uid="{00000000-0005-0000-0000-0000670B0000}"/>
    <cellStyle name="Note 2 11 3 3 3 2" xfId="23328" xr:uid="{00000000-0005-0000-0000-0000680B0000}"/>
    <cellStyle name="Note 2 11 3 3 3 3" xfId="37781" xr:uid="{00000000-0005-0000-0000-0000690B0000}"/>
    <cellStyle name="Note 2 11 3 3 4" xfId="8334" xr:uid="{00000000-0005-0000-0000-00006A0B0000}"/>
    <cellStyle name="Note 2 11 3 3 4 2" xfId="25769" xr:uid="{00000000-0005-0000-0000-00006B0B0000}"/>
    <cellStyle name="Note 2 11 3 3 4 3" xfId="40222" xr:uid="{00000000-0005-0000-0000-00006C0B0000}"/>
    <cellStyle name="Note 2 11 3 3 5" xfId="10754" xr:uid="{00000000-0005-0000-0000-00006D0B0000}"/>
    <cellStyle name="Note 2 11 3 3 5 2" xfId="28189" xr:uid="{00000000-0005-0000-0000-00006E0B0000}"/>
    <cellStyle name="Note 2 11 3 3 5 3" xfId="42642" xr:uid="{00000000-0005-0000-0000-00006F0B0000}"/>
    <cellStyle name="Note 2 11 3 3 6" xfId="17761" xr:uid="{00000000-0005-0000-0000-0000700B0000}"/>
    <cellStyle name="Note 2 11 3 4" xfId="921" xr:uid="{00000000-0005-0000-0000-0000710B0000}"/>
    <cellStyle name="Note 2 11 3 4 2" xfId="3432" xr:uid="{00000000-0005-0000-0000-0000720B0000}"/>
    <cellStyle name="Note 2 11 3 4 2 2" xfId="20868" xr:uid="{00000000-0005-0000-0000-0000730B0000}"/>
    <cellStyle name="Note 2 11 3 4 2 3" xfId="35321" xr:uid="{00000000-0005-0000-0000-0000740B0000}"/>
    <cellStyle name="Note 2 11 3 4 3" xfId="5894" xr:uid="{00000000-0005-0000-0000-0000750B0000}"/>
    <cellStyle name="Note 2 11 3 4 3 2" xfId="23329" xr:uid="{00000000-0005-0000-0000-0000760B0000}"/>
    <cellStyle name="Note 2 11 3 4 3 3" xfId="37782" xr:uid="{00000000-0005-0000-0000-0000770B0000}"/>
    <cellStyle name="Note 2 11 3 4 4" xfId="8335" xr:uid="{00000000-0005-0000-0000-0000780B0000}"/>
    <cellStyle name="Note 2 11 3 4 4 2" xfId="25770" xr:uid="{00000000-0005-0000-0000-0000790B0000}"/>
    <cellStyle name="Note 2 11 3 4 4 3" xfId="40223" xr:uid="{00000000-0005-0000-0000-00007A0B0000}"/>
    <cellStyle name="Note 2 11 3 4 5" xfId="10755" xr:uid="{00000000-0005-0000-0000-00007B0B0000}"/>
    <cellStyle name="Note 2 11 3 4 5 2" xfId="28190" xr:uid="{00000000-0005-0000-0000-00007C0B0000}"/>
    <cellStyle name="Note 2 11 3 4 5 3" xfId="42643" xr:uid="{00000000-0005-0000-0000-00007D0B0000}"/>
    <cellStyle name="Note 2 11 3 4 6" xfId="15000" xr:uid="{00000000-0005-0000-0000-00007E0B0000}"/>
    <cellStyle name="Note 2 11 3 4 6 2" xfId="32435" xr:uid="{00000000-0005-0000-0000-00007F0B0000}"/>
    <cellStyle name="Note 2 11 3 4 6 3" xfId="46888" xr:uid="{00000000-0005-0000-0000-0000800B0000}"/>
    <cellStyle name="Note 2 11 3 4 7" xfId="17762" xr:uid="{00000000-0005-0000-0000-0000810B0000}"/>
    <cellStyle name="Note 2 11 3 4 8" xfId="20162" xr:uid="{00000000-0005-0000-0000-0000820B0000}"/>
    <cellStyle name="Note 2 11 3 5" xfId="3429" xr:uid="{00000000-0005-0000-0000-0000830B0000}"/>
    <cellStyle name="Note 2 11 3 5 2" xfId="13197" xr:uid="{00000000-0005-0000-0000-0000840B0000}"/>
    <cellStyle name="Note 2 11 3 5 2 2" xfId="30632" xr:uid="{00000000-0005-0000-0000-0000850B0000}"/>
    <cellStyle name="Note 2 11 3 5 2 3" xfId="45085" xr:uid="{00000000-0005-0000-0000-0000860B0000}"/>
    <cellStyle name="Note 2 11 3 5 3" xfId="15658" xr:uid="{00000000-0005-0000-0000-0000870B0000}"/>
    <cellStyle name="Note 2 11 3 5 3 2" xfId="33093" xr:uid="{00000000-0005-0000-0000-0000880B0000}"/>
    <cellStyle name="Note 2 11 3 5 3 3" xfId="47546" xr:uid="{00000000-0005-0000-0000-0000890B0000}"/>
    <cellStyle name="Note 2 11 3 5 4" xfId="20865" xr:uid="{00000000-0005-0000-0000-00008A0B0000}"/>
    <cellStyle name="Note 2 11 3 5 5" xfId="35318" xr:uid="{00000000-0005-0000-0000-00008B0B0000}"/>
    <cellStyle name="Note 2 11 3 6" xfId="5891" xr:uid="{00000000-0005-0000-0000-00008C0B0000}"/>
    <cellStyle name="Note 2 11 3 6 2" xfId="23326" xr:uid="{00000000-0005-0000-0000-00008D0B0000}"/>
    <cellStyle name="Note 2 11 3 6 3" xfId="37779" xr:uid="{00000000-0005-0000-0000-00008E0B0000}"/>
    <cellStyle name="Note 2 11 3 7" xfId="8332" xr:uid="{00000000-0005-0000-0000-00008F0B0000}"/>
    <cellStyle name="Note 2 11 3 7 2" xfId="25767" xr:uid="{00000000-0005-0000-0000-0000900B0000}"/>
    <cellStyle name="Note 2 11 3 7 3" xfId="40220" xr:uid="{00000000-0005-0000-0000-0000910B0000}"/>
    <cellStyle name="Note 2 11 3 8" xfId="10752" xr:uid="{00000000-0005-0000-0000-0000920B0000}"/>
    <cellStyle name="Note 2 11 3 8 2" xfId="28187" xr:uid="{00000000-0005-0000-0000-0000930B0000}"/>
    <cellStyle name="Note 2 11 3 8 3" xfId="42640" xr:uid="{00000000-0005-0000-0000-0000940B0000}"/>
    <cellStyle name="Note 2 11 3 9" xfId="17759" xr:uid="{00000000-0005-0000-0000-0000950B0000}"/>
    <cellStyle name="Note 2 11 4" xfId="922" xr:uid="{00000000-0005-0000-0000-0000960B0000}"/>
    <cellStyle name="Note 2 11 4 2" xfId="923" xr:uid="{00000000-0005-0000-0000-0000970B0000}"/>
    <cellStyle name="Note 2 11 4 2 2" xfId="3434" xr:uid="{00000000-0005-0000-0000-0000980B0000}"/>
    <cellStyle name="Note 2 11 4 2 2 2" xfId="13201" xr:uid="{00000000-0005-0000-0000-0000990B0000}"/>
    <cellStyle name="Note 2 11 4 2 2 2 2" xfId="30636" xr:uid="{00000000-0005-0000-0000-00009A0B0000}"/>
    <cellStyle name="Note 2 11 4 2 2 2 3" xfId="45089" xr:uid="{00000000-0005-0000-0000-00009B0B0000}"/>
    <cellStyle name="Note 2 11 4 2 2 3" xfId="15662" xr:uid="{00000000-0005-0000-0000-00009C0B0000}"/>
    <cellStyle name="Note 2 11 4 2 2 3 2" xfId="33097" xr:uid="{00000000-0005-0000-0000-00009D0B0000}"/>
    <cellStyle name="Note 2 11 4 2 2 3 3" xfId="47550" xr:uid="{00000000-0005-0000-0000-00009E0B0000}"/>
    <cellStyle name="Note 2 11 4 2 2 4" xfId="20870" xr:uid="{00000000-0005-0000-0000-00009F0B0000}"/>
    <cellStyle name="Note 2 11 4 2 2 5" xfId="35323" xr:uid="{00000000-0005-0000-0000-0000A00B0000}"/>
    <cellStyle name="Note 2 11 4 2 3" xfId="5896" xr:uid="{00000000-0005-0000-0000-0000A10B0000}"/>
    <cellStyle name="Note 2 11 4 2 3 2" xfId="23331" xr:uid="{00000000-0005-0000-0000-0000A20B0000}"/>
    <cellStyle name="Note 2 11 4 2 3 3" xfId="37784" xr:uid="{00000000-0005-0000-0000-0000A30B0000}"/>
    <cellStyle name="Note 2 11 4 2 4" xfId="8337" xr:uid="{00000000-0005-0000-0000-0000A40B0000}"/>
    <cellStyle name="Note 2 11 4 2 4 2" xfId="25772" xr:uid="{00000000-0005-0000-0000-0000A50B0000}"/>
    <cellStyle name="Note 2 11 4 2 4 3" xfId="40225" xr:uid="{00000000-0005-0000-0000-0000A60B0000}"/>
    <cellStyle name="Note 2 11 4 2 5" xfId="10757" xr:uid="{00000000-0005-0000-0000-0000A70B0000}"/>
    <cellStyle name="Note 2 11 4 2 5 2" xfId="28192" xr:uid="{00000000-0005-0000-0000-0000A80B0000}"/>
    <cellStyle name="Note 2 11 4 2 5 3" xfId="42645" xr:uid="{00000000-0005-0000-0000-0000A90B0000}"/>
    <cellStyle name="Note 2 11 4 2 6" xfId="17764" xr:uid="{00000000-0005-0000-0000-0000AA0B0000}"/>
    <cellStyle name="Note 2 11 4 3" xfId="924" xr:uid="{00000000-0005-0000-0000-0000AB0B0000}"/>
    <cellStyle name="Note 2 11 4 3 2" xfId="3435" xr:uid="{00000000-0005-0000-0000-0000AC0B0000}"/>
    <cellStyle name="Note 2 11 4 3 2 2" xfId="13202" xr:uid="{00000000-0005-0000-0000-0000AD0B0000}"/>
    <cellStyle name="Note 2 11 4 3 2 2 2" xfId="30637" xr:uid="{00000000-0005-0000-0000-0000AE0B0000}"/>
    <cellStyle name="Note 2 11 4 3 2 2 3" xfId="45090" xr:uid="{00000000-0005-0000-0000-0000AF0B0000}"/>
    <cellStyle name="Note 2 11 4 3 2 3" xfId="15663" xr:uid="{00000000-0005-0000-0000-0000B00B0000}"/>
    <cellStyle name="Note 2 11 4 3 2 3 2" xfId="33098" xr:uid="{00000000-0005-0000-0000-0000B10B0000}"/>
    <cellStyle name="Note 2 11 4 3 2 3 3" xfId="47551" xr:uid="{00000000-0005-0000-0000-0000B20B0000}"/>
    <cellStyle name="Note 2 11 4 3 2 4" xfId="20871" xr:uid="{00000000-0005-0000-0000-0000B30B0000}"/>
    <cellStyle name="Note 2 11 4 3 2 5" xfId="35324" xr:uid="{00000000-0005-0000-0000-0000B40B0000}"/>
    <cellStyle name="Note 2 11 4 3 3" xfId="5897" xr:uid="{00000000-0005-0000-0000-0000B50B0000}"/>
    <cellStyle name="Note 2 11 4 3 3 2" xfId="23332" xr:uid="{00000000-0005-0000-0000-0000B60B0000}"/>
    <cellStyle name="Note 2 11 4 3 3 3" xfId="37785" xr:uid="{00000000-0005-0000-0000-0000B70B0000}"/>
    <cellStyle name="Note 2 11 4 3 4" xfId="8338" xr:uid="{00000000-0005-0000-0000-0000B80B0000}"/>
    <cellStyle name="Note 2 11 4 3 4 2" xfId="25773" xr:uid="{00000000-0005-0000-0000-0000B90B0000}"/>
    <cellStyle name="Note 2 11 4 3 4 3" xfId="40226" xr:uid="{00000000-0005-0000-0000-0000BA0B0000}"/>
    <cellStyle name="Note 2 11 4 3 5" xfId="10758" xr:uid="{00000000-0005-0000-0000-0000BB0B0000}"/>
    <cellStyle name="Note 2 11 4 3 5 2" xfId="28193" xr:uid="{00000000-0005-0000-0000-0000BC0B0000}"/>
    <cellStyle name="Note 2 11 4 3 5 3" xfId="42646" xr:uid="{00000000-0005-0000-0000-0000BD0B0000}"/>
    <cellStyle name="Note 2 11 4 3 6" xfId="17765" xr:uid="{00000000-0005-0000-0000-0000BE0B0000}"/>
    <cellStyle name="Note 2 11 4 4" xfId="925" xr:uid="{00000000-0005-0000-0000-0000BF0B0000}"/>
    <cellStyle name="Note 2 11 4 4 2" xfId="3436" xr:uid="{00000000-0005-0000-0000-0000C00B0000}"/>
    <cellStyle name="Note 2 11 4 4 2 2" xfId="20872" xr:uid="{00000000-0005-0000-0000-0000C10B0000}"/>
    <cellStyle name="Note 2 11 4 4 2 3" xfId="35325" xr:uid="{00000000-0005-0000-0000-0000C20B0000}"/>
    <cellStyle name="Note 2 11 4 4 3" xfId="5898" xr:uid="{00000000-0005-0000-0000-0000C30B0000}"/>
    <cellStyle name="Note 2 11 4 4 3 2" xfId="23333" xr:uid="{00000000-0005-0000-0000-0000C40B0000}"/>
    <cellStyle name="Note 2 11 4 4 3 3" xfId="37786" xr:uid="{00000000-0005-0000-0000-0000C50B0000}"/>
    <cellStyle name="Note 2 11 4 4 4" xfId="8339" xr:uid="{00000000-0005-0000-0000-0000C60B0000}"/>
    <cellStyle name="Note 2 11 4 4 4 2" xfId="25774" xr:uid="{00000000-0005-0000-0000-0000C70B0000}"/>
    <cellStyle name="Note 2 11 4 4 4 3" xfId="40227" xr:uid="{00000000-0005-0000-0000-0000C80B0000}"/>
    <cellStyle name="Note 2 11 4 4 5" xfId="10759" xr:uid="{00000000-0005-0000-0000-0000C90B0000}"/>
    <cellStyle name="Note 2 11 4 4 5 2" xfId="28194" xr:uid="{00000000-0005-0000-0000-0000CA0B0000}"/>
    <cellStyle name="Note 2 11 4 4 5 3" xfId="42647" xr:uid="{00000000-0005-0000-0000-0000CB0B0000}"/>
    <cellStyle name="Note 2 11 4 4 6" xfId="15001" xr:uid="{00000000-0005-0000-0000-0000CC0B0000}"/>
    <cellStyle name="Note 2 11 4 4 6 2" xfId="32436" xr:uid="{00000000-0005-0000-0000-0000CD0B0000}"/>
    <cellStyle name="Note 2 11 4 4 6 3" xfId="46889" xr:uid="{00000000-0005-0000-0000-0000CE0B0000}"/>
    <cellStyle name="Note 2 11 4 4 7" xfId="17766" xr:uid="{00000000-0005-0000-0000-0000CF0B0000}"/>
    <cellStyle name="Note 2 11 4 4 8" xfId="20163" xr:uid="{00000000-0005-0000-0000-0000D00B0000}"/>
    <cellStyle name="Note 2 11 4 5" xfId="3433" xr:uid="{00000000-0005-0000-0000-0000D10B0000}"/>
    <cellStyle name="Note 2 11 4 5 2" xfId="13200" xr:uid="{00000000-0005-0000-0000-0000D20B0000}"/>
    <cellStyle name="Note 2 11 4 5 2 2" xfId="30635" xr:uid="{00000000-0005-0000-0000-0000D30B0000}"/>
    <cellStyle name="Note 2 11 4 5 2 3" xfId="45088" xr:uid="{00000000-0005-0000-0000-0000D40B0000}"/>
    <cellStyle name="Note 2 11 4 5 3" xfId="15661" xr:uid="{00000000-0005-0000-0000-0000D50B0000}"/>
    <cellStyle name="Note 2 11 4 5 3 2" xfId="33096" xr:uid="{00000000-0005-0000-0000-0000D60B0000}"/>
    <cellStyle name="Note 2 11 4 5 3 3" xfId="47549" xr:uid="{00000000-0005-0000-0000-0000D70B0000}"/>
    <cellStyle name="Note 2 11 4 5 4" xfId="20869" xr:uid="{00000000-0005-0000-0000-0000D80B0000}"/>
    <cellStyle name="Note 2 11 4 5 5" xfId="35322" xr:uid="{00000000-0005-0000-0000-0000D90B0000}"/>
    <cellStyle name="Note 2 11 4 6" xfId="5895" xr:uid="{00000000-0005-0000-0000-0000DA0B0000}"/>
    <cellStyle name="Note 2 11 4 6 2" xfId="23330" xr:uid="{00000000-0005-0000-0000-0000DB0B0000}"/>
    <cellStyle name="Note 2 11 4 6 3" xfId="37783" xr:uid="{00000000-0005-0000-0000-0000DC0B0000}"/>
    <cellStyle name="Note 2 11 4 7" xfId="8336" xr:uid="{00000000-0005-0000-0000-0000DD0B0000}"/>
    <cellStyle name="Note 2 11 4 7 2" xfId="25771" xr:uid="{00000000-0005-0000-0000-0000DE0B0000}"/>
    <cellStyle name="Note 2 11 4 7 3" xfId="40224" xr:uid="{00000000-0005-0000-0000-0000DF0B0000}"/>
    <cellStyle name="Note 2 11 4 8" xfId="10756" xr:uid="{00000000-0005-0000-0000-0000E00B0000}"/>
    <cellStyle name="Note 2 11 4 8 2" xfId="28191" xr:uid="{00000000-0005-0000-0000-0000E10B0000}"/>
    <cellStyle name="Note 2 11 4 8 3" xfId="42644" xr:uid="{00000000-0005-0000-0000-0000E20B0000}"/>
    <cellStyle name="Note 2 11 4 9" xfId="17763" xr:uid="{00000000-0005-0000-0000-0000E30B0000}"/>
    <cellStyle name="Note 2 11 5" xfId="926" xr:uid="{00000000-0005-0000-0000-0000E40B0000}"/>
    <cellStyle name="Note 2 11 5 2" xfId="927" xr:uid="{00000000-0005-0000-0000-0000E50B0000}"/>
    <cellStyle name="Note 2 11 5 2 2" xfId="3438" xr:uid="{00000000-0005-0000-0000-0000E60B0000}"/>
    <cellStyle name="Note 2 11 5 2 2 2" xfId="13204" xr:uid="{00000000-0005-0000-0000-0000E70B0000}"/>
    <cellStyle name="Note 2 11 5 2 2 2 2" xfId="30639" xr:uid="{00000000-0005-0000-0000-0000E80B0000}"/>
    <cellStyle name="Note 2 11 5 2 2 2 3" xfId="45092" xr:uid="{00000000-0005-0000-0000-0000E90B0000}"/>
    <cellStyle name="Note 2 11 5 2 2 3" xfId="15665" xr:uid="{00000000-0005-0000-0000-0000EA0B0000}"/>
    <cellStyle name="Note 2 11 5 2 2 3 2" xfId="33100" xr:uid="{00000000-0005-0000-0000-0000EB0B0000}"/>
    <cellStyle name="Note 2 11 5 2 2 3 3" xfId="47553" xr:uid="{00000000-0005-0000-0000-0000EC0B0000}"/>
    <cellStyle name="Note 2 11 5 2 2 4" xfId="20874" xr:uid="{00000000-0005-0000-0000-0000ED0B0000}"/>
    <cellStyle name="Note 2 11 5 2 2 5" xfId="35327" xr:uid="{00000000-0005-0000-0000-0000EE0B0000}"/>
    <cellStyle name="Note 2 11 5 2 3" xfId="5900" xr:uid="{00000000-0005-0000-0000-0000EF0B0000}"/>
    <cellStyle name="Note 2 11 5 2 3 2" xfId="23335" xr:uid="{00000000-0005-0000-0000-0000F00B0000}"/>
    <cellStyle name="Note 2 11 5 2 3 3" xfId="37788" xr:uid="{00000000-0005-0000-0000-0000F10B0000}"/>
    <cellStyle name="Note 2 11 5 2 4" xfId="8341" xr:uid="{00000000-0005-0000-0000-0000F20B0000}"/>
    <cellStyle name="Note 2 11 5 2 4 2" xfId="25776" xr:uid="{00000000-0005-0000-0000-0000F30B0000}"/>
    <cellStyle name="Note 2 11 5 2 4 3" xfId="40229" xr:uid="{00000000-0005-0000-0000-0000F40B0000}"/>
    <cellStyle name="Note 2 11 5 2 5" xfId="10761" xr:uid="{00000000-0005-0000-0000-0000F50B0000}"/>
    <cellStyle name="Note 2 11 5 2 5 2" xfId="28196" xr:uid="{00000000-0005-0000-0000-0000F60B0000}"/>
    <cellStyle name="Note 2 11 5 2 5 3" xfId="42649" xr:uid="{00000000-0005-0000-0000-0000F70B0000}"/>
    <cellStyle name="Note 2 11 5 2 6" xfId="17768" xr:uid="{00000000-0005-0000-0000-0000F80B0000}"/>
    <cellStyle name="Note 2 11 5 3" xfId="928" xr:uid="{00000000-0005-0000-0000-0000F90B0000}"/>
    <cellStyle name="Note 2 11 5 3 2" xfId="3439" xr:uid="{00000000-0005-0000-0000-0000FA0B0000}"/>
    <cellStyle name="Note 2 11 5 3 2 2" xfId="13205" xr:uid="{00000000-0005-0000-0000-0000FB0B0000}"/>
    <cellStyle name="Note 2 11 5 3 2 2 2" xfId="30640" xr:uid="{00000000-0005-0000-0000-0000FC0B0000}"/>
    <cellStyle name="Note 2 11 5 3 2 2 3" xfId="45093" xr:uid="{00000000-0005-0000-0000-0000FD0B0000}"/>
    <cellStyle name="Note 2 11 5 3 2 3" xfId="15666" xr:uid="{00000000-0005-0000-0000-0000FE0B0000}"/>
    <cellStyle name="Note 2 11 5 3 2 3 2" xfId="33101" xr:uid="{00000000-0005-0000-0000-0000FF0B0000}"/>
    <cellStyle name="Note 2 11 5 3 2 3 3" xfId="47554" xr:uid="{00000000-0005-0000-0000-0000000C0000}"/>
    <cellStyle name="Note 2 11 5 3 2 4" xfId="20875" xr:uid="{00000000-0005-0000-0000-0000010C0000}"/>
    <cellStyle name="Note 2 11 5 3 2 5" xfId="35328" xr:uid="{00000000-0005-0000-0000-0000020C0000}"/>
    <cellStyle name="Note 2 11 5 3 3" xfId="5901" xr:uid="{00000000-0005-0000-0000-0000030C0000}"/>
    <cellStyle name="Note 2 11 5 3 3 2" xfId="23336" xr:uid="{00000000-0005-0000-0000-0000040C0000}"/>
    <cellStyle name="Note 2 11 5 3 3 3" xfId="37789" xr:uid="{00000000-0005-0000-0000-0000050C0000}"/>
    <cellStyle name="Note 2 11 5 3 4" xfId="8342" xr:uid="{00000000-0005-0000-0000-0000060C0000}"/>
    <cellStyle name="Note 2 11 5 3 4 2" xfId="25777" xr:uid="{00000000-0005-0000-0000-0000070C0000}"/>
    <cellStyle name="Note 2 11 5 3 4 3" xfId="40230" xr:uid="{00000000-0005-0000-0000-0000080C0000}"/>
    <cellStyle name="Note 2 11 5 3 5" xfId="10762" xr:uid="{00000000-0005-0000-0000-0000090C0000}"/>
    <cellStyle name="Note 2 11 5 3 5 2" xfId="28197" xr:uid="{00000000-0005-0000-0000-00000A0C0000}"/>
    <cellStyle name="Note 2 11 5 3 5 3" xfId="42650" xr:uid="{00000000-0005-0000-0000-00000B0C0000}"/>
    <cellStyle name="Note 2 11 5 3 6" xfId="17769" xr:uid="{00000000-0005-0000-0000-00000C0C0000}"/>
    <cellStyle name="Note 2 11 5 4" xfId="929" xr:uid="{00000000-0005-0000-0000-00000D0C0000}"/>
    <cellStyle name="Note 2 11 5 4 2" xfId="3440" xr:uid="{00000000-0005-0000-0000-00000E0C0000}"/>
    <cellStyle name="Note 2 11 5 4 2 2" xfId="20876" xr:uid="{00000000-0005-0000-0000-00000F0C0000}"/>
    <cellStyle name="Note 2 11 5 4 2 3" xfId="35329" xr:uid="{00000000-0005-0000-0000-0000100C0000}"/>
    <cellStyle name="Note 2 11 5 4 3" xfId="5902" xr:uid="{00000000-0005-0000-0000-0000110C0000}"/>
    <cellStyle name="Note 2 11 5 4 3 2" xfId="23337" xr:uid="{00000000-0005-0000-0000-0000120C0000}"/>
    <cellStyle name="Note 2 11 5 4 3 3" xfId="37790" xr:uid="{00000000-0005-0000-0000-0000130C0000}"/>
    <cellStyle name="Note 2 11 5 4 4" xfId="8343" xr:uid="{00000000-0005-0000-0000-0000140C0000}"/>
    <cellStyle name="Note 2 11 5 4 4 2" xfId="25778" xr:uid="{00000000-0005-0000-0000-0000150C0000}"/>
    <cellStyle name="Note 2 11 5 4 4 3" xfId="40231" xr:uid="{00000000-0005-0000-0000-0000160C0000}"/>
    <cellStyle name="Note 2 11 5 4 5" xfId="10763" xr:uid="{00000000-0005-0000-0000-0000170C0000}"/>
    <cellStyle name="Note 2 11 5 4 5 2" xfId="28198" xr:uid="{00000000-0005-0000-0000-0000180C0000}"/>
    <cellStyle name="Note 2 11 5 4 5 3" xfId="42651" xr:uid="{00000000-0005-0000-0000-0000190C0000}"/>
    <cellStyle name="Note 2 11 5 4 6" xfId="15002" xr:uid="{00000000-0005-0000-0000-00001A0C0000}"/>
    <cellStyle name="Note 2 11 5 4 6 2" xfId="32437" xr:uid="{00000000-0005-0000-0000-00001B0C0000}"/>
    <cellStyle name="Note 2 11 5 4 6 3" xfId="46890" xr:uid="{00000000-0005-0000-0000-00001C0C0000}"/>
    <cellStyle name="Note 2 11 5 4 7" xfId="17770" xr:uid="{00000000-0005-0000-0000-00001D0C0000}"/>
    <cellStyle name="Note 2 11 5 4 8" xfId="20164" xr:uid="{00000000-0005-0000-0000-00001E0C0000}"/>
    <cellStyle name="Note 2 11 5 5" xfId="3437" xr:uid="{00000000-0005-0000-0000-00001F0C0000}"/>
    <cellStyle name="Note 2 11 5 5 2" xfId="13203" xr:uid="{00000000-0005-0000-0000-0000200C0000}"/>
    <cellStyle name="Note 2 11 5 5 2 2" xfId="30638" xr:uid="{00000000-0005-0000-0000-0000210C0000}"/>
    <cellStyle name="Note 2 11 5 5 2 3" xfId="45091" xr:uid="{00000000-0005-0000-0000-0000220C0000}"/>
    <cellStyle name="Note 2 11 5 5 3" xfId="15664" xr:uid="{00000000-0005-0000-0000-0000230C0000}"/>
    <cellStyle name="Note 2 11 5 5 3 2" xfId="33099" xr:uid="{00000000-0005-0000-0000-0000240C0000}"/>
    <cellStyle name="Note 2 11 5 5 3 3" xfId="47552" xr:uid="{00000000-0005-0000-0000-0000250C0000}"/>
    <cellStyle name="Note 2 11 5 5 4" xfId="20873" xr:uid="{00000000-0005-0000-0000-0000260C0000}"/>
    <cellStyle name="Note 2 11 5 5 5" xfId="35326" xr:uid="{00000000-0005-0000-0000-0000270C0000}"/>
    <cellStyle name="Note 2 11 5 6" xfId="5899" xr:uid="{00000000-0005-0000-0000-0000280C0000}"/>
    <cellStyle name="Note 2 11 5 6 2" xfId="23334" xr:uid="{00000000-0005-0000-0000-0000290C0000}"/>
    <cellStyle name="Note 2 11 5 6 3" xfId="37787" xr:uid="{00000000-0005-0000-0000-00002A0C0000}"/>
    <cellStyle name="Note 2 11 5 7" xfId="8340" xr:uid="{00000000-0005-0000-0000-00002B0C0000}"/>
    <cellStyle name="Note 2 11 5 7 2" xfId="25775" xr:uid="{00000000-0005-0000-0000-00002C0C0000}"/>
    <cellStyle name="Note 2 11 5 7 3" xfId="40228" xr:uid="{00000000-0005-0000-0000-00002D0C0000}"/>
    <cellStyle name="Note 2 11 5 8" xfId="10760" xr:uid="{00000000-0005-0000-0000-00002E0C0000}"/>
    <cellStyle name="Note 2 11 5 8 2" xfId="28195" xr:uid="{00000000-0005-0000-0000-00002F0C0000}"/>
    <cellStyle name="Note 2 11 5 8 3" xfId="42648" xr:uid="{00000000-0005-0000-0000-0000300C0000}"/>
    <cellStyle name="Note 2 11 5 9" xfId="17767" xr:uid="{00000000-0005-0000-0000-0000310C0000}"/>
    <cellStyle name="Note 2 11 6" xfId="930" xr:uid="{00000000-0005-0000-0000-0000320C0000}"/>
    <cellStyle name="Note 2 11 6 2" xfId="3441" xr:uid="{00000000-0005-0000-0000-0000330C0000}"/>
    <cellStyle name="Note 2 11 6 2 2" xfId="13206" xr:uid="{00000000-0005-0000-0000-0000340C0000}"/>
    <cellStyle name="Note 2 11 6 2 2 2" xfId="30641" xr:uid="{00000000-0005-0000-0000-0000350C0000}"/>
    <cellStyle name="Note 2 11 6 2 2 3" xfId="45094" xr:uid="{00000000-0005-0000-0000-0000360C0000}"/>
    <cellStyle name="Note 2 11 6 2 3" xfId="15667" xr:uid="{00000000-0005-0000-0000-0000370C0000}"/>
    <cellStyle name="Note 2 11 6 2 3 2" xfId="33102" xr:uid="{00000000-0005-0000-0000-0000380C0000}"/>
    <cellStyle name="Note 2 11 6 2 3 3" xfId="47555" xr:uid="{00000000-0005-0000-0000-0000390C0000}"/>
    <cellStyle name="Note 2 11 6 2 4" xfId="20877" xr:uid="{00000000-0005-0000-0000-00003A0C0000}"/>
    <cellStyle name="Note 2 11 6 2 5" xfId="35330" xr:uid="{00000000-0005-0000-0000-00003B0C0000}"/>
    <cellStyle name="Note 2 11 6 3" xfId="5903" xr:uid="{00000000-0005-0000-0000-00003C0C0000}"/>
    <cellStyle name="Note 2 11 6 3 2" xfId="23338" xr:uid="{00000000-0005-0000-0000-00003D0C0000}"/>
    <cellStyle name="Note 2 11 6 3 3" xfId="37791" xr:uid="{00000000-0005-0000-0000-00003E0C0000}"/>
    <cellStyle name="Note 2 11 6 4" xfId="8344" xr:uid="{00000000-0005-0000-0000-00003F0C0000}"/>
    <cellStyle name="Note 2 11 6 4 2" xfId="25779" xr:uid="{00000000-0005-0000-0000-0000400C0000}"/>
    <cellStyle name="Note 2 11 6 4 3" xfId="40232" xr:uid="{00000000-0005-0000-0000-0000410C0000}"/>
    <cellStyle name="Note 2 11 6 5" xfId="10764" xr:uid="{00000000-0005-0000-0000-0000420C0000}"/>
    <cellStyle name="Note 2 11 6 5 2" xfId="28199" xr:uid="{00000000-0005-0000-0000-0000430C0000}"/>
    <cellStyle name="Note 2 11 6 5 3" xfId="42652" xr:uid="{00000000-0005-0000-0000-0000440C0000}"/>
    <cellStyle name="Note 2 11 6 6" xfId="17771" xr:uid="{00000000-0005-0000-0000-0000450C0000}"/>
    <cellStyle name="Note 2 11 7" xfId="931" xr:uid="{00000000-0005-0000-0000-0000460C0000}"/>
    <cellStyle name="Note 2 11 7 2" xfId="3442" xr:uid="{00000000-0005-0000-0000-0000470C0000}"/>
    <cellStyle name="Note 2 11 7 2 2" xfId="13207" xr:uid="{00000000-0005-0000-0000-0000480C0000}"/>
    <cellStyle name="Note 2 11 7 2 2 2" xfId="30642" xr:uid="{00000000-0005-0000-0000-0000490C0000}"/>
    <cellStyle name="Note 2 11 7 2 2 3" xfId="45095" xr:uid="{00000000-0005-0000-0000-00004A0C0000}"/>
    <cellStyle name="Note 2 11 7 2 3" xfId="15668" xr:uid="{00000000-0005-0000-0000-00004B0C0000}"/>
    <cellStyle name="Note 2 11 7 2 3 2" xfId="33103" xr:uid="{00000000-0005-0000-0000-00004C0C0000}"/>
    <cellStyle name="Note 2 11 7 2 3 3" xfId="47556" xr:uid="{00000000-0005-0000-0000-00004D0C0000}"/>
    <cellStyle name="Note 2 11 7 2 4" xfId="20878" xr:uid="{00000000-0005-0000-0000-00004E0C0000}"/>
    <cellStyle name="Note 2 11 7 2 5" xfId="35331" xr:uid="{00000000-0005-0000-0000-00004F0C0000}"/>
    <cellStyle name="Note 2 11 7 3" xfId="5904" xr:uid="{00000000-0005-0000-0000-0000500C0000}"/>
    <cellStyle name="Note 2 11 7 3 2" xfId="23339" xr:uid="{00000000-0005-0000-0000-0000510C0000}"/>
    <cellStyle name="Note 2 11 7 3 3" xfId="37792" xr:uid="{00000000-0005-0000-0000-0000520C0000}"/>
    <cellStyle name="Note 2 11 7 4" xfId="8345" xr:uid="{00000000-0005-0000-0000-0000530C0000}"/>
    <cellStyle name="Note 2 11 7 4 2" xfId="25780" xr:uid="{00000000-0005-0000-0000-0000540C0000}"/>
    <cellStyle name="Note 2 11 7 4 3" xfId="40233" xr:uid="{00000000-0005-0000-0000-0000550C0000}"/>
    <cellStyle name="Note 2 11 7 5" xfId="10765" xr:uid="{00000000-0005-0000-0000-0000560C0000}"/>
    <cellStyle name="Note 2 11 7 5 2" xfId="28200" xr:uid="{00000000-0005-0000-0000-0000570C0000}"/>
    <cellStyle name="Note 2 11 7 5 3" xfId="42653" xr:uid="{00000000-0005-0000-0000-0000580C0000}"/>
    <cellStyle name="Note 2 11 7 6" xfId="17772" xr:uid="{00000000-0005-0000-0000-0000590C0000}"/>
    <cellStyle name="Note 2 11 8" xfId="932" xr:uid="{00000000-0005-0000-0000-00005A0C0000}"/>
    <cellStyle name="Note 2 11 8 2" xfId="3443" xr:uid="{00000000-0005-0000-0000-00005B0C0000}"/>
    <cellStyle name="Note 2 11 8 2 2" xfId="20879" xr:uid="{00000000-0005-0000-0000-00005C0C0000}"/>
    <cellStyle name="Note 2 11 8 2 3" xfId="35332" xr:uid="{00000000-0005-0000-0000-00005D0C0000}"/>
    <cellStyle name="Note 2 11 8 3" xfId="5905" xr:uid="{00000000-0005-0000-0000-00005E0C0000}"/>
    <cellStyle name="Note 2 11 8 3 2" xfId="23340" xr:uid="{00000000-0005-0000-0000-00005F0C0000}"/>
    <cellStyle name="Note 2 11 8 3 3" xfId="37793" xr:uid="{00000000-0005-0000-0000-0000600C0000}"/>
    <cellStyle name="Note 2 11 8 4" xfId="8346" xr:uid="{00000000-0005-0000-0000-0000610C0000}"/>
    <cellStyle name="Note 2 11 8 4 2" xfId="25781" xr:uid="{00000000-0005-0000-0000-0000620C0000}"/>
    <cellStyle name="Note 2 11 8 4 3" xfId="40234" xr:uid="{00000000-0005-0000-0000-0000630C0000}"/>
    <cellStyle name="Note 2 11 8 5" xfId="10766" xr:uid="{00000000-0005-0000-0000-0000640C0000}"/>
    <cellStyle name="Note 2 11 8 5 2" xfId="28201" xr:uid="{00000000-0005-0000-0000-0000650C0000}"/>
    <cellStyle name="Note 2 11 8 5 3" xfId="42654" xr:uid="{00000000-0005-0000-0000-0000660C0000}"/>
    <cellStyle name="Note 2 11 8 6" xfId="15003" xr:uid="{00000000-0005-0000-0000-0000670C0000}"/>
    <cellStyle name="Note 2 11 8 6 2" xfId="32438" xr:uid="{00000000-0005-0000-0000-0000680C0000}"/>
    <cellStyle name="Note 2 11 8 6 3" xfId="46891" xr:uid="{00000000-0005-0000-0000-0000690C0000}"/>
    <cellStyle name="Note 2 11 8 7" xfId="17773" xr:uid="{00000000-0005-0000-0000-00006A0C0000}"/>
    <cellStyle name="Note 2 11 8 8" xfId="20165" xr:uid="{00000000-0005-0000-0000-00006B0C0000}"/>
    <cellStyle name="Note 2 11 9" xfId="3424" xr:uid="{00000000-0005-0000-0000-00006C0C0000}"/>
    <cellStyle name="Note 2 11 9 2" xfId="13193" xr:uid="{00000000-0005-0000-0000-00006D0C0000}"/>
    <cellStyle name="Note 2 11 9 2 2" xfId="30628" xr:uid="{00000000-0005-0000-0000-00006E0C0000}"/>
    <cellStyle name="Note 2 11 9 2 3" xfId="45081" xr:uid="{00000000-0005-0000-0000-00006F0C0000}"/>
    <cellStyle name="Note 2 11 9 3" xfId="15654" xr:uid="{00000000-0005-0000-0000-0000700C0000}"/>
    <cellStyle name="Note 2 11 9 3 2" xfId="33089" xr:uid="{00000000-0005-0000-0000-0000710C0000}"/>
    <cellStyle name="Note 2 11 9 3 3" xfId="47542" xr:uid="{00000000-0005-0000-0000-0000720C0000}"/>
    <cellStyle name="Note 2 11 9 4" xfId="20860" xr:uid="{00000000-0005-0000-0000-0000730C0000}"/>
    <cellStyle name="Note 2 11 9 5" xfId="35313" xr:uid="{00000000-0005-0000-0000-0000740C0000}"/>
    <cellStyle name="Note 2 12" xfId="933" xr:uid="{00000000-0005-0000-0000-0000750C0000}"/>
    <cellStyle name="Note 2 12 10" xfId="5906" xr:uid="{00000000-0005-0000-0000-0000760C0000}"/>
    <cellStyle name="Note 2 12 10 2" xfId="23341" xr:uid="{00000000-0005-0000-0000-0000770C0000}"/>
    <cellStyle name="Note 2 12 10 3" xfId="37794" xr:uid="{00000000-0005-0000-0000-0000780C0000}"/>
    <cellStyle name="Note 2 12 11" xfId="8347" xr:uid="{00000000-0005-0000-0000-0000790C0000}"/>
    <cellStyle name="Note 2 12 11 2" xfId="25782" xr:uid="{00000000-0005-0000-0000-00007A0C0000}"/>
    <cellStyle name="Note 2 12 11 3" xfId="40235" xr:uid="{00000000-0005-0000-0000-00007B0C0000}"/>
    <cellStyle name="Note 2 12 12" xfId="10767" xr:uid="{00000000-0005-0000-0000-00007C0C0000}"/>
    <cellStyle name="Note 2 12 12 2" xfId="28202" xr:uid="{00000000-0005-0000-0000-00007D0C0000}"/>
    <cellStyle name="Note 2 12 12 3" xfId="42655" xr:uid="{00000000-0005-0000-0000-00007E0C0000}"/>
    <cellStyle name="Note 2 12 13" xfId="17774" xr:uid="{00000000-0005-0000-0000-00007F0C0000}"/>
    <cellStyle name="Note 2 12 2" xfId="934" xr:uid="{00000000-0005-0000-0000-0000800C0000}"/>
    <cellStyle name="Note 2 12 2 2" xfId="935" xr:uid="{00000000-0005-0000-0000-0000810C0000}"/>
    <cellStyle name="Note 2 12 2 2 2" xfId="3446" xr:uid="{00000000-0005-0000-0000-0000820C0000}"/>
    <cellStyle name="Note 2 12 2 2 2 2" xfId="13210" xr:uid="{00000000-0005-0000-0000-0000830C0000}"/>
    <cellStyle name="Note 2 12 2 2 2 2 2" xfId="30645" xr:uid="{00000000-0005-0000-0000-0000840C0000}"/>
    <cellStyle name="Note 2 12 2 2 2 2 3" xfId="45098" xr:uid="{00000000-0005-0000-0000-0000850C0000}"/>
    <cellStyle name="Note 2 12 2 2 2 3" xfId="15671" xr:uid="{00000000-0005-0000-0000-0000860C0000}"/>
    <cellStyle name="Note 2 12 2 2 2 3 2" xfId="33106" xr:uid="{00000000-0005-0000-0000-0000870C0000}"/>
    <cellStyle name="Note 2 12 2 2 2 3 3" xfId="47559" xr:uid="{00000000-0005-0000-0000-0000880C0000}"/>
    <cellStyle name="Note 2 12 2 2 2 4" xfId="20882" xr:uid="{00000000-0005-0000-0000-0000890C0000}"/>
    <cellStyle name="Note 2 12 2 2 2 5" xfId="35335" xr:uid="{00000000-0005-0000-0000-00008A0C0000}"/>
    <cellStyle name="Note 2 12 2 2 3" xfId="5908" xr:uid="{00000000-0005-0000-0000-00008B0C0000}"/>
    <cellStyle name="Note 2 12 2 2 3 2" xfId="23343" xr:uid="{00000000-0005-0000-0000-00008C0C0000}"/>
    <cellStyle name="Note 2 12 2 2 3 3" xfId="37796" xr:uid="{00000000-0005-0000-0000-00008D0C0000}"/>
    <cellStyle name="Note 2 12 2 2 4" xfId="8349" xr:uid="{00000000-0005-0000-0000-00008E0C0000}"/>
    <cellStyle name="Note 2 12 2 2 4 2" xfId="25784" xr:uid="{00000000-0005-0000-0000-00008F0C0000}"/>
    <cellStyle name="Note 2 12 2 2 4 3" xfId="40237" xr:uid="{00000000-0005-0000-0000-0000900C0000}"/>
    <cellStyle name="Note 2 12 2 2 5" xfId="10769" xr:uid="{00000000-0005-0000-0000-0000910C0000}"/>
    <cellStyle name="Note 2 12 2 2 5 2" xfId="28204" xr:uid="{00000000-0005-0000-0000-0000920C0000}"/>
    <cellStyle name="Note 2 12 2 2 5 3" xfId="42657" xr:uid="{00000000-0005-0000-0000-0000930C0000}"/>
    <cellStyle name="Note 2 12 2 2 6" xfId="17776" xr:uid="{00000000-0005-0000-0000-0000940C0000}"/>
    <cellStyle name="Note 2 12 2 3" xfId="936" xr:uid="{00000000-0005-0000-0000-0000950C0000}"/>
    <cellStyle name="Note 2 12 2 3 2" xfId="3447" xr:uid="{00000000-0005-0000-0000-0000960C0000}"/>
    <cellStyle name="Note 2 12 2 3 2 2" xfId="13211" xr:uid="{00000000-0005-0000-0000-0000970C0000}"/>
    <cellStyle name="Note 2 12 2 3 2 2 2" xfId="30646" xr:uid="{00000000-0005-0000-0000-0000980C0000}"/>
    <cellStyle name="Note 2 12 2 3 2 2 3" xfId="45099" xr:uid="{00000000-0005-0000-0000-0000990C0000}"/>
    <cellStyle name="Note 2 12 2 3 2 3" xfId="15672" xr:uid="{00000000-0005-0000-0000-00009A0C0000}"/>
    <cellStyle name="Note 2 12 2 3 2 3 2" xfId="33107" xr:uid="{00000000-0005-0000-0000-00009B0C0000}"/>
    <cellStyle name="Note 2 12 2 3 2 3 3" xfId="47560" xr:uid="{00000000-0005-0000-0000-00009C0C0000}"/>
    <cellStyle name="Note 2 12 2 3 2 4" xfId="20883" xr:uid="{00000000-0005-0000-0000-00009D0C0000}"/>
    <cellStyle name="Note 2 12 2 3 2 5" xfId="35336" xr:uid="{00000000-0005-0000-0000-00009E0C0000}"/>
    <cellStyle name="Note 2 12 2 3 3" xfId="5909" xr:uid="{00000000-0005-0000-0000-00009F0C0000}"/>
    <cellStyle name="Note 2 12 2 3 3 2" xfId="23344" xr:uid="{00000000-0005-0000-0000-0000A00C0000}"/>
    <cellStyle name="Note 2 12 2 3 3 3" xfId="37797" xr:uid="{00000000-0005-0000-0000-0000A10C0000}"/>
    <cellStyle name="Note 2 12 2 3 4" xfId="8350" xr:uid="{00000000-0005-0000-0000-0000A20C0000}"/>
    <cellStyle name="Note 2 12 2 3 4 2" xfId="25785" xr:uid="{00000000-0005-0000-0000-0000A30C0000}"/>
    <cellStyle name="Note 2 12 2 3 4 3" xfId="40238" xr:uid="{00000000-0005-0000-0000-0000A40C0000}"/>
    <cellStyle name="Note 2 12 2 3 5" xfId="10770" xr:uid="{00000000-0005-0000-0000-0000A50C0000}"/>
    <cellStyle name="Note 2 12 2 3 5 2" xfId="28205" xr:uid="{00000000-0005-0000-0000-0000A60C0000}"/>
    <cellStyle name="Note 2 12 2 3 5 3" xfId="42658" xr:uid="{00000000-0005-0000-0000-0000A70C0000}"/>
    <cellStyle name="Note 2 12 2 3 6" xfId="17777" xr:uid="{00000000-0005-0000-0000-0000A80C0000}"/>
    <cellStyle name="Note 2 12 2 4" xfId="937" xr:uid="{00000000-0005-0000-0000-0000A90C0000}"/>
    <cellStyle name="Note 2 12 2 4 2" xfId="3448" xr:uid="{00000000-0005-0000-0000-0000AA0C0000}"/>
    <cellStyle name="Note 2 12 2 4 2 2" xfId="20884" xr:uid="{00000000-0005-0000-0000-0000AB0C0000}"/>
    <cellStyle name="Note 2 12 2 4 2 3" xfId="35337" xr:uid="{00000000-0005-0000-0000-0000AC0C0000}"/>
    <cellStyle name="Note 2 12 2 4 3" xfId="5910" xr:uid="{00000000-0005-0000-0000-0000AD0C0000}"/>
    <cellStyle name="Note 2 12 2 4 3 2" xfId="23345" xr:uid="{00000000-0005-0000-0000-0000AE0C0000}"/>
    <cellStyle name="Note 2 12 2 4 3 3" xfId="37798" xr:uid="{00000000-0005-0000-0000-0000AF0C0000}"/>
    <cellStyle name="Note 2 12 2 4 4" xfId="8351" xr:uid="{00000000-0005-0000-0000-0000B00C0000}"/>
    <cellStyle name="Note 2 12 2 4 4 2" xfId="25786" xr:uid="{00000000-0005-0000-0000-0000B10C0000}"/>
    <cellStyle name="Note 2 12 2 4 4 3" xfId="40239" xr:uid="{00000000-0005-0000-0000-0000B20C0000}"/>
    <cellStyle name="Note 2 12 2 4 5" xfId="10771" xr:uid="{00000000-0005-0000-0000-0000B30C0000}"/>
    <cellStyle name="Note 2 12 2 4 5 2" xfId="28206" xr:uid="{00000000-0005-0000-0000-0000B40C0000}"/>
    <cellStyle name="Note 2 12 2 4 5 3" xfId="42659" xr:uid="{00000000-0005-0000-0000-0000B50C0000}"/>
    <cellStyle name="Note 2 12 2 4 6" xfId="15004" xr:uid="{00000000-0005-0000-0000-0000B60C0000}"/>
    <cellStyle name="Note 2 12 2 4 6 2" xfId="32439" xr:uid="{00000000-0005-0000-0000-0000B70C0000}"/>
    <cellStyle name="Note 2 12 2 4 6 3" xfId="46892" xr:uid="{00000000-0005-0000-0000-0000B80C0000}"/>
    <cellStyle name="Note 2 12 2 4 7" xfId="17778" xr:uid="{00000000-0005-0000-0000-0000B90C0000}"/>
    <cellStyle name="Note 2 12 2 4 8" xfId="20166" xr:uid="{00000000-0005-0000-0000-0000BA0C0000}"/>
    <cellStyle name="Note 2 12 2 5" xfId="3445" xr:uid="{00000000-0005-0000-0000-0000BB0C0000}"/>
    <cellStyle name="Note 2 12 2 5 2" xfId="13209" xr:uid="{00000000-0005-0000-0000-0000BC0C0000}"/>
    <cellStyle name="Note 2 12 2 5 2 2" xfId="30644" xr:uid="{00000000-0005-0000-0000-0000BD0C0000}"/>
    <cellStyle name="Note 2 12 2 5 2 3" xfId="45097" xr:uid="{00000000-0005-0000-0000-0000BE0C0000}"/>
    <cellStyle name="Note 2 12 2 5 3" xfId="15670" xr:uid="{00000000-0005-0000-0000-0000BF0C0000}"/>
    <cellStyle name="Note 2 12 2 5 3 2" xfId="33105" xr:uid="{00000000-0005-0000-0000-0000C00C0000}"/>
    <cellStyle name="Note 2 12 2 5 3 3" xfId="47558" xr:uid="{00000000-0005-0000-0000-0000C10C0000}"/>
    <cellStyle name="Note 2 12 2 5 4" xfId="20881" xr:uid="{00000000-0005-0000-0000-0000C20C0000}"/>
    <cellStyle name="Note 2 12 2 5 5" xfId="35334" xr:uid="{00000000-0005-0000-0000-0000C30C0000}"/>
    <cellStyle name="Note 2 12 2 6" xfId="5907" xr:uid="{00000000-0005-0000-0000-0000C40C0000}"/>
    <cellStyle name="Note 2 12 2 6 2" xfId="23342" xr:uid="{00000000-0005-0000-0000-0000C50C0000}"/>
    <cellStyle name="Note 2 12 2 6 3" xfId="37795" xr:uid="{00000000-0005-0000-0000-0000C60C0000}"/>
    <cellStyle name="Note 2 12 2 7" xfId="8348" xr:uid="{00000000-0005-0000-0000-0000C70C0000}"/>
    <cellStyle name="Note 2 12 2 7 2" xfId="25783" xr:uid="{00000000-0005-0000-0000-0000C80C0000}"/>
    <cellStyle name="Note 2 12 2 7 3" xfId="40236" xr:uid="{00000000-0005-0000-0000-0000C90C0000}"/>
    <cellStyle name="Note 2 12 2 8" xfId="10768" xr:uid="{00000000-0005-0000-0000-0000CA0C0000}"/>
    <cellStyle name="Note 2 12 2 8 2" xfId="28203" xr:uid="{00000000-0005-0000-0000-0000CB0C0000}"/>
    <cellStyle name="Note 2 12 2 8 3" xfId="42656" xr:uid="{00000000-0005-0000-0000-0000CC0C0000}"/>
    <cellStyle name="Note 2 12 2 9" xfId="17775" xr:uid="{00000000-0005-0000-0000-0000CD0C0000}"/>
    <cellStyle name="Note 2 12 3" xfId="938" xr:uid="{00000000-0005-0000-0000-0000CE0C0000}"/>
    <cellStyle name="Note 2 12 3 2" xfId="939" xr:uid="{00000000-0005-0000-0000-0000CF0C0000}"/>
    <cellStyle name="Note 2 12 3 2 2" xfId="3450" xr:uid="{00000000-0005-0000-0000-0000D00C0000}"/>
    <cellStyle name="Note 2 12 3 2 2 2" xfId="13213" xr:uid="{00000000-0005-0000-0000-0000D10C0000}"/>
    <cellStyle name="Note 2 12 3 2 2 2 2" xfId="30648" xr:uid="{00000000-0005-0000-0000-0000D20C0000}"/>
    <cellStyle name="Note 2 12 3 2 2 2 3" xfId="45101" xr:uid="{00000000-0005-0000-0000-0000D30C0000}"/>
    <cellStyle name="Note 2 12 3 2 2 3" xfId="15674" xr:uid="{00000000-0005-0000-0000-0000D40C0000}"/>
    <cellStyle name="Note 2 12 3 2 2 3 2" xfId="33109" xr:uid="{00000000-0005-0000-0000-0000D50C0000}"/>
    <cellStyle name="Note 2 12 3 2 2 3 3" xfId="47562" xr:uid="{00000000-0005-0000-0000-0000D60C0000}"/>
    <cellStyle name="Note 2 12 3 2 2 4" xfId="20886" xr:uid="{00000000-0005-0000-0000-0000D70C0000}"/>
    <cellStyle name="Note 2 12 3 2 2 5" xfId="35339" xr:uid="{00000000-0005-0000-0000-0000D80C0000}"/>
    <cellStyle name="Note 2 12 3 2 3" xfId="5912" xr:uid="{00000000-0005-0000-0000-0000D90C0000}"/>
    <cellStyle name="Note 2 12 3 2 3 2" xfId="23347" xr:uid="{00000000-0005-0000-0000-0000DA0C0000}"/>
    <cellStyle name="Note 2 12 3 2 3 3" xfId="37800" xr:uid="{00000000-0005-0000-0000-0000DB0C0000}"/>
    <cellStyle name="Note 2 12 3 2 4" xfId="8353" xr:uid="{00000000-0005-0000-0000-0000DC0C0000}"/>
    <cellStyle name="Note 2 12 3 2 4 2" xfId="25788" xr:uid="{00000000-0005-0000-0000-0000DD0C0000}"/>
    <cellStyle name="Note 2 12 3 2 4 3" xfId="40241" xr:uid="{00000000-0005-0000-0000-0000DE0C0000}"/>
    <cellStyle name="Note 2 12 3 2 5" xfId="10773" xr:uid="{00000000-0005-0000-0000-0000DF0C0000}"/>
    <cellStyle name="Note 2 12 3 2 5 2" xfId="28208" xr:uid="{00000000-0005-0000-0000-0000E00C0000}"/>
    <cellStyle name="Note 2 12 3 2 5 3" xfId="42661" xr:uid="{00000000-0005-0000-0000-0000E10C0000}"/>
    <cellStyle name="Note 2 12 3 2 6" xfId="17780" xr:uid="{00000000-0005-0000-0000-0000E20C0000}"/>
    <cellStyle name="Note 2 12 3 3" xfId="940" xr:uid="{00000000-0005-0000-0000-0000E30C0000}"/>
    <cellStyle name="Note 2 12 3 3 2" xfId="3451" xr:uid="{00000000-0005-0000-0000-0000E40C0000}"/>
    <cellStyle name="Note 2 12 3 3 2 2" xfId="13214" xr:uid="{00000000-0005-0000-0000-0000E50C0000}"/>
    <cellStyle name="Note 2 12 3 3 2 2 2" xfId="30649" xr:uid="{00000000-0005-0000-0000-0000E60C0000}"/>
    <cellStyle name="Note 2 12 3 3 2 2 3" xfId="45102" xr:uid="{00000000-0005-0000-0000-0000E70C0000}"/>
    <cellStyle name="Note 2 12 3 3 2 3" xfId="15675" xr:uid="{00000000-0005-0000-0000-0000E80C0000}"/>
    <cellStyle name="Note 2 12 3 3 2 3 2" xfId="33110" xr:uid="{00000000-0005-0000-0000-0000E90C0000}"/>
    <cellStyle name="Note 2 12 3 3 2 3 3" xfId="47563" xr:uid="{00000000-0005-0000-0000-0000EA0C0000}"/>
    <cellStyle name="Note 2 12 3 3 2 4" xfId="20887" xr:uid="{00000000-0005-0000-0000-0000EB0C0000}"/>
    <cellStyle name="Note 2 12 3 3 2 5" xfId="35340" xr:uid="{00000000-0005-0000-0000-0000EC0C0000}"/>
    <cellStyle name="Note 2 12 3 3 3" xfId="5913" xr:uid="{00000000-0005-0000-0000-0000ED0C0000}"/>
    <cellStyle name="Note 2 12 3 3 3 2" xfId="23348" xr:uid="{00000000-0005-0000-0000-0000EE0C0000}"/>
    <cellStyle name="Note 2 12 3 3 3 3" xfId="37801" xr:uid="{00000000-0005-0000-0000-0000EF0C0000}"/>
    <cellStyle name="Note 2 12 3 3 4" xfId="8354" xr:uid="{00000000-0005-0000-0000-0000F00C0000}"/>
    <cellStyle name="Note 2 12 3 3 4 2" xfId="25789" xr:uid="{00000000-0005-0000-0000-0000F10C0000}"/>
    <cellStyle name="Note 2 12 3 3 4 3" xfId="40242" xr:uid="{00000000-0005-0000-0000-0000F20C0000}"/>
    <cellStyle name="Note 2 12 3 3 5" xfId="10774" xr:uid="{00000000-0005-0000-0000-0000F30C0000}"/>
    <cellStyle name="Note 2 12 3 3 5 2" xfId="28209" xr:uid="{00000000-0005-0000-0000-0000F40C0000}"/>
    <cellStyle name="Note 2 12 3 3 5 3" xfId="42662" xr:uid="{00000000-0005-0000-0000-0000F50C0000}"/>
    <cellStyle name="Note 2 12 3 3 6" xfId="17781" xr:uid="{00000000-0005-0000-0000-0000F60C0000}"/>
    <cellStyle name="Note 2 12 3 4" xfId="941" xr:uid="{00000000-0005-0000-0000-0000F70C0000}"/>
    <cellStyle name="Note 2 12 3 4 2" xfId="3452" xr:uid="{00000000-0005-0000-0000-0000F80C0000}"/>
    <cellStyle name="Note 2 12 3 4 2 2" xfId="20888" xr:uid="{00000000-0005-0000-0000-0000F90C0000}"/>
    <cellStyle name="Note 2 12 3 4 2 3" xfId="35341" xr:uid="{00000000-0005-0000-0000-0000FA0C0000}"/>
    <cellStyle name="Note 2 12 3 4 3" xfId="5914" xr:uid="{00000000-0005-0000-0000-0000FB0C0000}"/>
    <cellStyle name="Note 2 12 3 4 3 2" xfId="23349" xr:uid="{00000000-0005-0000-0000-0000FC0C0000}"/>
    <cellStyle name="Note 2 12 3 4 3 3" xfId="37802" xr:uid="{00000000-0005-0000-0000-0000FD0C0000}"/>
    <cellStyle name="Note 2 12 3 4 4" xfId="8355" xr:uid="{00000000-0005-0000-0000-0000FE0C0000}"/>
    <cellStyle name="Note 2 12 3 4 4 2" xfId="25790" xr:uid="{00000000-0005-0000-0000-0000FF0C0000}"/>
    <cellStyle name="Note 2 12 3 4 4 3" xfId="40243" xr:uid="{00000000-0005-0000-0000-0000000D0000}"/>
    <cellStyle name="Note 2 12 3 4 5" xfId="10775" xr:uid="{00000000-0005-0000-0000-0000010D0000}"/>
    <cellStyle name="Note 2 12 3 4 5 2" xfId="28210" xr:uid="{00000000-0005-0000-0000-0000020D0000}"/>
    <cellStyle name="Note 2 12 3 4 5 3" xfId="42663" xr:uid="{00000000-0005-0000-0000-0000030D0000}"/>
    <cellStyle name="Note 2 12 3 4 6" xfId="15005" xr:uid="{00000000-0005-0000-0000-0000040D0000}"/>
    <cellStyle name="Note 2 12 3 4 6 2" xfId="32440" xr:uid="{00000000-0005-0000-0000-0000050D0000}"/>
    <cellStyle name="Note 2 12 3 4 6 3" xfId="46893" xr:uid="{00000000-0005-0000-0000-0000060D0000}"/>
    <cellStyle name="Note 2 12 3 4 7" xfId="17782" xr:uid="{00000000-0005-0000-0000-0000070D0000}"/>
    <cellStyle name="Note 2 12 3 4 8" xfId="20167" xr:uid="{00000000-0005-0000-0000-0000080D0000}"/>
    <cellStyle name="Note 2 12 3 5" xfId="3449" xr:uid="{00000000-0005-0000-0000-0000090D0000}"/>
    <cellStyle name="Note 2 12 3 5 2" xfId="13212" xr:uid="{00000000-0005-0000-0000-00000A0D0000}"/>
    <cellStyle name="Note 2 12 3 5 2 2" xfId="30647" xr:uid="{00000000-0005-0000-0000-00000B0D0000}"/>
    <cellStyle name="Note 2 12 3 5 2 3" xfId="45100" xr:uid="{00000000-0005-0000-0000-00000C0D0000}"/>
    <cellStyle name="Note 2 12 3 5 3" xfId="15673" xr:uid="{00000000-0005-0000-0000-00000D0D0000}"/>
    <cellStyle name="Note 2 12 3 5 3 2" xfId="33108" xr:uid="{00000000-0005-0000-0000-00000E0D0000}"/>
    <cellStyle name="Note 2 12 3 5 3 3" xfId="47561" xr:uid="{00000000-0005-0000-0000-00000F0D0000}"/>
    <cellStyle name="Note 2 12 3 5 4" xfId="20885" xr:uid="{00000000-0005-0000-0000-0000100D0000}"/>
    <cellStyle name="Note 2 12 3 5 5" xfId="35338" xr:uid="{00000000-0005-0000-0000-0000110D0000}"/>
    <cellStyle name="Note 2 12 3 6" xfId="5911" xr:uid="{00000000-0005-0000-0000-0000120D0000}"/>
    <cellStyle name="Note 2 12 3 6 2" xfId="23346" xr:uid="{00000000-0005-0000-0000-0000130D0000}"/>
    <cellStyle name="Note 2 12 3 6 3" xfId="37799" xr:uid="{00000000-0005-0000-0000-0000140D0000}"/>
    <cellStyle name="Note 2 12 3 7" xfId="8352" xr:uid="{00000000-0005-0000-0000-0000150D0000}"/>
    <cellStyle name="Note 2 12 3 7 2" xfId="25787" xr:uid="{00000000-0005-0000-0000-0000160D0000}"/>
    <cellStyle name="Note 2 12 3 7 3" xfId="40240" xr:uid="{00000000-0005-0000-0000-0000170D0000}"/>
    <cellStyle name="Note 2 12 3 8" xfId="10772" xr:uid="{00000000-0005-0000-0000-0000180D0000}"/>
    <cellStyle name="Note 2 12 3 8 2" xfId="28207" xr:uid="{00000000-0005-0000-0000-0000190D0000}"/>
    <cellStyle name="Note 2 12 3 8 3" xfId="42660" xr:uid="{00000000-0005-0000-0000-00001A0D0000}"/>
    <cellStyle name="Note 2 12 3 9" xfId="17779" xr:uid="{00000000-0005-0000-0000-00001B0D0000}"/>
    <cellStyle name="Note 2 12 4" xfId="942" xr:uid="{00000000-0005-0000-0000-00001C0D0000}"/>
    <cellStyle name="Note 2 12 4 2" xfId="943" xr:uid="{00000000-0005-0000-0000-00001D0D0000}"/>
    <cellStyle name="Note 2 12 4 2 2" xfId="3454" xr:uid="{00000000-0005-0000-0000-00001E0D0000}"/>
    <cellStyle name="Note 2 12 4 2 2 2" xfId="13216" xr:uid="{00000000-0005-0000-0000-00001F0D0000}"/>
    <cellStyle name="Note 2 12 4 2 2 2 2" xfId="30651" xr:uid="{00000000-0005-0000-0000-0000200D0000}"/>
    <cellStyle name="Note 2 12 4 2 2 2 3" xfId="45104" xr:uid="{00000000-0005-0000-0000-0000210D0000}"/>
    <cellStyle name="Note 2 12 4 2 2 3" xfId="15677" xr:uid="{00000000-0005-0000-0000-0000220D0000}"/>
    <cellStyle name="Note 2 12 4 2 2 3 2" xfId="33112" xr:uid="{00000000-0005-0000-0000-0000230D0000}"/>
    <cellStyle name="Note 2 12 4 2 2 3 3" xfId="47565" xr:uid="{00000000-0005-0000-0000-0000240D0000}"/>
    <cellStyle name="Note 2 12 4 2 2 4" xfId="20890" xr:uid="{00000000-0005-0000-0000-0000250D0000}"/>
    <cellStyle name="Note 2 12 4 2 2 5" xfId="35343" xr:uid="{00000000-0005-0000-0000-0000260D0000}"/>
    <cellStyle name="Note 2 12 4 2 3" xfId="5916" xr:uid="{00000000-0005-0000-0000-0000270D0000}"/>
    <cellStyle name="Note 2 12 4 2 3 2" xfId="23351" xr:uid="{00000000-0005-0000-0000-0000280D0000}"/>
    <cellStyle name="Note 2 12 4 2 3 3" xfId="37804" xr:uid="{00000000-0005-0000-0000-0000290D0000}"/>
    <cellStyle name="Note 2 12 4 2 4" xfId="8357" xr:uid="{00000000-0005-0000-0000-00002A0D0000}"/>
    <cellStyle name="Note 2 12 4 2 4 2" xfId="25792" xr:uid="{00000000-0005-0000-0000-00002B0D0000}"/>
    <cellStyle name="Note 2 12 4 2 4 3" xfId="40245" xr:uid="{00000000-0005-0000-0000-00002C0D0000}"/>
    <cellStyle name="Note 2 12 4 2 5" xfId="10777" xr:uid="{00000000-0005-0000-0000-00002D0D0000}"/>
    <cellStyle name="Note 2 12 4 2 5 2" xfId="28212" xr:uid="{00000000-0005-0000-0000-00002E0D0000}"/>
    <cellStyle name="Note 2 12 4 2 5 3" xfId="42665" xr:uid="{00000000-0005-0000-0000-00002F0D0000}"/>
    <cellStyle name="Note 2 12 4 2 6" xfId="17784" xr:uid="{00000000-0005-0000-0000-0000300D0000}"/>
    <cellStyle name="Note 2 12 4 3" xfId="944" xr:uid="{00000000-0005-0000-0000-0000310D0000}"/>
    <cellStyle name="Note 2 12 4 3 2" xfId="3455" xr:uid="{00000000-0005-0000-0000-0000320D0000}"/>
    <cellStyle name="Note 2 12 4 3 2 2" xfId="13217" xr:uid="{00000000-0005-0000-0000-0000330D0000}"/>
    <cellStyle name="Note 2 12 4 3 2 2 2" xfId="30652" xr:uid="{00000000-0005-0000-0000-0000340D0000}"/>
    <cellStyle name="Note 2 12 4 3 2 2 3" xfId="45105" xr:uid="{00000000-0005-0000-0000-0000350D0000}"/>
    <cellStyle name="Note 2 12 4 3 2 3" xfId="15678" xr:uid="{00000000-0005-0000-0000-0000360D0000}"/>
    <cellStyle name="Note 2 12 4 3 2 3 2" xfId="33113" xr:uid="{00000000-0005-0000-0000-0000370D0000}"/>
    <cellStyle name="Note 2 12 4 3 2 3 3" xfId="47566" xr:uid="{00000000-0005-0000-0000-0000380D0000}"/>
    <cellStyle name="Note 2 12 4 3 2 4" xfId="20891" xr:uid="{00000000-0005-0000-0000-0000390D0000}"/>
    <cellStyle name="Note 2 12 4 3 2 5" xfId="35344" xr:uid="{00000000-0005-0000-0000-00003A0D0000}"/>
    <cellStyle name="Note 2 12 4 3 3" xfId="5917" xr:uid="{00000000-0005-0000-0000-00003B0D0000}"/>
    <cellStyle name="Note 2 12 4 3 3 2" xfId="23352" xr:uid="{00000000-0005-0000-0000-00003C0D0000}"/>
    <cellStyle name="Note 2 12 4 3 3 3" xfId="37805" xr:uid="{00000000-0005-0000-0000-00003D0D0000}"/>
    <cellStyle name="Note 2 12 4 3 4" xfId="8358" xr:uid="{00000000-0005-0000-0000-00003E0D0000}"/>
    <cellStyle name="Note 2 12 4 3 4 2" xfId="25793" xr:uid="{00000000-0005-0000-0000-00003F0D0000}"/>
    <cellStyle name="Note 2 12 4 3 4 3" xfId="40246" xr:uid="{00000000-0005-0000-0000-0000400D0000}"/>
    <cellStyle name="Note 2 12 4 3 5" xfId="10778" xr:uid="{00000000-0005-0000-0000-0000410D0000}"/>
    <cellStyle name="Note 2 12 4 3 5 2" xfId="28213" xr:uid="{00000000-0005-0000-0000-0000420D0000}"/>
    <cellStyle name="Note 2 12 4 3 5 3" xfId="42666" xr:uid="{00000000-0005-0000-0000-0000430D0000}"/>
    <cellStyle name="Note 2 12 4 3 6" xfId="17785" xr:uid="{00000000-0005-0000-0000-0000440D0000}"/>
    <cellStyle name="Note 2 12 4 4" xfId="945" xr:uid="{00000000-0005-0000-0000-0000450D0000}"/>
    <cellStyle name="Note 2 12 4 4 2" xfId="3456" xr:uid="{00000000-0005-0000-0000-0000460D0000}"/>
    <cellStyle name="Note 2 12 4 4 2 2" xfId="20892" xr:uid="{00000000-0005-0000-0000-0000470D0000}"/>
    <cellStyle name="Note 2 12 4 4 2 3" xfId="35345" xr:uid="{00000000-0005-0000-0000-0000480D0000}"/>
    <cellStyle name="Note 2 12 4 4 3" xfId="5918" xr:uid="{00000000-0005-0000-0000-0000490D0000}"/>
    <cellStyle name="Note 2 12 4 4 3 2" xfId="23353" xr:uid="{00000000-0005-0000-0000-00004A0D0000}"/>
    <cellStyle name="Note 2 12 4 4 3 3" xfId="37806" xr:uid="{00000000-0005-0000-0000-00004B0D0000}"/>
    <cellStyle name="Note 2 12 4 4 4" xfId="8359" xr:uid="{00000000-0005-0000-0000-00004C0D0000}"/>
    <cellStyle name="Note 2 12 4 4 4 2" xfId="25794" xr:uid="{00000000-0005-0000-0000-00004D0D0000}"/>
    <cellStyle name="Note 2 12 4 4 4 3" xfId="40247" xr:uid="{00000000-0005-0000-0000-00004E0D0000}"/>
    <cellStyle name="Note 2 12 4 4 5" xfId="10779" xr:uid="{00000000-0005-0000-0000-00004F0D0000}"/>
    <cellStyle name="Note 2 12 4 4 5 2" xfId="28214" xr:uid="{00000000-0005-0000-0000-0000500D0000}"/>
    <cellStyle name="Note 2 12 4 4 5 3" xfId="42667" xr:uid="{00000000-0005-0000-0000-0000510D0000}"/>
    <cellStyle name="Note 2 12 4 4 6" xfId="15006" xr:uid="{00000000-0005-0000-0000-0000520D0000}"/>
    <cellStyle name="Note 2 12 4 4 6 2" xfId="32441" xr:uid="{00000000-0005-0000-0000-0000530D0000}"/>
    <cellStyle name="Note 2 12 4 4 6 3" xfId="46894" xr:uid="{00000000-0005-0000-0000-0000540D0000}"/>
    <cellStyle name="Note 2 12 4 4 7" xfId="17786" xr:uid="{00000000-0005-0000-0000-0000550D0000}"/>
    <cellStyle name="Note 2 12 4 4 8" xfId="20168" xr:uid="{00000000-0005-0000-0000-0000560D0000}"/>
    <cellStyle name="Note 2 12 4 5" xfId="3453" xr:uid="{00000000-0005-0000-0000-0000570D0000}"/>
    <cellStyle name="Note 2 12 4 5 2" xfId="13215" xr:uid="{00000000-0005-0000-0000-0000580D0000}"/>
    <cellStyle name="Note 2 12 4 5 2 2" xfId="30650" xr:uid="{00000000-0005-0000-0000-0000590D0000}"/>
    <cellStyle name="Note 2 12 4 5 2 3" xfId="45103" xr:uid="{00000000-0005-0000-0000-00005A0D0000}"/>
    <cellStyle name="Note 2 12 4 5 3" xfId="15676" xr:uid="{00000000-0005-0000-0000-00005B0D0000}"/>
    <cellStyle name="Note 2 12 4 5 3 2" xfId="33111" xr:uid="{00000000-0005-0000-0000-00005C0D0000}"/>
    <cellStyle name="Note 2 12 4 5 3 3" xfId="47564" xr:uid="{00000000-0005-0000-0000-00005D0D0000}"/>
    <cellStyle name="Note 2 12 4 5 4" xfId="20889" xr:uid="{00000000-0005-0000-0000-00005E0D0000}"/>
    <cellStyle name="Note 2 12 4 5 5" xfId="35342" xr:uid="{00000000-0005-0000-0000-00005F0D0000}"/>
    <cellStyle name="Note 2 12 4 6" xfId="5915" xr:uid="{00000000-0005-0000-0000-0000600D0000}"/>
    <cellStyle name="Note 2 12 4 6 2" xfId="23350" xr:uid="{00000000-0005-0000-0000-0000610D0000}"/>
    <cellStyle name="Note 2 12 4 6 3" xfId="37803" xr:uid="{00000000-0005-0000-0000-0000620D0000}"/>
    <cellStyle name="Note 2 12 4 7" xfId="8356" xr:uid="{00000000-0005-0000-0000-0000630D0000}"/>
    <cellStyle name="Note 2 12 4 7 2" xfId="25791" xr:uid="{00000000-0005-0000-0000-0000640D0000}"/>
    <cellStyle name="Note 2 12 4 7 3" xfId="40244" xr:uid="{00000000-0005-0000-0000-0000650D0000}"/>
    <cellStyle name="Note 2 12 4 8" xfId="10776" xr:uid="{00000000-0005-0000-0000-0000660D0000}"/>
    <cellStyle name="Note 2 12 4 8 2" xfId="28211" xr:uid="{00000000-0005-0000-0000-0000670D0000}"/>
    <cellStyle name="Note 2 12 4 8 3" xfId="42664" xr:uid="{00000000-0005-0000-0000-0000680D0000}"/>
    <cellStyle name="Note 2 12 4 9" xfId="17783" xr:uid="{00000000-0005-0000-0000-0000690D0000}"/>
    <cellStyle name="Note 2 12 5" xfId="946" xr:uid="{00000000-0005-0000-0000-00006A0D0000}"/>
    <cellStyle name="Note 2 12 5 2" xfId="947" xr:uid="{00000000-0005-0000-0000-00006B0D0000}"/>
    <cellStyle name="Note 2 12 5 2 2" xfId="3458" xr:uid="{00000000-0005-0000-0000-00006C0D0000}"/>
    <cellStyle name="Note 2 12 5 2 2 2" xfId="13219" xr:uid="{00000000-0005-0000-0000-00006D0D0000}"/>
    <cellStyle name="Note 2 12 5 2 2 2 2" xfId="30654" xr:uid="{00000000-0005-0000-0000-00006E0D0000}"/>
    <cellStyle name="Note 2 12 5 2 2 2 3" xfId="45107" xr:uid="{00000000-0005-0000-0000-00006F0D0000}"/>
    <cellStyle name="Note 2 12 5 2 2 3" xfId="15680" xr:uid="{00000000-0005-0000-0000-0000700D0000}"/>
    <cellStyle name="Note 2 12 5 2 2 3 2" xfId="33115" xr:uid="{00000000-0005-0000-0000-0000710D0000}"/>
    <cellStyle name="Note 2 12 5 2 2 3 3" xfId="47568" xr:uid="{00000000-0005-0000-0000-0000720D0000}"/>
    <cellStyle name="Note 2 12 5 2 2 4" xfId="20894" xr:uid="{00000000-0005-0000-0000-0000730D0000}"/>
    <cellStyle name="Note 2 12 5 2 2 5" xfId="35347" xr:uid="{00000000-0005-0000-0000-0000740D0000}"/>
    <cellStyle name="Note 2 12 5 2 3" xfId="5920" xr:uid="{00000000-0005-0000-0000-0000750D0000}"/>
    <cellStyle name="Note 2 12 5 2 3 2" xfId="23355" xr:uid="{00000000-0005-0000-0000-0000760D0000}"/>
    <cellStyle name="Note 2 12 5 2 3 3" xfId="37808" xr:uid="{00000000-0005-0000-0000-0000770D0000}"/>
    <cellStyle name="Note 2 12 5 2 4" xfId="8361" xr:uid="{00000000-0005-0000-0000-0000780D0000}"/>
    <cellStyle name="Note 2 12 5 2 4 2" xfId="25796" xr:uid="{00000000-0005-0000-0000-0000790D0000}"/>
    <cellStyle name="Note 2 12 5 2 4 3" xfId="40249" xr:uid="{00000000-0005-0000-0000-00007A0D0000}"/>
    <cellStyle name="Note 2 12 5 2 5" xfId="10781" xr:uid="{00000000-0005-0000-0000-00007B0D0000}"/>
    <cellStyle name="Note 2 12 5 2 5 2" xfId="28216" xr:uid="{00000000-0005-0000-0000-00007C0D0000}"/>
    <cellStyle name="Note 2 12 5 2 5 3" xfId="42669" xr:uid="{00000000-0005-0000-0000-00007D0D0000}"/>
    <cellStyle name="Note 2 12 5 2 6" xfId="17788" xr:uid="{00000000-0005-0000-0000-00007E0D0000}"/>
    <cellStyle name="Note 2 12 5 3" xfId="948" xr:uid="{00000000-0005-0000-0000-00007F0D0000}"/>
    <cellStyle name="Note 2 12 5 3 2" xfId="3459" xr:uid="{00000000-0005-0000-0000-0000800D0000}"/>
    <cellStyle name="Note 2 12 5 3 2 2" xfId="13220" xr:uid="{00000000-0005-0000-0000-0000810D0000}"/>
    <cellStyle name="Note 2 12 5 3 2 2 2" xfId="30655" xr:uid="{00000000-0005-0000-0000-0000820D0000}"/>
    <cellStyle name="Note 2 12 5 3 2 2 3" xfId="45108" xr:uid="{00000000-0005-0000-0000-0000830D0000}"/>
    <cellStyle name="Note 2 12 5 3 2 3" xfId="15681" xr:uid="{00000000-0005-0000-0000-0000840D0000}"/>
    <cellStyle name="Note 2 12 5 3 2 3 2" xfId="33116" xr:uid="{00000000-0005-0000-0000-0000850D0000}"/>
    <cellStyle name="Note 2 12 5 3 2 3 3" xfId="47569" xr:uid="{00000000-0005-0000-0000-0000860D0000}"/>
    <cellStyle name="Note 2 12 5 3 2 4" xfId="20895" xr:uid="{00000000-0005-0000-0000-0000870D0000}"/>
    <cellStyle name="Note 2 12 5 3 2 5" xfId="35348" xr:uid="{00000000-0005-0000-0000-0000880D0000}"/>
    <cellStyle name="Note 2 12 5 3 3" xfId="5921" xr:uid="{00000000-0005-0000-0000-0000890D0000}"/>
    <cellStyle name="Note 2 12 5 3 3 2" xfId="23356" xr:uid="{00000000-0005-0000-0000-00008A0D0000}"/>
    <cellStyle name="Note 2 12 5 3 3 3" xfId="37809" xr:uid="{00000000-0005-0000-0000-00008B0D0000}"/>
    <cellStyle name="Note 2 12 5 3 4" xfId="8362" xr:uid="{00000000-0005-0000-0000-00008C0D0000}"/>
    <cellStyle name="Note 2 12 5 3 4 2" xfId="25797" xr:uid="{00000000-0005-0000-0000-00008D0D0000}"/>
    <cellStyle name="Note 2 12 5 3 4 3" xfId="40250" xr:uid="{00000000-0005-0000-0000-00008E0D0000}"/>
    <cellStyle name="Note 2 12 5 3 5" xfId="10782" xr:uid="{00000000-0005-0000-0000-00008F0D0000}"/>
    <cellStyle name="Note 2 12 5 3 5 2" xfId="28217" xr:uid="{00000000-0005-0000-0000-0000900D0000}"/>
    <cellStyle name="Note 2 12 5 3 5 3" xfId="42670" xr:uid="{00000000-0005-0000-0000-0000910D0000}"/>
    <cellStyle name="Note 2 12 5 3 6" xfId="17789" xr:uid="{00000000-0005-0000-0000-0000920D0000}"/>
    <cellStyle name="Note 2 12 5 4" xfId="949" xr:uid="{00000000-0005-0000-0000-0000930D0000}"/>
    <cellStyle name="Note 2 12 5 4 2" xfId="3460" xr:uid="{00000000-0005-0000-0000-0000940D0000}"/>
    <cellStyle name="Note 2 12 5 4 2 2" xfId="20896" xr:uid="{00000000-0005-0000-0000-0000950D0000}"/>
    <cellStyle name="Note 2 12 5 4 2 3" xfId="35349" xr:uid="{00000000-0005-0000-0000-0000960D0000}"/>
    <cellStyle name="Note 2 12 5 4 3" xfId="5922" xr:uid="{00000000-0005-0000-0000-0000970D0000}"/>
    <cellStyle name="Note 2 12 5 4 3 2" xfId="23357" xr:uid="{00000000-0005-0000-0000-0000980D0000}"/>
    <cellStyle name="Note 2 12 5 4 3 3" xfId="37810" xr:uid="{00000000-0005-0000-0000-0000990D0000}"/>
    <cellStyle name="Note 2 12 5 4 4" xfId="8363" xr:uid="{00000000-0005-0000-0000-00009A0D0000}"/>
    <cellStyle name="Note 2 12 5 4 4 2" xfId="25798" xr:uid="{00000000-0005-0000-0000-00009B0D0000}"/>
    <cellStyle name="Note 2 12 5 4 4 3" xfId="40251" xr:uid="{00000000-0005-0000-0000-00009C0D0000}"/>
    <cellStyle name="Note 2 12 5 4 5" xfId="10783" xr:uid="{00000000-0005-0000-0000-00009D0D0000}"/>
    <cellStyle name="Note 2 12 5 4 5 2" xfId="28218" xr:uid="{00000000-0005-0000-0000-00009E0D0000}"/>
    <cellStyle name="Note 2 12 5 4 5 3" xfId="42671" xr:uid="{00000000-0005-0000-0000-00009F0D0000}"/>
    <cellStyle name="Note 2 12 5 4 6" xfId="15007" xr:uid="{00000000-0005-0000-0000-0000A00D0000}"/>
    <cellStyle name="Note 2 12 5 4 6 2" xfId="32442" xr:uid="{00000000-0005-0000-0000-0000A10D0000}"/>
    <cellStyle name="Note 2 12 5 4 6 3" xfId="46895" xr:uid="{00000000-0005-0000-0000-0000A20D0000}"/>
    <cellStyle name="Note 2 12 5 4 7" xfId="17790" xr:uid="{00000000-0005-0000-0000-0000A30D0000}"/>
    <cellStyle name="Note 2 12 5 4 8" xfId="20169" xr:uid="{00000000-0005-0000-0000-0000A40D0000}"/>
    <cellStyle name="Note 2 12 5 5" xfId="3457" xr:uid="{00000000-0005-0000-0000-0000A50D0000}"/>
    <cellStyle name="Note 2 12 5 5 2" xfId="13218" xr:uid="{00000000-0005-0000-0000-0000A60D0000}"/>
    <cellStyle name="Note 2 12 5 5 2 2" xfId="30653" xr:uid="{00000000-0005-0000-0000-0000A70D0000}"/>
    <cellStyle name="Note 2 12 5 5 2 3" xfId="45106" xr:uid="{00000000-0005-0000-0000-0000A80D0000}"/>
    <cellStyle name="Note 2 12 5 5 3" xfId="15679" xr:uid="{00000000-0005-0000-0000-0000A90D0000}"/>
    <cellStyle name="Note 2 12 5 5 3 2" xfId="33114" xr:uid="{00000000-0005-0000-0000-0000AA0D0000}"/>
    <cellStyle name="Note 2 12 5 5 3 3" xfId="47567" xr:uid="{00000000-0005-0000-0000-0000AB0D0000}"/>
    <cellStyle name="Note 2 12 5 5 4" xfId="20893" xr:uid="{00000000-0005-0000-0000-0000AC0D0000}"/>
    <cellStyle name="Note 2 12 5 5 5" xfId="35346" xr:uid="{00000000-0005-0000-0000-0000AD0D0000}"/>
    <cellStyle name="Note 2 12 5 6" xfId="5919" xr:uid="{00000000-0005-0000-0000-0000AE0D0000}"/>
    <cellStyle name="Note 2 12 5 6 2" xfId="23354" xr:uid="{00000000-0005-0000-0000-0000AF0D0000}"/>
    <cellStyle name="Note 2 12 5 6 3" xfId="37807" xr:uid="{00000000-0005-0000-0000-0000B00D0000}"/>
    <cellStyle name="Note 2 12 5 7" xfId="8360" xr:uid="{00000000-0005-0000-0000-0000B10D0000}"/>
    <cellStyle name="Note 2 12 5 7 2" xfId="25795" xr:uid="{00000000-0005-0000-0000-0000B20D0000}"/>
    <cellStyle name="Note 2 12 5 7 3" xfId="40248" xr:uid="{00000000-0005-0000-0000-0000B30D0000}"/>
    <cellStyle name="Note 2 12 5 8" xfId="10780" xr:uid="{00000000-0005-0000-0000-0000B40D0000}"/>
    <cellStyle name="Note 2 12 5 8 2" xfId="28215" xr:uid="{00000000-0005-0000-0000-0000B50D0000}"/>
    <cellStyle name="Note 2 12 5 8 3" xfId="42668" xr:uid="{00000000-0005-0000-0000-0000B60D0000}"/>
    <cellStyle name="Note 2 12 5 9" xfId="17787" xr:uid="{00000000-0005-0000-0000-0000B70D0000}"/>
    <cellStyle name="Note 2 12 6" xfId="950" xr:uid="{00000000-0005-0000-0000-0000B80D0000}"/>
    <cellStyle name="Note 2 12 6 2" xfId="3461" xr:uid="{00000000-0005-0000-0000-0000B90D0000}"/>
    <cellStyle name="Note 2 12 6 2 2" xfId="13221" xr:uid="{00000000-0005-0000-0000-0000BA0D0000}"/>
    <cellStyle name="Note 2 12 6 2 2 2" xfId="30656" xr:uid="{00000000-0005-0000-0000-0000BB0D0000}"/>
    <cellStyle name="Note 2 12 6 2 2 3" xfId="45109" xr:uid="{00000000-0005-0000-0000-0000BC0D0000}"/>
    <cellStyle name="Note 2 12 6 2 3" xfId="15682" xr:uid="{00000000-0005-0000-0000-0000BD0D0000}"/>
    <cellStyle name="Note 2 12 6 2 3 2" xfId="33117" xr:uid="{00000000-0005-0000-0000-0000BE0D0000}"/>
    <cellStyle name="Note 2 12 6 2 3 3" xfId="47570" xr:uid="{00000000-0005-0000-0000-0000BF0D0000}"/>
    <cellStyle name="Note 2 12 6 2 4" xfId="20897" xr:uid="{00000000-0005-0000-0000-0000C00D0000}"/>
    <cellStyle name="Note 2 12 6 2 5" xfId="35350" xr:uid="{00000000-0005-0000-0000-0000C10D0000}"/>
    <cellStyle name="Note 2 12 6 3" xfId="5923" xr:uid="{00000000-0005-0000-0000-0000C20D0000}"/>
    <cellStyle name="Note 2 12 6 3 2" xfId="23358" xr:uid="{00000000-0005-0000-0000-0000C30D0000}"/>
    <cellStyle name="Note 2 12 6 3 3" xfId="37811" xr:uid="{00000000-0005-0000-0000-0000C40D0000}"/>
    <cellStyle name="Note 2 12 6 4" xfId="8364" xr:uid="{00000000-0005-0000-0000-0000C50D0000}"/>
    <cellStyle name="Note 2 12 6 4 2" xfId="25799" xr:uid="{00000000-0005-0000-0000-0000C60D0000}"/>
    <cellStyle name="Note 2 12 6 4 3" xfId="40252" xr:uid="{00000000-0005-0000-0000-0000C70D0000}"/>
    <cellStyle name="Note 2 12 6 5" xfId="10784" xr:uid="{00000000-0005-0000-0000-0000C80D0000}"/>
    <cellStyle name="Note 2 12 6 5 2" xfId="28219" xr:uid="{00000000-0005-0000-0000-0000C90D0000}"/>
    <cellStyle name="Note 2 12 6 5 3" xfId="42672" xr:uid="{00000000-0005-0000-0000-0000CA0D0000}"/>
    <cellStyle name="Note 2 12 6 6" xfId="17791" xr:uid="{00000000-0005-0000-0000-0000CB0D0000}"/>
    <cellStyle name="Note 2 12 7" xfId="951" xr:uid="{00000000-0005-0000-0000-0000CC0D0000}"/>
    <cellStyle name="Note 2 12 7 2" xfId="3462" xr:uid="{00000000-0005-0000-0000-0000CD0D0000}"/>
    <cellStyle name="Note 2 12 7 2 2" xfId="13222" xr:uid="{00000000-0005-0000-0000-0000CE0D0000}"/>
    <cellStyle name="Note 2 12 7 2 2 2" xfId="30657" xr:uid="{00000000-0005-0000-0000-0000CF0D0000}"/>
    <cellStyle name="Note 2 12 7 2 2 3" xfId="45110" xr:uid="{00000000-0005-0000-0000-0000D00D0000}"/>
    <cellStyle name="Note 2 12 7 2 3" xfId="15683" xr:uid="{00000000-0005-0000-0000-0000D10D0000}"/>
    <cellStyle name="Note 2 12 7 2 3 2" xfId="33118" xr:uid="{00000000-0005-0000-0000-0000D20D0000}"/>
    <cellStyle name="Note 2 12 7 2 3 3" xfId="47571" xr:uid="{00000000-0005-0000-0000-0000D30D0000}"/>
    <cellStyle name="Note 2 12 7 2 4" xfId="20898" xr:uid="{00000000-0005-0000-0000-0000D40D0000}"/>
    <cellStyle name="Note 2 12 7 2 5" xfId="35351" xr:uid="{00000000-0005-0000-0000-0000D50D0000}"/>
    <cellStyle name="Note 2 12 7 3" xfId="5924" xr:uid="{00000000-0005-0000-0000-0000D60D0000}"/>
    <cellStyle name="Note 2 12 7 3 2" xfId="23359" xr:uid="{00000000-0005-0000-0000-0000D70D0000}"/>
    <cellStyle name="Note 2 12 7 3 3" xfId="37812" xr:uid="{00000000-0005-0000-0000-0000D80D0000}"/>
    <cellStyle name="Note 2 12 7 4" xfId="8365" xr:uid="{00000000-0005-0000-0000-0000D90D0000}"/>
    <cellStyle name="Note 2 12 7 4 2" xfId="25800" xr:uid="{00000000-0005-0000-0000-0000DA0D0000}"/>
    <cellStyle name="Note 2 12 7 4 3" xfId="40253" xr:uid="{00000000-0005-0000-0000-0000DB0D0000}"/>
    <cellStyle name="Note 2 12 7 5" xfId="10785" xr:uid="{00000000-0005-0000-0000-0000DC0D0000}"/>
    <cellStyle name="Note 2 12 7 5 2" xfId="28220" xr:uid="{00000000-0005-0000-0000-0000DD0D0000}"/>
    <cellStyle name="Note 2 12 7 5 3" xfId="42673" xr:uid="{00000000-0005-0000-0000-0000DE0D0000}"/>
    <cellStyle name="Note 2 12 7 6" xfId="17792" xr:uid="{00000000-0005-0000-0000-0000DF0D0000}"/>
    <cellStyle name="Note 2 12 8" xfId="952" xr:uid="{00000000-0005-0000-0000-0000E00D0000}"/>
    <cellStyle name="Note 2 12 8 2" xfId="3463" xr:uid="{00000000-0005-0000-0000-0000E10D0000}"/>
    <cellStyle name="Note 2 12 8 2 2" xfId="20899" xr:uid="{00000000-0005-0000-0000-0000E20D0000}"/>
    <cellStyle name="Note 2 12 8 2 3" xfId="35352" xr:uid="{00000000-0005-0000-0000-0000E30D0000}"/>
    <cellStyle name="Note 2 12 8 3" xfId="5925" xr:uid="{00000000-0005-0000-0000-0000E40D0000}"/>
    <cellStyle name="Note 2 12 8 3 2" xfId="23360" xr:uid="{00000000-0005-0000-0000-0000E50D0000}"/>
    <cellStyle name="Note 2 12 8 3 3" xfId="37813" xr:uid="{00000000-0005-0000-0000-0000E60D0000}"/>
    <cellStyle name="Note 2 12 8 4" xfId="8366" xr:uid="{00000000-0005-0000-0000-0000E70D0000}"/>
    <cellStyle name="Note 2 12 8 4 2" xfId="25801" xr:uid="{00000000-0005-0000-0000-0000E80D0000}"/>
    <cellStyle name="Note 2 12 8 4 3" xfId="40254" xr:uid="{00000000-0005-0000-0000-0000E90D0000}"/>
    <cellStyle name="Note 2 12 8 5" xfId="10786" xr:uid="{00000000-0005-0000-0000-0000EA0D0000}"/>
    <cellStyle name="Note 2 12 8 5 2" xfId="28221" xr:uid="{00000000-0005-0000-0000-0000EB0D0000}"/>
    <cellStyle name="Note 2 12 8 5 3" xfId="42674" xr:uid="{00000000-0005-0000-0000-0000EC0D0000}"/>
    <cellStyle name="Note 2 12 8 6" xfId="15008" xr:uid="{00000000-0005-0000-0000-0000ED0D0000}"/>
    <cellStyle name="Note 2 12 8 6 2" xfId="32443" xr:uid="{00000000-0005-0000-0000-0000EE0D0000}"/>
    <cellStyle name="Note 2 12 8 6 3" xfId="46896" xr:uid="{00000000-0005-0000-0000-0000EF0D0000}"/>
    <cellStyle name="Note 2 12 8 7" xfId="17793" xr:uid="{00000000-0005-0000-0000-0000F00D0000}"/>
    <cellStyle name="Note 2 12 8 8" xfId="20170" xr:uid="{00000000-0005-0000-0000-0000F10D0000}"/>
    <cellStyle name="Note 2 12 9" xfId="3444" xr:uid="{00000000-0005-0000-0000-0000F20D0000}"/>
    <cellStyle name="Note 2 12 9 2" xfId="13208" xr:uid="{00000000-0005-0000-0000-0000F30D0000}"/>
    <cellStyle name="Note 2 12 9 2 2" xfId="30643" xr:uid="{00000000-0005-0000-0000-0000F40D0000}"/>
    <cellStyle name="Note 2 12 9 2 3" xfId="45096" xr:uid="{00000000-0005-0000-0000-0000F50D0000}"/>
    <cellStyle name="Note 2 12 9 3" xfId="15669" xr:uid="{00000000-0005-0000-0000-0000F60D0000}"/>
    <cellStyle name="Note 2 12 9 3 2" xfId="33104" xr:uid="{00000000-0005-0000-0000-0000F70D0000}"/>
    <cellStyle name="Note 2 12 9 3 3" xfId="47557" xr:uid="{00000000-0005-0000-0000-0000F80D0000}"/>
    <cellStyle name="Note 2 12 9 4" xfId="20880" xr:uid="{00000000-0005-0000-0000-0000F90D0000}"/>
    <cellStyle name="Note 2 12 9 5" xfId="35333" xr:uid="{00000000-0005-0000-0000-0000FA0D0000}"/>
    <cellStyle name="Note 2 13" xfId="953" xr:uid="{00000000-0005-0000-0000-0000FB0D0000}"/>
    <cellStyle name="Note 2 13 10" xfId="5926" xr:uid="{00000000-0005-0000-0000-0000FC0D0000}"/>
    <cellStyle name="Note 2 13 10 2" xfId="23361" xr:uid="{00000000-0005-0000-0000-0000FD0D0000}"/>
    <cellStyle name="Note 2 13 10 3" xfId="37814" xr:uid="{00000000-0005-0000-0000-0000FE0D0000}"/>
    <cellStyle name="Note 2 13 11" xfId="8367" xr:uid="{00000000-0005-0000-0000-0000FF0D0000}"/>
    <cellStyle name="Note 2 13 11 2" xfId="25802" xr:uid="{00000000-0005-0000-0000-0000000E0000}"/>
    <cellStyle name="Note 2 13 11 3" xfId="40255" xr:uid="{00000000-0005-0000-0000-0000010E0000}"/>
    <cellStyle name="Note 2 13 12" xfId="10787" xr:uid="{00000000-0005-0000-0000-0000020E0000}"/>
    <cellStyle name="Note 2 13 12 2" xfId="28222" xr:uid="{00000000-0005-0000-0000-0000030E0000}"/>
    <cellStyle name="Note 2 13 12 3" xfId="42675" xr:uid="{00000000-0005-0000-0000-0000040E0000}"/>
    <cellStyle name="Note 2 13 13" xfId="17794" xr:uid="{00000000-0005-0000-0000-0000050E0000}"/>
    <cellStyle name="Note 2 13 2" xfId="954" xr:uid="{00000000-0005-0000-0000-0000060E0000}"/>
    <cellStyle name="Note 2 13 2 2" xfId="955" xr:uid="{00000000-0005-0000-0000-0000070E0000}"/>
    <cellStyle name="Note 2 13 2 2 2" xfId="3466" xr:uid="{00000000-0005-0000-0000-0000080E0000}"/>
    <cellStyle name="Note 2 13 2 2 2 2" xfId="13225" xr:uid="{00000000-0005-0000-0000-0000090E0000}"/>
    <cellStyle name="Note 2 13 2 2 2 2 2" xfId="30660" xr:uid="{00000000-0005-0000-0000-00000A0E0000}"/>
    <cellStyle name="Note 2 13 2 2 2 2 3" xfId="45113" xr:uid="{00000000-0005-0000-0000-00000B0E0000}"/>
    <cellStyle name="Note 2 13 2 2 2 3" xfId="15686" xr:uid="{00000000-0005-0000-0000-00000C0E0000}"/>
    <cellStyle name="Note 2 13 2 2 2 3 2" xfId="33121" xr:uid="{00000000-0005-0000-0000-00000D0E0000}"/>
    <cellStyle name="Note 2 13 2 2 2 3 3" xfId="47574" xr:uid="{00000000-0005-0000-0000-00000E0E0000}"/>
    <cellStyle name="Note 2 13 2 2 2 4" xfId="20902" xr:uid="{00000000-0005-0000-0000-00000F0E0000}"/>
    <cellStyle name="Note 2 13 2 2 2 5" xfId="35355" xr:uid="{00000000-0005-0000-0000-0000100E0000}"/>
    <cellStyle name="Note 2 13 2 2 3" xfId="5928" xr:uid="{00000000-0005-0000-0000-0000110E0000}"/>
    <cellStyle name="Note 2 13 2 2 3 2" xfId="23363" xr:uid="{00000000-0005-0000-0000-0000120E0000}"/>
    <cellStyle name="Note 2 13 2 2 3 3" xfId="37816" xr:uid="{00000000-0005-0000-0000-0000130E0000}"/>
    <cellStyle name="Note 2 13 2 2 4" xfId="8369" xr:uid="{00000000-0005-0000-0000-0000140E0000}"/>
    <cellStyle name="Note 2 13 2 2 4 2" xfId="25804" xr:uid="{00000000-0005-0000-0000-0000150E0000}"/>
    <cellStyle name="Note 2 13 2 2 4 3" xfId="40257" xr:uid="{00000000-0005-0000-0000-0000160E0000}"/>
    <cellStyle name="Note 2 13 2 2 5" xfId="10789" xr:uid="{00000000-0005-0000-0000-0000170E0000}"/>
    <cellStyle name="Note 2 13 2 2 5 2" xfId="28224" xr:uid="{00000000-0005-0000-0000-0000180E0000}"/>
    <cellStyle name="Note 2 13 2 2 5 3" xfId="42677" xr:uid="{00000000-0005-0000-0000-0000190E0000}"/>
    <cellStyle name="Note 2 13 2 2 6" xfId="17796" xr:uid="{00000000-0005-0000-0000-00001A0E0000}"/>
    <cellStyle name="Note 2 13 2 3" xfId="956" xr:uid="{00000000-0005-0000-0000-00001B0E0000}"/>
    <cellStyle name="Note 2 13 2 3 2" xfId="3467" xr:uid="{00000000-0005-0000-0000-00001C0E0000}"/>
    <cellStyle name="Note 2 13 2 3 2 2" xfId="13226" xr:uid="{00000000-0005-0000-0000-00001D0E0000}"/>
    <cellStyle name="Note 2 13 2 3 2 2 2" xfId="30661" xr:uid="{00000000-0005-0000-0000-00001E0E0000}"/>
    <cellStyle name="Note 2 13 2 3 2 2 3" xfId="45114" xr:uid="{00000000-0005-0000-0000-00001F0E0000}"/>
    <cellStyle name="Note 2 13 2 3 2 3" xfId="15687" xr:uid="{00000000-0005-0000-0000-0000200E0000}"/>
    <cellStyle name="Note 2 13 2 3 2 3 2" xfId="33122" xr:uid="{00000000-0005-0000-0000-0000210E0000}"/>
    <cellStyle name="Note 2 13 2 3 2 3 3" xfId="47575" xr:uid="{00000000-0005-0000-0000-0000220E0000}"/>
    <cellStyle name="Note 2 13 2 3 2 4" xfId="20903" xr:uid="{00000000-0005-0000-0000-0000230E0000}"/>
    <cellStyle name="Note 2 13 2 3 2 5" xfId="35356" xr:uid="{00000000-0005-0000-0000-0000240E0000}"/>
    <cellStyle name="Note 2 13 2 3 3" xfId="5929" xr:uid="{00000000-0005-0000-0000-0000250E0000}"/>
    <cellStyle name="Note 2 13 2 3 3 2" xfId="23364" xr:uid="{00000000-0005-0000-0000-0000260E0000}"/>
    <cellStyle name="Note 2 13 2 3 3 3" xfId="37817" xr:uid="{00000000-0005-0000-0000-0000270E0000}"/>
    <cellStyle name="Note 2 13 2 3 4" xfId="8370" xr:uid="{00000000-0005-0000-0000-0000280E0000}"/>
    <cellStyle name="Note 2 13 2 3 4 2" xfId="25805" xr:uid="{00000000-0005-0000-0000-0000290E0000}"/>
    <cellStyle name="Note 2 13 2 3 4 3" xfId="40258" xr:uid="{00000000-0005-0000-0000-00002A0E0000}"/>
    <cellStyle name="Note 2 13 2 3 5" xfId="10790" xr:uid="{00000000-0005-0000-0000-00002B0E0000}"/>
    <cellStyle name="Note 2 13 2 3 5 2" xfId="28225" xr:uid="{00000000-0005-0000-0000-00002C0E0000}"/>
    <cellStyle name="Note 2 13 2 3 5 3" xfId="42678" xr:uid="{00000000-0005-0000-0000-00002D0E0000}"/>
    <cellStyle name="Note 2 13 2 3 6" xfId="17797" xr:uid="{00000000-0005-0000-0000-00002E0E0000}"/>
    <cellStyle name="Note 2 13 2 4" xfId="957" xr:uid="{00000000-0005-0000-0000-00002F0E0000}"/>
    <cellStyle name="Note 2 13 2 4 2" xfId="3468" xr:uid="{00000000-0005-0000-0000-0000300E0000}"/>
    <cellStyle name="Note 2 13 2 4 2 2" xfId="20904" xr:uid="{00000000-0005-0000-0000-0000310E0000}"/>
    <cellStyle name="Note 2 13 2 4 2 3" xfId="35357" xr:uid="{00000000-0005-0000-0000-0000320E0000}"/>
    <cellStyle name="Note 2 13 2 4 3" xfId="5930" xr:uid="{00000000-0005-0000-0000-0000330E0000}"/>
    <cellStyle name="Note 2 13 2 4 3 2" xfId="23365" xr:uid="{00000000-0005-0000-0000-0000340E0000}"/>
    <cellStyle name="Note 2 13 2 4 3 3" xfId="37818" xr:uid="{00000000-0005-0000-0000-0000350E0000}"/>
    <cellStyle name="Note 2 13 2 4 4" xfId="8371" xr:uid="{00000000-0005-0000-0000-0000360E0000}"/>
    <cellStyle name="Note 2 13 2 4 4 2" xfId="25806" xr:uid="{00000000-0005-0000-0000-0000370E0000}"/>
    <cellStyle name="Note 2 13 2 4 4 3" xfId="40259" xr:uid="{00000000-0005-0000-0000-0000380E0000}"/>
    <cellStyle name="Note 2 13 2 4 5" xfId="10791" xr:uid="{00000000-0005-0000-0000-0000390E0000}"/>
    <cellStyle name="Note 2 13 2 4 5 2" xfId="28226" xr:uid="{00000000-0005-0000-0000-00003A0E0000}"/>
    <cellStyle name="Note 2 13 2 4 5 3" xfId="42679" xr:uid="{00000000-0005-0000-0000-00003B0E0000}"/>
    <cellStyle name="Note 2 13 2 4 6" xfId="15009" xr:uid="{00000000-0005-0000-0000-00003C0E0000}"/>
    <cellStyle name="Note 2 13 2 4 6 2" xfId="32444" xr:uid="{00000000-0005-0000-0000-00003D0E0000}"/>
    <cellStyle name="Note 2 13 2 4 6 3" xfId="46897" xr:uid="{00000000-0005-0000-0000-00003E0E0000}"/>
    <cellStyle name="Note 2 13 2 4 7" xfId="17798" xr:uid="{00000000-0005-0000-0000-00003F0E0000}"/>
    <cellStyle name="Note 2 13 2 4 8" xfId="20171" xr:uid="{00000000-0005-0000-0000-0000400E0000}"/>
    <cellStyle name="Note 2 13 2 5" xfId="3465" xr:uid="{00000000-0005-0000-0000-0000410E0000}"/>
    <cellStyle name="Note 2 13 2 5 2" xfId="13224" xr:uid="{00000000-0005-0000-0000-0000420E0000}"/>
    <cellStyle name="Note 2 13 2 5 2 2" xfId="30659" xr:uid="{00000000-0005-0000-0000-0000430E0000}"/>
    <cellStyle name="Note 2 13 2 5 2 3" xfId="45112" xr:uid="{00000000-0005-0000-0000-0000440E0000}"/>
    <cellStyle name="Note 2 13 2 5 3" xfId="15685" xr:uid="{00000000-0005-0000-0000-0000450E0000}"/>
    <cellStyle name="Note 2 13 2 5 3 2" xfId="33120" xr:uid="{00000000-0005-0000-0000-0000460E0000}"/>
    <cellStyle name="Note 2 13 2 5 3 3" xfId="47573" xr:uid="{00000000-0005-0000-0000-0000470E0000}"/>
    <cellStyle name="Note 2 13 2 5 4" xfId="20901" xr:uid="{00000000-0005-0000-0000-0000480E0000}"/>
    <cellStyle name="Note 2 13 2 5 5" xfId="35354" xr:uid="{00000000-0005-0000-0000-0000490E0000}"/>
    <cellStyle name="Note 2 13 2 6" xfId="5927" xr:uid="{00000000-0005-0000-0000-00004A0E0000}"/>
    <cellStyle name="Note 2 13 2 6 2" xfId="23362" xr:uid="{00000000-0005-0000-0000-00004B0E0000}"/>
    <cellStyle name="Note 2 13 2 6 3" xfId="37815" xr:uid="{00000000-0005-0000-0000-00004C0E0000}"/>
    <cellStyle name="Note 2 13 2 7" xfId="8368" xr:uid="{00000000-0005-0000-0000-00004D0E0000}"/>
    <cellStyle name="Note 2 13 2 7 2" xfId="25803" xr:uid="{00000000-0005-0000-0000-00004E0E0000}"/>
    <cellStyle name="Note 2 13 2 7 3" xfId="40256" xr:uid="{00000000-0005-0000-0000-00004F0E0000}"/>
    <cellStyle name="Note 2 13 2 8" xfId="10788" xr:uid="{00000000-0005-0000-0000-0000500E0000}"/>
    <cellStyle name="Note 2 13 2 8 2" xfId="28223" xr:uid="{00000000-0005-0000-0000-0000510E0000}"/>
    <cellStyle name="Note 2 13 2 8 3" xfId="42676" xr:uid="{00000000-0005-0000-0000-0000520E0000}"/>
    <cellStyle name="Note 2 13 2 9" xfId="17795" xr:uid="{00000000-0005-0000-0000-0000530E0000}"/>
    <cellStyle name="Note 2 13 3" xfId="958" xr:uid="{00000000-0005-0000-0000-0000540E0000}"/>
    <cellStyle name="Note 2 13 3 2" xfId="959" xr:uid="{00000000-0005-0000-0000-0000550E0000}"/>
    <cellStyle name="Note 2 13 3 2 2" xfId="3470" xr:uid="{00000000-0005-0000-0000-0000560E0000}"/>
    <cellStyle name="Note 2 13 3 2 2 2" xfId="13228" xr:uid="{00000000-0005-0000-0000-0000570E0000}"/>
    <cellStyle name="Note 2 13 3 2 2 2 2" xfId="30663" xr:uid="{00000000-0005-0000-0000-0000580E0000}"/>
    <cellStyle name="Note 2 13 3 2 2 2 3" xfId="45116" xr:uid="{00000000-0005-0000-0000-0000590E0000}"/>
    <cellStyle name="Note 2 13 3 2 2 3" xfId="15689" xr:uid="{00000000-0005-0000-0000-00005A0E0000}"/>
    <cellStyle name="Note 2 13 3 2 2 3 2" xfId="33124" xr:uid="{00000000-0005-0000-0000-00005B0E0000}"/>
    <cellStyle name="Note 2 13 3 2 2 3 3" xfId="47577" xr:uid="{00000000-0005-0000-0000-00005C0E0000}"/>
    <cellStyle name="Note 2 13 3 2 2 4" xfId="20906" xr:uid="{00000000-0005-0000-0000-00005D0E0000}"/>
    <cellStyle name="Note 2 13 3 2 2 5" xfId="35359" xr:uid="{00000000-0005-0000-0000-00005E0E0000}"/>
    <cellStyle name="Note 2 13 3 2 3" xfId="5932" xr:uid="{00000000-0005-0000-0000-00005F0E0000}"/>
    <cellStyle name="Note 2 13 3 2 3 2" xfId="23367" xr:uid="{00000000-0005-0000-0000-0000600E0000}"/>
    <cellStyle name="Note 2 13 3 2 3 3" xfId="37820" xr:uid="{00000000-0005-0000-0000-0000610E0000}"/>
    <cellStyle name="Note 2 13 3 2 4" xfId="8373" xr:uid="{00000000-0005-0000-0000-0000620E0000}"/>
    <cellStyle name="Note 2 13 3 2 4 2" xfId="25808" xr:uid="{00000000-0005-0000-0000-0000630E0000}"/>
    <cellStyle name="Note 2 13 3 2 4 3" xfId="40261" xr:uid="{00000000-0005-0000-0000-0000640E0000}"/>
    <cellStyle name="Note 2 13 3 2 5" xfId="10793" xr:uid="{00000000-0005-0000-0000-0000650E0000}"/>
    <cellStyle name="Note 2 13 3 2 5 2" xfId="28228" xr:uid="{00000000-0005-0000-0000-0000660E0000}"/>
    <cellStyle name="Note 2 13 3 2 5 3" xfId="42681" xr:uid="{00000000-0005-0000-0000-0000670E0000}"/>
    <cellStyle name="Note 2 13 3 2 6" xfId="17800" xr:uid="{00000000-0005-0000-0000-0000680E0000}"/>
    <cellStyle name="Note 2 13 3 3" xfId="960" xr:uid="{00000000-0005-0000-0000-0000690E0000}"/>
    <cellStyle name="Note 2 13 3 3 2" xfId="3471" xr:uid="{00000000-0005-0000-0000-00006A0E0000}"/>
    <cellStyle name="Note 2 13 3 3 2 2" xfId="13229" xr:uid="{00000000-0005-0000-0000-00006B0E0000}"/>
    <cellStyle name="Note 2 13 3 3 2 2 2" xfId="30664" xr:uid="{00000000-0005-0000-0000-00006C0E0000}"/>
    <cellStyle name="Note 2 13 3 3 2 2 3" xfId="45117" xr:uid="{00000000-0005-0000-0000-00006D0E0000}"/>
    <cellStyle name="Note 2 13 3 3 2 3" xfId="15690" xr:uid="{00000000-0005-0000-0000-00006E0E0000}"/>
    <cellStyle name="Note 2 13 3 3 2 3 2" xfId="33125" xr:uid="{00000000-0005-0000-0000-00006F0E0000}"/>
    <cellStyle name="Note 2 13 3 3 2 3 3" xfId="47578" xr:uid="{00000000-0005-0000-0000-0000700E0000}"/>
    <cellStyle name="Note 2 13 3 3 2 4" xfId="20907" xr:uid="{00000000-0005-0000-0000-0000710E0000}"/>
    <cellStyle name="Note 2 13 3 3 2 5" xfId="35360" xr:uid="{00000000-0005-0000-0000-0000720E0000}"/>
    <cellStyle name="Note 2 13 3 3 3" xfId="5933" xr:uid="{00000000-0005-0000-0000-0000730E0000}"/>
    <cellStyle name="Note 2 13 3 3 3 2" xfId="23368" xr:uid="{00000000-0005-0000-0000-0000740E0000}"/>
    <cellStyle name="Note 2 13 3 3 3 3" xfId="37821" xr:uid="{00000000-0005-0000-0000-0000750E0000}"/>
    <cellStyle name="Note 2 13 3 3 4" xfId="8374" xr:uid="{00000000-0005-0000-0000-0000760E0000}"/>
    <cellStyle name="Note 2 13 3 3 4 2" xfId="25809" xr:uid="{00000000-0005-0000-0000-0000770E0000}"/>
    <cellStyle name="Note 2 13 3 3 4 3" xfId="40262" xr:uid="{00000000-0005-0000-0000-0000780E0000}"/>
    <cellStyle name="Note 2 13 3 3 5" xfId="10794" xr:uid="{00000000-0005-0000-0000-0000790E0000}"/>
    <cellStyle name="Note 2 13 3 3 5 2" xfId="28229" xr:uid="{00000000-0005-0000-0000-00007A0E0000}"/>
    <cellStyle name="Note 2 13 3 3 5 3" xfId="42682" xr:uid="{00000000-0005-0000-0000-00007B0E0000}"/>
    <cellStyle name="Note 2 13 3 3 6" xfId="17801" xr:uid="{00000000-0005-0000-0000-00007C0E0000}"/>
    <cellStyle name="Note 2 13 3 4" xfId="961" xr:uid="{00000000-0005-0000-0000-00007D0E0000}"/>
    <cellStyle name="Note 2 13 3 4 2" xfId="3472" xr:uid="{00000000-0005-0000-0000-00007E0E0000}"/>
    <cellStyle name="Note 2 13 3 4 2 2" xfId="20908" xr:uid="{00000000-0005-0000-0000-00007F0E0000}"/>
    <cellStyle name="Note 2 13 3 4 2 3" xfId="35361" xr:uid="{00000000-0005-0000-0000-0000800E0000}"/>
    <cellStyle name="Note 2 13 3 4 3" xfId="5934" xr:uid="{00000000-0005-0000-0000-0000810E0000}"/>
    <cellStyle name="Note 2 13 3 4 3 2" xfId="23369" xr:uid="{00000000-0005-0000-0000-0000820E0000}"/>
    <cellStyle name="Note 2 13 3 4 3 3" xfId="37822" xr:uid="{00000000-0005-0000-0000-0000830E0000}"/>
    <cellStyle name="Note 2 13 3 4 4" xfId="8375" xr:uid="{00000000-0005-0000-0000-0000840E0000}"/>
    <cellStyle name="Note 2 13 3 4 4 2" xfId="25810" xr:uid="{00000000-0005-0000-0000-0000850E0000}"/>
    <cellStyle name="Note 2 13 3 4 4 3" xfId="40263" xr:uid="{00000000-0005-0000-0000-0000860E0000}"/>
    <cellStyle name="Note 2 13 3 4 5" xfId="10795" xr:uid="{00000000-0005-0000-0000-0000870E0000}"/>
    <cellStyle name="Note 2 13 3 4 5 2" xfId="28230" xr:uid="{00000000-0005-0000-0000-0000880E0000}"/>
    <cellStyle name="Note 2 13 3 4 5 3" xfId="42683" xr:uid="{00000000-0005-0000-0000-0000890E0000}"/>
    <cellStyle name="Note 2 13 3 4 6" xfId="15010" xr:uid="{00000000-0005-0000-0000-00008A0E0000}"/>
    <cellStyle name="Note 2 13 3 4 6 2" xfId="32445" xr:uid="{00000000-0005-0000-0000-00008B0E0000}"/>
    <cellStyle name="Note 2 13 3 4 6 3" xfId="46898" xr:uid="{00000000-0005-0000-0000-00008C0E0000}"/>
    <cellStyle name="Note 2 13 3 4 7" xfId="17802" xr:uid="{00000000-0005-0000-0000-00008D0E0000}"/>
    <cellStyle name="Note 2 13 3 4 8" xfId="20172" xr:uid="{00000000-0005-0000-0000-00008E0E0000}"/>
    <cellStyle name="Note 2 13 3 5" xfId="3469" xr:uid="{00000000-0005-0000-0000-00008F0E0000}"/>
    <cellStyle name="Note 2 13 3 5 2" xfId="13227" xr:uid="{00000000-0005-0000-0000-0000900E0000}"/>
    <cellStyle name="Note 2 13 3 5 2 2" xfId="30662" xr:uid="{00000000-0005-0000-0000-0000910E0000}"/>
    <cellStyle name="Note 2 13 3 5 2 3" xfId="45115" xr:uid="{00000000-0005-0000-0000-0000920E0000}"/>
    <cellStyle name="Note 2 13 3 5 3" xfId="15688" xr:uid="{00000000-0005-0000-0000-0000930E0000}"/>
    <cellStyle name="Note 2 13 3 5 3 2" xfId="33123" xr:uid="{00000000-0005-0000-0000-0000940E0000}"/>
    <cellStyle name="Note 2 13 3 5 3 3" xfId="47576" xr:uid="{00000000-0005-0000-0000-0000950E0000}"/>
    <cellStyle name="Note 2 13 3 5 4" xfId="20905" xr:uid="{00000000-0005-0000-0000-0000960E0000}"/>
    <cellStyle name="Note 2 13 3 5 5" xfId="35358" xr:uid="{00000000-0005-0000-0000-0000970E0000}"/>
    <cellStyle name="Note 2 13 3 6" xfId="5931" xr:uid="{00000000-0005-0000-0000-0000980E0000}"/>
    <cellStyle name="Note 2 13 3 6 2" xfId="23366" xr:uid="{00000000-0005-0000-0000-0000990E0000}"/>
    <cellStyle name="Note 2 13 3 6 3" xfId="37819" xr:uid="{00000000-0005-0000-0000-00009A0E0000}"/>
    <cellStyle name="Note 2 13 3 7" xfId="8372" xr:uid="{00000000-0005-0000-0000-00009B0E0000}"/>
    <cellStyle name="Note 2 13 3 7 2" xfId="25807" xr:uid="{00000000-0005-0000-0000-00009C0E0000}"/>
    <cellStyle name="Note 2 13 3 7 3" xfId="40260" xr:uid="{00000000-0005-0000-0000-00009D0E0000}"/>
    <cellStyle name="Note 2 13 3 8" xfId="10792" xr:uid="{00000000-0005-0000-0000-00009E0E0000}"/>
    <cellStyle name="Note 2 13 3 8 2" xfId="28227" xr:uid="{00000000-0005-0000-0000-00009F0E0000}"/>
    <cellStyle name="Note 2 13 3 8 3" xfId="42680" xr:uid="{00000000-0005-0000-0000-0000A00E0000}"/>
    <cellStyle name="Note 2 13 3 9" xfId="17799" xr:uid="{00000000-0005-0000-0000-0000A10E0000}"/>
    <cellStyle name="Note 2 13 4" xfId="962" xr:uid="{00000000-0005-0000-0000-0000A20E0000}"/>
    <cellStyle name="Note 2 13 4 2" xfId="963" xr:uid="{00000000-0005-0000-0000-0000A30E0000}"/>
    <cellStyle name="Note 2 13 4 2 2" xfId="3474" xr:uid="{00000000-0005-0000-0000-0000A40E0000}"/>
    <cellStyle name="Note 2 13 4 2 2 2" xfId="13231" xr:uid="{00000000-0005-0000-0000-0000A50E0000}"/>
    <cellStyle name="Note 2 13 4 2 2 2 2" xfId="30666" xr:uid="{00000000-0005-0000-0000-0000A60E0000}"/>
    <cellStyle name="Note 2 13 4 2 2 2 3" xfId="45119" xr:uid="{00000000-0005-0000-0000-0000A70E0000}"/>
    <cellStyle name="Note 2 13 4 2 2 3" xfId="15692" xr:uid="{00000000-0005-0000-0000-0000A80E0000}"/>
    <cellStyle name="Note 2 13 4 2 2 3 2" xfId="33127" xr:uid="{00000000-0005-0000-0000-0000A90E0000}"/>
    <cellStyle name="Note 2 13 4 2 2 3 3" xfId="47580" xr:uid="{00000000-0005-0000-0000-0000AA0E0000}"/>
    <cellStyle name="Note 2 13 4 2 2 4" xfId="20910" xr:uid="{00000000-0005-0000-0000-0000AB0E0000}"/>
    <cellStyle name="Note 2 13 4 2 2 5" xfId="35363" xr:uid="{00000000-0005-0000-0000-0000AC0E0000}"/>
    <cellStyle name="Note 2 13 4 2 3" xfId="5936" xr:uid="{00000000-0005-0000-0000-0000AD0E0000}"/>
    <cellStyle name="Note 2 13 4 2 3 2" xfId="23371" xr:uid="{00000000-0005-0000-0000-0000AE0E0000}"/>
    <cellStyle name="Note 2 13 4 2 3 3" xfId="37824" xr:uid="{00000000-0005-0000-0000-0000AF0E0000}"/>
    <cellStyle name="Note 2 13 4 2 4" xfId="8377" xr:uid="{00000000-0005-0000-0000-0000B00E0000}"/>
    <cellStyle name="Note 2 13 4 2 4 2" xfId="25812" xr:uid="{00000000-0005-0000-0000-0000B10E0000}"/>
    <cellStyle name="Note 2 13 4 2 4 3" xfId="40265" xr:uid="{00000000-0005-0000-0000-0000B20E0000}"/>
    <cellStyle name="Note 2 13 4 2 5" xfId="10797" xr:uid="{00000000-0005-0000-0000-0000B30E0000}"/>
    <cellStyle name="Note 2 13 4 2 5 2" xfId="28232" xr:uid="{00000000-0005-0000-0000-0000B40E0000}"/>
    <cellStyle name="Note 2 13 4 2 5 3" xfId="42685" xr:uid="{00000000-0005-0000-0000-0000B50E0000}"/>
    <cellStyle name="Note 2 13 4 2 6" xfId="17804" xr:uid="{00000000-0005-0000-0000-0000B60E0000}"/>
    <cellStyle name="Note 2 13 4 3" xfId="964" xr:uid="{00000000-0005-0000-0000-0000B70E0000}"/>
    <cellStyle name="Note 2 13 4 3 2" xfId="3475" xr:uid="{00000000-0005-0000-0000-0000B80E0000}"/>
    <cellStyle name="Note 2 13 4 3 2 2" xfId="13232" xr:uid="{00000000-0005-0000-0000-0000B90E0000}"/>
    <cellStyle name="Note 2 13 4 3 2 2 2" xfId="30667" xr:uid="{00000000-0005-0000-0000-0000BA0E0000}"/>
    <cellStyle name="Note 2 13 4 3 2 2 3" xfId="45120" xr:uid="{00000000-0005-0000-0000-0000BB0E0000}"/>
    <cellStyle name="Note 2 13 4 3 2 3" xfId="15693" xr:uid="{00000000-0005-0000-0000-0000BC0E0000}"/>
    <cellStyle name="Note 2 13 4 3 2 3 2" xfId="33128" xr:uid="{00000000-0005-0000-0000-0000BD0E0000}"/>
    <cellStyle name="Note 2 13 4 3 2 3 3" xfId="47581" xr:uid="{00000000-0005-0000-0000-0000BE0E0000}"/>
    <cellStyle name="Note 2 13 4 3 2 4" xfId="20911" xr:uid="{00000000-0005-0000-0000-0000BF0E0000}"/>
    <cellStyle name="Note 2 13 4 3 2 5" xfId="35364" xr:uid="{00000000-0005-0000-0000-0000C00E0000}"/>
    <cellStyle name="Note 2 13 4 3 3" xfId="5937" xr:uid="{00000000-0005-0000-0000-0000C10E0000}"/>
    <cellStyle name="Note 2 13 4 3 3 2" xfId="23372" xr:uid="{00000000-0005-0000-0000-0000C20E0000}"/>
    <cellStyle name="Note 2 13 4 3 3 3" xfId="37825" xr:uid="{00000000-0005-0000-0000-0000C30E0000}"/>
    <cellStyle name="Note 2 13 4 3 4" xfId="8378" xr:uid="{00000000-0005-0000-0000-0000C40E0000}"/>
    <cellStyle name="Note 2 13 4 3 4 2" xfId="25813" xr:uid="{00000000-0005-0000-0000-0000C50E0000}"/>
    <cellStyle name="Note 2 13 4 3 4 3" xfId="40266" xr:uid="{00000000-0005-0000-0000-0000C60E0000}"/>
    <cellStyle name="Note 2 13 4 3 5" xfId="10798" xr:uid="{00000000-0005-0000-0000-0000C70E0000}"/>
    <cellStyle name="Note 2 13 4 3 5 2" xfId="28233" xr:uid="{00000000-0005-0000-0000-0000C80E0000}"/>
    <cellStyle name="Note 2 13 4 3 5 3" xfId="42686" xr:uid="{00000000-0005-0000-0000-0000C90E0000}"/>
    <cellStyle name="Note 2 13 4 3 6" xfId="17805" xr:uid="{00000000-0005-0000-0000-0000CA0E0000}"/>
    <cellStyle name="Note 2 13 4 4" xfId="965" xr:uid="{00000000-0005-0000-0000-0000CB0E0000}"/>
    <cellStyle name="Note 2 13 4 4 2" xfId="3476" xr:uid="{00000000-0005-0000-0000-0000CC0E0000}"/>
    <cellStyle name="Note 2 13 4 4 2 2" xfId="20912" xr:uid="{00000000-0005-0000-0000-0000CD0E0000}"/>
    <cellStyle name="Note 2 13 4 4 2 3" xfId="35365" xr:uid="{00000000-0005-0000-0000-0000CE0E0000}"/>
    <cellStyle name="Note 2 13 4 4 3" xfId="5938" xr:uid="{00000000-0005-0000-0000-0000CF0E0000}"/>
    <cellStyle name="Note 2 13 4 4 3 2" xfId="23373" xr:uid="{00000000-0005-0000-0000-0000D00E0000}"/>
    <cellStyle name="Note 2 13 4 4 3 3" xfId="37826" xr:uid="{00000000-0005-0000-0000-0000D10E0000}"/>
    <cellStyle name="Note 2 13 4 4 4" xfId="8379" xr:uid="{00000000-0005-0000-0000-0000D20E0000}"/>
    <cellStyle name="Note 2 13 4 4 4 2" xfId="25814" xr:uid="{00000000-0005-0000-0000-0000D30E0000}"/>
    <cellStyle name="Note 2 13 4 4 4 3" xfId="40267" xr:uid="{00000000-0005-0000-0000-0000D40E0000}"/>
    <cellStyle name="Note 2 13 4 4 5" xfId="10799" xr:uid="{00000000-0005-0000-0000-0000D50E0000}"/>
    <cellStyle name="Note 2 13 4 4 5 2" xfId="28234" xr:uid="{00000000-0005-0000-0000-0000D60E0000}"/>
    <cellStyle name="Note 2 13 4 4 5 3" xfId="42687" xr:uid="{00000000-0005-0000-0000-0000D70E0000}"/>
    <cellStyle name="Note 2 13 4 4 6" xfId="15011" xr:uid="{00000000-0005-0000-0000-0000D80E0000}"/>
    <cellStyle name="Note 2 13 4 4 6 2" xfId="32446" xr:uid="{00000000-0005-0000-0000-0000D90E0000}"/>
    <cellStyle name="Note 2 13 4 4 6 3" xfId="46899" xr:uid="{00000000-0005-0000-0000-0000DA0E0000}"/>
    <cellStyle name="Note 2 13 4 4 7" xfId="17806" xr:uid="{00000000-0005-0000-0000-0000DB0E0000}"/>
    <cellStyle name="Note 2 13 4 4 8" xfId="20173" xr:uid="{00000000-0005-0000-0000-0000DC0E0000}"/>
    <cellStyle name="Note 2 13 4 5" xfId="3473" xr:uid="{00000000-0005-0000-0000-0000DD0E0000}"/>
    <cellStyle name="Note 2 13 4 5 2" xfId="13230" xr:uid="{00000000-0005-0000-0000-0000DE0E0000}"/>
    <cellStyle name="Note 2 13 4 5 2 2" xfId="30665" xr:uid="{00000000-0005-0000-0000-0000DF0E0000}"/>
    <cellStyle name="Note 2 13 4 5 2 3" xfId="45118" xr:uid="{00000000-0005-0000-0000-0000E00E0000}"/>
    <cellStyle name="Note 2 13 4 5 3" xfId="15691" xr:uid="{00000000-0005-0000-0000-0000E10E0000}"/>
    <cellStyle name="Note 2 13 4 5 3 2" xfId="33126" xr:uid="{00000000-0005-0000-0000-0000E20E0000}"/>
    <cellStyle name="Note 2 13 4 5 3 3" xfId="47579" xr:uid="{00000000-0005-0000-0000-0000E30E0000}"/>
    <cellStyle name="Note 2 13 4 5 4" xfId="20909" xr:uid="{00000000-0005-0000-0000-0000E40E0000}"/>
    <cellStyle name="Note 2 13 4 5 5" xfId="35362" xr:uid="{00000000-0005-0000-0000-0000E50E0000}"/>
    <cellStyle name="Note 2 13 4 6" xfId="5935" xr:uid="{00000000-0005-0000-0000-0000E60E0000}"/>
    <cellStyle name="Note 2 13 4 6 2" xfId="23370" xr:uid="{00000000-0005-0000-0000-0000E70E0000}"/>
    <cellStyle name="Note 2 13 4 6 3" xfId="37823" xr:uid="{00000000-0005-0000-0000-0000E80E0000}"/>
    <cellStyle name="Note 2 13 4 7" xfId="8376" xr:uid="{00000000-0005-0000-0000-0000E90E0000}"/>
    <cellStyle name="Note 2 13 4 7 2" xfId="25811" xr:uid="{00000000-0005-0000-0000-0000EA0E0000}"/>
    <cellStyle name="Note 2 13 4 7 3" xfId="40264" xr:uid="{00000000-0005-0000-0000-0000EB0E0000}"/>
    <cellStyle name="Note 2 13 4 8" xfId="10796" xr:uid="{00000000-0005-0000-0000-0000EC0E0000}"/>
    <cellStyle name="Note 2 13 4 8 2" xfId="28231" xr:uid="{00000000-0005-0000-0000-0000ED0E0000}"/>
    <cellStyle name="Note 2 13 4 8 3" xfId="42684" xr:uid="{00000000-0005-0000-0000-0000EE0E0000}"/>
    <cellStyle name="Note 2 13 4 9" xfId="17803" xr:uid="{00000000-0005-0000-0000-0000EF0E0000}"/>
    <cellStyle name="Note 2 13 5" xfId="966" xr:uid="{00000000-0005-0000-0000-0000F00E0000}"/>
    <cellStyle name="Note 2 13 5 2" xfId="967" xr:uid="{00000000-0005-0000-0000-0000F10E0000}"/>
    <cellStyle name="Note 2 13 5 2 2" xfId="3478" xr:uid="{00000000-0005-0000-0000-0000F20E0000}"/>
    <cellStyle name="Note 2 13 5 2 2 2" xfId="13234" xr:uid="{00000000-0005-0000-0000-0000F30E0000}"/>
    <cellStyle name="Note 2 13 5 2 2 2 2" xfId="30669" xr:uid="{00000000-0005-0000-0000-0000F40E0000}"/>
    <cellStyle name="Note 2 13 5 2 2 2 3" xfId="45122" xr:uid="{00000000-0005-0000-0000-0000F50E0000}"/>
    <cellStyle name="Note 2 13 5 2 2 3" xfId="15695" xr:uid="{00000000-0005-0000-0000-0000F60E0000}"/>
    <cellStyle name="Note 2 13 5 2 2 3 2" xfId="33130" xr:uid="{00000000-0005-0000-0000-0000F70E0000}"/>
    <cellStyle name="Note 2 13 5 2 2 3 3" xfId="47583" xr:uid="{00000000-0005-0000-0000-0000F80E0000}"/>
    <cellStyle name="Note 2 13 5 2 2 4" xfId="20914" xr:uid="{00000000-0005-0000-0000-0000F90E0000}"/>
    <cellStyle name="Note 2 13 5 2 2 5" xfId="35367" xr:uid="{00000000-0005-0000-0000-0000FA0E0000}"/>
    <cellStyle name="Note 2 13 5 2 3" xfId="5940" xr:uid="{00000000-0005-0000-0000-0000FB0E0000}"/>
    <cellStyle name="Note 2 13 5 2 3 2" xfId="23375" xr:uid="{00000000-0005-0000-0000-0000FC0E0000}"/>
    <cellStyle name="Note 2 13 5 2 3 3" xfId="37828" xr:uid="{00000000-0005-0000-0000-0000FD0E0000}"/>
    <cellStyle name="Note 2 13 5 2 4" xfId="8381" xr:uid="{00000000-0005-0000-0000-0000FE0E0000}"/>
    <cellStyle name="Note 2 13 5 2 4 2" xfId="25816" xr:uid="{00000000-0005-0000-0000-0000FF0E0000}"/>
    <cellStyle name="Note 2 13 5 2 4 3" xfId="40269" xr:uid="{00000000-0005-0000-0000-0000000F0000}"/>
    <cellStyle name="Note 2 13 5 2 5" xfId="10801" xr:uid="{00000000-0005-0000-0000-0000010F0000}"/>
    <cellStyle name="Note 2 13 5 2 5 2" xfId="28236" xr:uid="{00000000-0005-0000-0000-0000020F0000}"/>
    <cellStyle name="Note 2 13 5 2 5 3" xfId="42689" xr:uid="{00000000-0005-0000-0000-0000030F0000}"/>
    <cellStyle name="Note 2 13 5 2 6" xfId="17808" xr:uid="{00000000-0005-0000-0000-0000040F0000}"/>
    <cellStyle name="Note 2 13 5 3" xfId="968" xr:uid="{00000000-0005-0000-0000-0000050F0000}"/>
    <cellStyle name="Note 2 13 5 3 2" xfId="3479" xr:uid="{00000000-0005-0000-0000-0000060F0000}"/>
    <cellStyle name="Note 2 13 5 3 2 2" xfId="13235" xr:uid="{00000000-0005-0000-0000-0000070F0000}"/>
    <cellStyle name="Note 2 13 5 3 2 2 2" xfId="30670" xr:uid="{00000000-0005-0000-0000-0000080F0000}"/>
    <cellStyle name="Note 2 13 5 3 2 2 3" xfId="45123" xr:uid="{00000000-0005-0000-0000-0000090F0000}"/>
    <cellStyle name="Note 2 13 5 3 2 3" xfId="15696" xr:uid="{00000000-0005-0000-0000-00000A0F0000}"/>
    <cellStyle name="Note 2 13 5 3 2 3 2" xfId="33131" xr:uid="{00000000-0005-0000-0000-00000B0F0000}"/>
    <cellStyle name="Note 2 13 5 3 2 3 3" xfId="47584" xr:uid="{00000000-0005-0000-0000-00000C0F0000}"/>
    <cellStyle name="Note 2 13 5 3 2 4" xfId="20915" xr:uid="{00000000-0005-0000-0000-00000D0F0000}"/>
    <cellStyle name="Note 2 13 5 3 2 5" xfId="35368" xr:uid="{00000000-0005-0000-0000-00000E0F0000}"/>
    <cellStyle name="Note 2 13 5 3 3" xfId="5941" xr:uid="{00000000-0005-0000-0000-00000F0F0000}"/>
    <cellStyle name="Note 2 13 5 3 3 2" xfId="23376" xr:uid="{00000000-0005-0000-0000-0000100F0000}"/>
    <cellStyle name="Note 2 13 5 3 3 3" xfId="37829" xr:uid="{00000000-0005-0000-0000-0000110F0000}"/>
    <cellStyle name="Note 2 13 5 3 4" xfId="8382" xr:uid="{00000000-0005-0000-0000-0000120F0000}"/>
    <cellStyle name="Note 2 13 5 3 4 2" xfId="25817" xr:uid="{00000000-0005-0000-0000-0000130F0000}"/>
    <cellStyle name="Note 2 13 5 3 4 3" xfId="40270" xr:uid="{00000000-0005-0000-0000-0000140F0000}"/>
    <cellStyle name="Note 2 13 5 3 5" xfId="10802" xr:uid="{00000000-0005-0000-0000-0000150F0000}"/>
    <cellStyle name="Note 2 13 5 3 5 2" xfId="28237" xr:uid="{00000000-0005-0000-0000-0000160F0000}"/>
    <cellStyle name="Note 2 13 5 3 5 3" xfId="42690" xr:uid="{00000000-0005-0000-0000-0000170F0000}"/>
    <cellStyle name="Note 2 13 5 3 6" xfId="17809" xr:uid="{00000000-0005-0000-0000-0000180F0000}"/>
    <cellStyle name="Note 2 13 5 4" xfId="969" xr:uid="{00000000-0005-0000-0000-0000190F0000}"/>
    <cellStyle name="Note 2 13 5 4 2" xfId="3480" xr:uid="{00000000-0005-0000-0000-00001A0F0000}"/>
    <cellStyle name="Note 2 13 5 4 2 2" xfId="20916" xr:uid="{00000000-0005-0000-0000-00001B0F0000}"/>
    <cellStyle name="Note 2 13 5 4 2 3" xfId="35369" xr:uid="{00000000-0005-0000-0000-00001C0F0000}"/>
    <cellStyle name="Note 2 13 5 4 3" xfId="5942" xr:uid="{00000000-0005-0000-0000-00001D0F0000}"/>
    <cellStyle name="Note 2 13 5 4 3 2" xfId="23377" xr:uid="{00000000-0005-0000-0000-00001E0F0000}"/>
    <cellStyle name="Note 2 13 5 4 3 3" xfId="37830" xr:uid="{00000000-0005-0000-0000-00001F0F0000}"/>
    <cellStyle name="Note 2 13 5 4 4" xfId="8383" xr:uid="{00000000-0005-0000-0000-0000200F0000}"/>
    <cellStyle name="Note 2 13 5 4 4 2" xfId="25818" xr:uid="{00000000-0005-0000-0000-0000210F0000}"/>
    <cellStyle name="Note 2 13 5 4 4 3" xfId="40271" xr:uid="{00000000-0005-0000-0000-0000220F0000}"/>
    <cellStyle name="Note 2 13 5 4 5" xfId="10803" xr:uid="{00000000-0005-0000-0000-0000230F0000}"/>
    <cellStyle name="Note 2 13 5 4 5 2" xfId="28238" xr:uid="{00000000-0005-0000-0000-0000240F0000}"/>
    <cellStyle name="Note 2 13 5 4 5 3" xfId="42691" xr:uid="{00000000-0005-0000-0000-0000250F0000}"/>
    <cellStyle name="Note 2 13 5 4 6" xfId="15012" xr:uid="{00000000-0005-0000-0000-0000260F0000}"/>
    <cellStyle name="Note 2 13 5 4 6 2" xfId="32447" xr:uid="{00000000-0005-0000-0000-0000270F0000}"/>
    <cellStyle name="Note 2 13 5 4 6 3" xfId="46900" xr:uid="{00000000-0005-0000-0000-0000280F0000}"/>
    <cellStyle name="Note 2 13 5 4 7" xfId="17810" xr:uid="{00000000-0005-0000-0000-0000290F0000}"/>
    <cellStyle name="Note 2 13 5 4 8" xfId="20174" xr:uid="{00000000-0005-0000-0000-00002A0F0000}"/>
    <cellStyle name="Note 2 13 5 5" xfId="3477" xr:uid="{00000000-0005-0000-0000-00002B0F0000}"/>
    <cellStyle name="Note 2 13 5 5 2" xfId="13233" xr:uid="{00000000-0005-0000-0000-00002C0F0000}"/>
    <cellStyle name="Note 2 13 5 5 2 2" xfId="30668" xr:uid="{00000000-0005-0000-0000-00002D0F0000}"/>
    <cellStyle name="Note 2 13 5 5 2 3" xfId="45121" xr:uid="{00000000-0005-0000-0000-00002E0F0000}"/>
    <cellStyle name="Note 2 13 5 5 3" xfId="15694" xr:uid="{00000000-0005-0000-0000-00002F0F0000}"/>
    <cellStyle name="Note 2 13 5 5 3 2" xfId="33129" xr:uid="{00000000-0005-0000-0000-0000300F0000}"/>
    <cellStyle name="Note 2 13 5 5 3 3" xfId="47582" xr:uid="{00000000-0005-0000-0000-0000310F0000}"/>
    <cellStyle name="Note 2 13 5 5 4" xfId="20913" xr:uid="{00000000-0005-0000-0000-0000320F0000}"/>
    <cellStyle name="Note 2 13 5 5 5" xfId="35366" xr:uid="{00000000-0005-0000-0000-0000330F0000}"/>
    <cellStyle name="Note 2 13 5 6" xfId="5939" xr:uid="{00000000-0005-0000-0000-0000340F0000}"/>
    <cellStyle name="Note 2 13 5 6 2" xfId="23374" xr:uid="{00000000-0005-0000-0000-0000350F0000}"/>
    <cellStyle name="Note 2 13 5 6 3" xfId="37827" xr:uid="{00000000-0005-0000-0000-0000360F0000}"/>
    <cellStyle name="Note 2 13 5 7" xfId="8380" xr:uid="{00000000-0005-0000-0000-0000370F0000}"/>
    <cellStyle name="Note 2 13 5 7 2" xfId="25815" xr:uid="{00000000-0005-0000-0000-0000380F0000}"/>
    <cellStyle name="Note 2 13 5 7 3" xfId="40268" xr:uid="{00000000-0005-0000-0000-0000390F0000}"/>
    <cellStyle name="Note 2 13 5 8" xfId="10800" xr:uid="{00000000-0005-0000-0000-00003A0F0000}"/>
    <cellStyle name="Note 2 13 5 8 2" xfId="28235" xr:uid="{00000000-0005-0000-0000-00003B0F0000}"/>
    <cellStyle name="Note 2 13 5 8 3" xfId="42688" xr:uid="{00000000-0005-0000-0000-00003C0F0000}"/>
    <cellStyle name="Note 2 13 5 9" xfId="17807" xr:uid="{00000000-0005-0000-0000-00003D0F0000}"/>
    <cellStyle name="Note 2 13 6" xfId="970" xr:uid="{00000000-0005-0000-0000-00003E0F0000}"/>
    <cellStyle name="Note 2 13 6 2" xfId="3481" xr:uid="{00000000-0005-0000-0000-00003F0F0000}"/>
    <cellStyle name="Note 2 13 6 2 2" xfId="13236" xr:uid="{00000000-0005-0000-0000-0000400F0000}"/>
    <cellStyle name="Note 2 13 6 2 2 2" xfId="30671" xr:uid="{00000000-0005-0000-0000-0000410F0000}"/>
    <cellStyle name="Note 2 13 6 2 2 3" xfId="45124" xr:uid="{00000000-0005-0000-0000-0000420F0000}"/>
    <cellStyle name="Note 2 13 6 2 3" xfId="15697" xr:uid="{00000000-0005-0000-0000-0000430F0000}"/>
    <cellStyle name="Note 2 13 6 2 3 2" xfId="33132" xr:uid="{00000000-0005-0000-0000-0000440F0000}"/>
    <cellStyle name="Note 2 13 6 2 3 3" xfId="47585" xr:uid="{00000000-0005-0000-0000-0000450F0000}"/>
    <cellStyle name="Note 2 13 6 2 4" xfId="20917" xr:uid="{00000000-0005-0000-0000-0000460F0000}"/>
    <cellStyle name="Note 2 13 6 2 5" xfId="35370" xr:uid="{00000000-0005-0000-0000-0000470F0000}"/>
    <cellStyle name="Note 2 13 6 3" xfId="5943" xr:uid="{00000000-0005-0000-0000-0000480F0000}"/>
    <cellStyle name="Note 2 13 6 3 2" xfId="23378" xr:uid="{00000000-0005-0000-0000-0000490F0000}"/>
    <cellStyle name="Note 2 13 6 3 3" xfId="37831" xr:uid="{00000000-0005-0000-0000-00004A0F0000}"/>
    <cellStyle name="Note 2 13 6 4" xfId="8384" xr:uid="{00000000-0005-0000-0000-00004B0F0000}"/>
    <cellStyle name="Note 2 13 6 4 2" xfId="25819" xr:uid="{00000000-0005-0000-0000-00004C0F0000}"/>
    <cellStyle name="Note 2 13 6 4 3" xfId="40272" xr:uid="{00000000-0005-0000-0000-00004D0F0000}"/>
    <cellStyle name="Note 2 13 6 5" xfId="10804" xr:uid="{00000000-0005-0000-0000-00004E0F0000}"/>
    <cellStyle name="Note 2 13 6 5 2" xfId="28239" xr:uid="{00000000-0005-0000-0000-00004F0F0000}"/>
    <cellStyle name="Note 2 13 6 5 3" xfId="42692" xr:uid="{00000000-0005-0000-0000-0000500F0000}"/>
    <cellStyle name="Note 2 13 6 6" xfId="17811" xr:uid="{00000000-0005-0000-0000-0000510F0000}"/>
    <cellStyle name="Note 2 13 7" xfId="971" xr:uid="{00000000-0005-0000-0000-0000520F0000}"/>
    <cellStyle name="Note 2 13 7 2" xfId="3482" xr:uid="{00000000-0005-0000-0000-0000530F0000}"/>
    <cellStyle name="Note 2 13 7 2 2" xfId="13237" xr:uid="{00000000-0005-0000-0000-0000540F0000}"/>
    <cellStyle name="Note 2 13 7 2 2 2" xfId="30672" xr:uid="{00000000-0005-0000-0000-0000550F0000}"/>
    <cellStyle name="Note 2 13 7 2 2 3" xfId="45125" xr:uid="{00000000-0005-0000-0000-0000560F0000}"/>
    <cellStyle name="Note 2 13 7 2 3" xfId="15698" xr:uid="{00000000-0005-0000-0000-0000570F0000}"/>
    <cellStyle name="Note 2 13 7 2 3 2" xfId="33133" xr:uid="{00000000-0005-0000-0000-0000580F0000}"/>
    <cellStyle name="Note 2 13 7 2 3 3" xfId="47586" xr:uid="{00000000-0005-0000-0000-0000590F0000}"/>
    <cellStyle name="Note 2 13 7 2 4" xfId="20918" xr:uid="{00000000-0005-0000-0000-00005A0F0000}"/>
    <cellStyle name="Note 2 13 7 2 5" xfId="35371" xr:uid="{00000000-0005-0000-0000-00005B0F0000}"/>
    <cellStyle name="Note 2 13 7 3" xfId="5944" xr:uid="{00000000-0005-0000-0000-00005C0F0000}"/>
    <cellStyle name="Note 2 13 7 3 2" xfId="23379" xr:uid="{00000000-0005-0000-0000-00005D0F0000}"/>
    <cellStyle name="Note 2 13 7 3 3" xfId="37832" xr:uid="{00000000-0005-0000-0000-00005E0F0000}"/>
    <cellStyle name="Note 2 13 7 4" xfId="8385" xr:uid="{00000000-0005-0000-0000-00005F0F0000}"/>
    <cellStyle name="Note 2 13 7 4 2" xfId="25820" xr:uid="{00000000-0005-0000-0000-0000600F0000}"/>
    <cellStyle name="Note 2 13 7 4 3" xfId="40273" xr:uid="{00000000-0005-0000-0000-0000610F0000}"/>
    <cellStyle name="Note 2 13 7 5" xfId="10805" xr:uid="{00000000-0005-0000-0000-0000620F0000}"/>
    <cellStyle name="Note 2 13 7 5 2" xfId="28240" xr:uid="{00000000-0005-0000-0000-0000630F0000}"/>
    <cellStyle name="Note 2 13 7 5 3" xfId="42693" xr:uid="{00000000-0005-0000-0000-0000640F0000}"/>
    <cellStyle name="Note 2 13 7 6" xfId="17812" xr:uid="{00000000-0005-0000-0000-0000650F0000}"/>
    <cellStyle name="Note 2 13 8" xfId="972" xr:uid="{00000000-0005-0000-0000-0000660F0000}"/>
    <cellStyle name="Note 2 13 8 2" xfId="3483" xr:uid="{00000000-0005-0000-0000-0000670F0000}"/>
    <cellStyle name="Note 2 13 8 2 2" xfId="20919" xr:uid="{00000000-0005-0000-0000-0000680F0000}"/>
    <cellStyle name="Note 2 13 8 2 3" xfId="35372" xr:uid="{00000000-0005-0000-0000-0000690F0000}"/>
    <cellStyle name="Note 2 13 8 3" xfId="5945" xr:uid="{00000000-0005-0000-0000-00006A0F0000}"/>
    <cellStyle name="Note 2 13 8 3 2" xfId="23380" xr:uid="{00000000-0005-0000-0000-00006B0F0000}"/>
    <cellStyle name="Note 2 13 8 3 3" xfId="37833" xr:uid="{00000000-0005-0000-0000-00006C0F0000}"/>
    <cellStyle name="Note 2 13 8 4" xfId="8386" xr:uid="{00000000-0005-0000-0000-00006D0F0000}"/>
    <cellStyle name="Note 2 13 8 4 2" xfId="25821" xr:uid="{00000000-0005-0000-0000-00006E0F0000}"/>
    <cellStyle name="Note 2 13 8 4 3" xfId="40274" xr:uid="{00000000-0005-0000-0000-00006F0F0000}"/>
    <cellStyle name="Note 2 13 8 5" xfId="10806" xr:uid="{00000000-0005-0000-0000-0000700F0000}"/>
    <cellStyle name="Note 2 13 8 5 2" xfId="28241" xr:uid="{00000000-0005-0000-0000-0000710F0000}"/>
    <cellStyle name="Note 2 13 8 5 3" xfId="42694" xr:uid="{00000000-0005-0000-0000-0000720F0000}"/>
    <cellStyle name="Note 2 13 8 6" xfId="15013" xr:uid="{00000000-0005-0000-0000-0000730F0000}"/>
    <cellStyle name="Note 2 13 8 6 2" xfId="32448" xr:uid="{00000000-0005-0000-0000-0000740F0000}"/>
    <cellStyle name="Note 2 13 8 6 3" xfId="46901" xr:uid="{00000000-0005-0000-0000-0000750F0000}"/>
    <cellStyle name="Note 2 13 8 7" xfId="17813" xr:uid="{00000000-0005-0000-0000-0000760F0000}"/>
    <cellStyle name="Note 2 13 8 8" xfId="20175" xr:uid="{00000000-0005-0000-0000-0000770F0000}"/>
    <cellStyle name="Note 2 13 9" xfId="3464" xr:uid="{00000000-0005-0000-0000-0000780F0000}"/>
    <cellStyle name="Note 2 13 9 2" xfId="13223" xr:uid="{00000000-0005-0000-0000-0000790F0000}"/>
    <cellStyle name="Note 2 13 9 2 2" xfId="30658" xr:uid="{00000000-0005-0000-0000-00007A0F0000}"/>
    <cellStyle name="Note 2 13 9 2 3" xfId="45111" xr:uid="{00000000-0005-0000-0000-00007B0F0000}"/>
    <cellStyle name="Note 2 13 9 3" xfId="15684" xr:uid="{00000000-0005-0000-0000-00007C0F0000}"/>
    <cellStyle name="Note 2 13 9 3 2" xfId="33119" xr:uid="{00000000-0005-0000-0000-00007D0F0000}"/>
    <cellStyle name="Note 2 13 9 3 3" xfId="47572" xr:uid="{00000000-0005-0000-0000-00007E0F0000}"/>
    <cellStyle name="Note 2 13 9 4" xfId="20900" xr:uid="{00000000-0005-0000-0000-00007F0F0000}"/>
    <cellStyle name="Note 2 13 9 5" xfId="35353" xr:uid="{00000000-0005-0000-0000-0000800F0000}"/>
    <cellStyle name="Note 2 14" xfId="973" xr:uid="{00000000-0005-0000-0000-0000810F0000}"/>
    <cellStyle name="Note 2 14 10" xfId="5946" xr:uid="{00000000-0005-0000-0000-0000820F0000}"/>
    <cellStyle name="Note 2 14 10 2" xfId="23381" xr:uid="{00000000-0005-0000-0000-0000830F0000}"/>
    <cellStyle name="Note 2 14 10 3" xfId="37834" xr:uid="{00000000-0005-0000-0000-0000840F0000}"/>
    <cellStyle name="Note 2 14 11" xfId="8387" xr:uid="{00000000-0005-0000-0000-0000850F0000}"/>
    <cellStyle name="Note 2 14 11 2" xfId="25822" xr:uid="{00000000-0005-0000-0000-0000860F0000}"/>
    <cellStyle name="Note 2 14 11 3" xfId="40275" xr:uid="{00000000-0005-0000-0000-0000870F0000}"/>
    <cellStyle name="Note 2 14 12" xfId="10807" xr:uid="{00000000-0005-0000-0000-0000880F0000}"/>
    <cellStyle name="Note 2 14 12 2" xfId="28242" xr:uid="{00000000-0005-0000-0000-0000890F0000}"/>
    <cellStyle name="Note 2 14 12 3" xfId="42695" xr:uid="{00000000-0005-0000-0000-00008A0F0000}"/>
    <cellStyle name="Note 2 14 13" xfId="17814" xr:uid="{00000000-0005-0000-0000-00008B0F0000}"/>
    <cellStyle name="Note 2 14 2" xfId="974" xr:uid="{00000000-0005-0000-0000-00008C0F0000}"/>
    <cellStyle name="Note 2 14 2 2" xfId="975" xr:uid="{00000000-0005-0000-0000-00008D0F0000}"/>
    <cellStyle name="Note 2 14 2 2 2" xfId="3486" xr:uid="{00000000-0005-0000-0000-00008E0F0000}"/>
    <cellStyle name="Note 2 14 2 2 2 2" xfId="13240" xr:uid="{00000000-0005-0000-0000-00008F0F0000}"/>
    <cellStyle name="Note 2 14 2 2 2 2 2" xfId="30675" xr:uid="{00000000-0005-0000-0000-0000900F0000}"/>
    <cellStyle name="Note 2 14 2 2 2 2 3" xfId="45128" xr:uid="{00000000-0005-0000-0000-0000910F0000}"/>
    <cellStyle name="Note 2 14 2 2 2 3" xfId="15701" xr:uid="{00000000-0005-0000-0000-0000920F0000}"/>
    <cellStyle name="Note 2 14 2 2 2 3 2" xfId="33136" xr:uid="{00000000-0005-0000-0000-0000930F0000}"/>
    <cellStyle name="Note 2 14 2 2 2 3 3" xfId="47589" xr:uid="{00000000-0005-0000-0000-0000940F0000}"/>
    <cellStyle name="Note 2 14 2 2 2 4" xfId="20922" xr:uid="{00000000-0005-0000-0000-0000950F0000}"/>
    <cellStyle name="Note 2 14 2 2 2 5" xfId="35375" xr:uid="{00000000-0005-0000-0000-0000960F0000}"/>
    <cellStyle name="Note 2 14 2 2 3" xfId="5948" xr:uid="{00000000-0005-0000-0000-0000970F0000}"/>
    <cellStyle name="Note 2 14 2 2 3 2" xfId="23383" xr:uid="{00000000-0005-0000-0000-0000980F0000}"/>
    <cellStyle name="Note 2 14 2 2 3 3" xfId="37836" xr:uid="{00000000-0005-0000-0000-0000990F0000}"/>
    <cellStyle name="Note 2 14 2 2 4" xfId="8389" xr:uid="{00000000-0005-0000-0000-00009A0F0000}"/>
    <cellStyle name="Note 2 14 2 2 4 2" xfId="25824" xr:uid="{00000000-0005-0000-0000-00009B0F0000}"/>
    <cellStyle name="Note 2 14 2 2 4 3" xfId="40277" xr:uid="{00000000-0005-0000-0000-00009C0F0000}"/>
    <cellStyle name="Note 2 14 2 2 5" xfId="10809" xr:uid="{00000000-0005-0000-0000-00009D0F0000}"/>
    <cellStyle name="Note 2 14 2 2 5 2" xfId="28244" xr:uid="{00000000-0005-0000-0000-00009E0F0000}"/>
    <cellStyle name="Note 2 14 2 2 5 3" xfId="42697" xr:uid="{00000000-0005-0000-0000-00009F0F0000}"/>
    <cellStyle name="Note 2 14 2 2 6" xfId="17816" xr:uid="{00000000-0005-0000-0000-0000A00F0000}"/>
    <cellStyle name="Note 2 14 2 3" xfId="976" xr:uid="{00000000-0005-0000-0000-0000A10F0000}"/>
    <cellStyle name="Note 2 14 2 3 2" xfId="3487" xr:uid="{00000000-0005-0000-0000-0000A20F0000}"/>
    <cellStyle name="Note 2 14 2 3 2 2" xfId="13241" xr:uid="{00000000-0005-0000-0000-0000A30F0000}"/>
    <cellStyle name="Note 2 14 2 3 2 2 2" xfId="30676" xr:uid="{00000000-0005-0000-0000-0000A40F0000}"/>
    <cellStyle name="Note 2 14 2 3 2 2 3" xfId="45129" xr:uid="{00000000-0005-0000-0000-0000A50F0000}"/>
    <cellStyle name="Note 2 14 2 3 2 3" xfId="15702" xr:uid="{00000000-0005-0000-0000-0000A60F0000}"/>
    <cellStyle name="Note 2 14 2 3 2 3 2" xfId="33137" xr:uid="{00000000-0005-0000-0000-0000A70F0000}"/>
    <cellStyle name="Note 2 14 2 3 2 3 3" xfId="47590" xr:uid="{00000000-0005-0000-0000-0000A80F0000}"/>
    <cellStyle name="Note 2 14 2 3 2 4" xfId="20923" xr:uid="{00000000-0005-0000-0000-0000A90F0000}"/>
    <cellStyle name="Note 2 14 2 3 2 5" xfId="35376" xr:uid="{00000000-0005-0000-0000-0000AA0F0000}"/>
    <cellStyle name="Note 2 14 2 3 3" xfId="5949" xr:uid="{00000000-0005-0000-0000-0000AB0F0000}"/>
    <cellStyle name="Note 2 14 2 3 3 2" xfId="23384" xr:uid="{00000000-0005-0000-0000-0000AC0F0000}"/>
    <cellStyle name="Note 2 14 2 3 3 3" xfId="37837" xr:uid="{00000000-0005-0000-0000-0000AD0F0000}"/>
    <cellStyle name="Note 2 14 2 3 4" xfId="8390" xr:uid="{00000000-0005-0000-0000-0000AE0F0000}"/>
    <cellStyle name="Note 2 14 2 3 4 2" xfId="25825" xr:uid="{00000000-0005-0000-0000-0000AF0F0000}"/>
    <cellStyle name="Note 2 14 2 3 4 3" xfId="40278" xr:uid="{00000000-0005-0000-0000-0000B00F0000}"/>
    <cellStyle name="Note 2 14 2 3 5" xfId="10810" xr:uid="{00000000-0005-0000-0000-0000B10F0000}"/>
    <cellStyle name="Note 2 14 2 3 5 2" xfId="28245" xr:uid="{00000000-0005-0000-0000-0000B20F0000}"/>
    <cellStyle name="Note 2 14 2 3 5 3" xfId="42698" xr:uid="{00000000-0005-0000-0000-0000B30F0000}"/>
    <cellStyle name="Note 2 14 2 3 6" xfId="17817" xr:uid="{00000000-0005-0000-0000-0000B40F0000}"/>
    <cellStyle name="Note 2 14 2 4" xfId="977" xr:uid="{00000000-0005-0000-0000-0000B50F0000}"/>
    <cellStyle name="Note 2 14 2 4 2" xfId="3488" xr:uid="{00000000-0005-0000-0000-0000B60F0000}"/>
    <cellStyle name="Note 2 14 2 4 2 2" xfId="20924" xr:uid="{00000000-0005-0000-0000-0000B70F0000}"/>
    <cellStyle name="Note 2 14 2 4 2 3" xfId="35377" xr:uid="{00000000-0005-0000-0000-0000B80F0000}"/>
    <cellStyle name="Note 2 14 2 4 3" xfId="5950" xr:uid="{00000000-0005-0000-0000-0000B90F0000}"/>
    <cellStyle name="Note 2 14 2 4 3 2" xfId="23385" xr:uid="{00000000-0005-0000-0000-0000BA0F0000}"/>
    <cellStyle name="Note 2 14 2 4 3 3" xfId="37838" xr:uid="{00000000-0005-0000-0000-0000BB0F0000}"/>
    <cellStyle name="Note 2 14 2 4 4" xfId="8391" xr:uid="{00000000-0005-0000-0000-0000BC0F0000}"/>
    <cellStyle name="Note 2 14 2 4 4 2" xfId="25826" xr:uid="{00000000-0005-0000-0000-0000BD0F0000}"/>
    <cellStyle name="Note 2 14 2 4 4 3" xfId="40279" xr:uid="{00000000-0005-0000-0000-0000BE0F0000}"/>
    <cellStyle name="Note 2 14 2 4 5" xfId="10811" xr:uid="{00000000-0005-0000-0000-0000BF0F0000}"/>
    <cellStyle name="Note 2 14 2 4 5 2" xfId="28246" xr:uid="{00000000-0005-0000-0000-0000C00F0000}"/>
    <cellStyle name="Note 2 14 2 4 5 3" xfId="42699" xr:uid="{00000000-0005-0000-0000-0000C10F0000}"/>
    <cellStyle name="Note 2 14 2 4 6" xfId="15014" xr:uid="{00000000-0005-0000-0000-0000C20F0000}"/>
    <cellStyle name="Note 2 14 2 4 6 2" xfId="32449" xr:uid="{00000000-0005-0000-0000-0000C30F0000}"/>
    <cellStyle name="Note 2 14 2 4 6 3" xfId="46902" xr:uid="{00000000-0005-0000-0000-0000C40F0000}"/>
    <cellStyle name="Note 2 14 2 4 7" xfId="17818" xr:uid="{00000000-0005-0000-0000-0000C50F0000}"/>
    <cellStyle name="Note 2 14 2 4 8" xfId="20176" xr:uid="{00000000-0005-0000-0000-0000C60F0000}"/>
    <cellStyle name="Note 2 14 2 5" xfId="3485" xr:uid="{00000000-0005-0000-0000-0000C70F0000}"/>
    <cellStyle name="Note 2 14 2 5 2" xfId="13239" xr:uid="{00000000-0005-0000-0000-0000C80F0000}"/>
    <cellStyle name="Note 2 14 2 5 2 2" xfId="30674" xr:uid="{00000000-0005-0000-0000-0000C90F0000}"/>
    <cellStyle name="Note 2 14 2 5 2 3" xfId="45127" xr:uid="{00000000-0005-0000-0000-0000CA0F0000}"/>
    <cellStyle name="Note 2 14 2 5 3" xfId="15700" xr:uid="{00000000-0005-0000-0000-0000CB0F0000}"/>
    <cellStyle name="Note 2 14 2 5 3 2" xfId="33135" xr:uid="{00000000-0005-0000-0000-0000CC0F0000}"/>
    <cellStyle name="Note 2 14 2 5 3 3" xfId="47588" xr:uid="{00000000-0005-0000-0000-0000CD0F0000}"/>
    <cellStyle name="Note 2 14 2 5 4" xfId="20921" xr:uid="{00000000-0005-0000-0000-0000CE0F0000}"/>
    <cellStyle name="Note 2 14 2 5 5" xfId="35374" xr:uid="{00000000-0005-0000-0000-0000CF0F0000}"/>
    <cellStyle name="Note 2 14 2 6" xfId="5947" xr:uid="{00000000-0005-0000-0000-0000D00F0000}"/>
    <cellStyle name="Note 2 14 2 6 2" xfId="23382" xr:uid="{00000000-0005-0000-0000-0000D10F0000}"/>
    <cellStyle name="Note 2 14 2 6 3" xfId="37835" xr:uid="{00000000-0005-0000-0000-0000D20F0000}"/>
    <cellStyle name="Note 2 14 2 7" xfId="8388" xr:uid="{00000000-0005-0000-0000-0000D30F0000}"/>
    <cellStyle name="Note 2 14 2 7 2" xfId="25823" xr:uid="{00000000-0005-0000-0000-0000D40F0000}"/>
    <cellStyle name="Note 2 14 2 7 3" xfId="40276" xr:uid="{00000000-0005-0000-0000-0000D50F0000}"/>
    <cellStyle name="Note 2 14 2 8" xfId="10808" xr:uid="{00000000-0005-0000-0000-0000D60F0000}"/>
    <cellStyle name="Note 2 14 2 8 2" xfId="28243" xr:uid="{00000000-0005-0000-0000-0000D70F0000}"/>
    <cellStyle name="Note 2 14 2 8 3" xfId="42696" xr:uid="{00000000-0005-0000-0000-0000D80F0000}"/>
    <cellStyle name="Note 2 14 2 9" xfId="17815" xr:uid="{00000000-0005-0000-0000-0000D90F0000}"/>
    <cellStyle name="Note 2 14 3" xfId="978" xr:uid="{00000000-0005-0000-0000-0000DA0F0000}"/>
    <cellStyle name="Note 2 14 3 2" xfId="979" xr:uid="{00000000-0005-0000-0000-0000DB0F0000}"/>
    <cellStyle name="Note 2 14 3 2 2" xfId="3490" xr:uid="{00000000-0005-0000-0000-0000DC0F0000}"/>
    <cellStyle name="Note 2 14 3 2 2 2" xfId="13243" xr:uid="{00000000-0005-0000-0000-0000DD0F0000}"/>
    <cellStyle name="Note 2 14 3 2 2 2 2" xfId="30678" xr:uid="{00000000-0005-0000-0000-0000DE0F0000}"/>
    <cellStyle name="Note 2 14 3 2 2 2 3" xfId="45131" xr:uid="{00000000-0005-0000-0000-0000DF0F0000}"/>
    <cellStyle name="Note 2 14 3 2 2 3" xfId="15704" xr:uid="{00000000-0005-0000-0000-0000E00F0000}"/>
    <cellStyle name="Note 2 14 3 2 2 3 2" xfId="33139" xr:uid="{00000000-0005-0000-0000-0000E10F0000}"/>
    <cellStyle name="Note 2 14 3 2 2 3 3" xfId="47592" xr:uid="{00000000-0005-0000-0000-0000E20F0000}"/>
    <cellStyle name="Note 2 14 3 2 2 4" xfId="20926" xr:uid="{00000000-0005-0000-0000-0000E30F0000}"/>
    <cellStyle name="Note 2 14 3 2 2 5" xfId="35379" xr:uid="{00000000-0005-0000-0000-0000E40F0000}"/>
    <cellStyle name="Note 2 14 3 2 3" xfId="5952" xr:uid="{00000000-0005-0000-0000-0000E50F0000}"/>
    <cellStyle name="Note 2 14 3 2 3 2" xfId="23387" xr:uid="{00000000-0005-0000-0000-0000E60F0000}"/>
    <cellStyle name="Note 2 14 3 2 3 3" xfId="37840" xr:uid="{00000000-0005-0000-0000-0000E70F0000}"/>
    <cellStyle name="Note 2 14 3 2 4" xfId="8393" xr:uid="{00000000-0005-0000-0000-0000E80F0000}"/>
    <cellStyle name="Note 2 14 3 2 4 2" xfId="25828" xr:uid="{00000000-0005-0000-0000-0000E90F0000}"/>
    <cellStyle name="Note 2 14 3 2 4 3" xfId="40281" xr:uid="{00000000-0005-0000-0000-0000EA0F0000}"/>
    <cellStyle name="Note 2 14 3 2 5" xfId="10813" xr:uid="{00000000-0005-0000-0000-0000EB0F0000}"/>
    <cellStyle name="Note 2 14 3 2 5 2" xfId="28248" xr:uid="{00000000-0005-0000-0000-0000EC0F0000}"/>
    <cellStyle name="Note 2 14 3 2 5 3" xfId="42701" xr:uid="{00000000-0005-0000-0000-0000ED0F0000}"/>
    <cellStyle name="Note 2 14 3 2 6" xfId="17820" xr:uid="{00000000-0005-0000-0000-0000EE0F0000}"/>
    <cellStyle name="Note 2 14 3 3" xfId="980" xr:uid="{00000000-0005-0000-0000-0000EF0F0000}"/>
    <cellStyle name="Note 2 14 3 3 2" xfId="3491" xr:uid="{00000000-0005-0000-0000-0000F00F0000}"/>
    <cellStyle name="Note 2 14 3 3 2 2" xfId="13244" xr:uid="{00000000-0005-0000-0000-0000F10F0000}"/>
    <cellStyle name="Note 2 14 3 3 2 2 2" xfId="30679" xr:uid="{00000000-0005-0000-0000-0000F20F0000}"/>
    <cellStyle name="Note 2 14 3 3 2 2 3" xfId="45132" xr:uid="{00000000-0005-0000-0000-0000F30F0000}"/>
    <cellStyle name="Note 2 14 3 3 2 3" xfId="15705" xr:uid="{00000000-0005-0000-0000-0000F40F0000}"/>
    <cellStyle name="Note 2 14 3 3 2 3 2" xfId="33140" xr:uid="{00000000-0005-0000-0000-0000F50F0000}"/>
    <cellStyle name="Note 2 14 3 3 2 3 3" xfId="47593" xr:uid="{00000000-0005-0000-0000-0000F60F0000}"/>
    <cellStyle name="Note 2 14 3 3 2 4" xfId="20927" xr:uid="{00000000-0005-0000-0000-0000F70F0000}"/>
    <cellStyle name="Note 2 14 3 3 2 5" xfId="35380" xr:uid="{00000000-0005-0000-0000-0000F80F0000}"/>
    <cellStyle name="Note 2 14 3 3 3" xfId="5953" xr:uid="{00000000-0005-0000-0000-0000F90F0000}"/>
    <cellStyle name="Note 2 14 3 3 3 2" xfId="23388" xr:uid="{00000000-0005-0000-0000-0000FA0F0000}"/>
    <cellStyle name="Note 2 14 3 3 3 3" xfId="37841" xr:uid="{00000000-0005-0000-0000-0000FB0F0000}"/>
    <cellStyle name="Note 2 14 3 3 4" xfId="8394" xr:uid="{00000000-0005-0000-0000-0000FC0F0000}"/>
    <cellStyle name="Note 2 14 3 3 4 2" xfId="25829" xr:uid="{00000000-0005-0000-0000-0000FD0F0000}"/>
    <cellStyle name="Note 2 14 3 3 4 3" xfId="40282" xr:uid="{00000000-0005-0000-0000-0000FE0F0000}"/>
    <cellStyle name="Note 2 14 3 3 5" xfId="10814" xr:uid="{00000000-0005-0000-0000-0000FF0F0000}"/>
    <cellStyle name="Note 2 14 3 3 5 2" xfId="28249" xr:uid="{00000000-0005-0000-0000-000000100000}"/>
    <cellStyle name="Note 2 14 3 3 5 3" xfId="42702" xr:uid="{00000000-0005-0000-0000-000001100000}"/>
    <cellStyle name="Note 2 14 3 3 6" xfId="17821" xr:uid="{00000000-0005-0000-0000-000002100000}"/>
    <cellStyle name="Note 2 14 3 4" xfId="981" xr:uid="{00000000-0005-0000-0000-000003100000}"/>
    <cellStyle name="Note 2 14 3 4 2" xfId="3492" xr:uid="{00000000-0005-0000-0000-000004100000}"/>
    <cellStyle name="Note 2 14 3 4 2 2" xfId="20928" xr:uid="{00000000-0005-0000-0000-000005100000}"/>
    <cellStyle name="Note 2 14 3 4 2 3" xfId="35381" xr:uid="{00000000-0005-0000-0000-000006100000}"/>
    <cellStyle name="Note 2 14 3 4 3" xfId="5954" xr:uid="{00000000-0005-0000-0000-000007100000}"/>
    <cellStyle name="Note 2 14 3 4 3 2" xfId="23389" xr:uid="{00000000-0005-0000-0000-000008100000}"/>
    <cellStyle name="Note 2 14 3 4 3 3" xfId="37842" xr:uid="{00000000-0005-0000-0000-000009100000}"/>
    <cellStyle name="Note 2 14 3 4 4" xfId="8395" xr:uid="{00000000-0005-0000-0000-00000A100000}"/>
    <cellStyle name="Note 2 14 3 4 4 2" xfId="25830" xr:uid="{00000000-0005-0000-0000-00000B100000}"/>
    <cellStyle name="Note 2 14 3 4 4 3" xfId="40283" xr:uid="{00000000-0005-0000-0000-00000C100000}"/>
    <cellStyle name="Note 2 14 3 4 5" xfId="10815" xr:uid="{00000000-0005-0000-0000-00000D100000}"/>
    <cellStyle name="Note 2 14 3 4 5 2" xfId="28250" xr:uid="{00000000-0005-0000-0000-00000E100000}"/>
    <cellStyle name="Note 2 14 3 4 5 3" xfId="42703" xr:uid="{00000000-0005-0000-0000-00000F100000}"/>
    <cellStyle name="Note 2 14 3 4 6" xfId="15015" xr:uid="{00000000-0005-0000-0000-000010100000}"/>
    <cellStyle name="Note 2 14 3 4 6 2" xfId="32450" xr:uid="{00000000-0005-0000-0000-000011100000}"/>
    <cellStyle name="Note 2 14 3 4 6 3" xfId="46903" xr:uid="{00000000-0005-0000-0000-000012100000}"/>
    <cellStyle name="Note 2 14 3 4 7" xfId="17822" xr:uid="{00000000-0005-0000-0000-000013100000}"/>
    <cellStyle name="Note 2 14 3 4 8" xfId="20177" xr:uid="{00000000-0005-0000-0000-000014100000}"/>
    <cellStyle name="Note 2 14 3 5" xfId="3489" xr:uid="{00000000-0005-0000-0000-000015100000}"/>
    <cellStyle name="Note 2 14 3 5 2" xfId="13242" xr:uid="{00000000-0005-0000-0000-000016100000}"/>
    <cellStyle name="Note 2 14 3 5 2 2" xfId="30677" xr:uid="{00000000-0005-0000-0000-000017100000}"/>
    <cellStyle name="Note 2 14 3 5 2 3" xfId="45130" xr:uid="{00000000-0005-0000-0000-000018100000}"/>
    <cellStyle name="Note 2 14 3 5 3" xfId="15703" xr:uid="{00000000-0005-0000-0000-000019100000}"/>
    <cellStyle name="Note 2 14 3 5 3 2" xfId="33138" xr:uid="{00000000-0005-0000-0000-00001A100000}"/>
    <cellStyle name="Note 2 14 3 5 3 3" xfId="47591" xr:uid="{00000000-0005-0000-0000-00001B100000}"/>
    <cellStyle name="Note 2 14 3 5 4" xfId="20925" xr:uid="{00000000-0005-0000-0000-00001C100000}"/>
    <cellStyle name="Note 2 14 3 5 5" xfId="35378" xr:uid="{00000000-0005-0000-0000-00001D100000}"/>
    <cellStyle name="Note 2 14 3 6" xfId="5951" xr:uid="{00000000-0005-0000-0000-00001E100000}"/>
    <cellStyle name="Note 2 14 3 6 2" xfId="23386" xr:uid="{00000000-0005-0000-0000-00001F100000}"/>
    <cellStyle name="Note 2 14 3 6 3" xfId="37839" xr:uid="{00000000-0005-0000-0000-000020100000}"/>
    <cellStyle name="Note 2 14 3 7" xfId="8392" xr:uid="{00000000-0005-0000-0000-000021100000}"/>
    <cellStyle name="Note 2 14 3 7 2" xfId="25827" xr:uid="{00000000-0005-0000-0000-000022100000}"/>
    <cellStyle name="Note 2 14 3 7 3" xfId="40280" xr:uid="{00000000-0005-0000-0000-000023100000}"/>
    <cellStyle name="Note 2 14 3 8" xfId="10812" xr:uid="{00000000-0005-0000-0000-000024100000}"/>
    <cellStyle name="Note 2 14 3 8 2" xfId="28247" xr:uid="{00000000-0005-0000-0000-000025100000}"/>
    <cellStyle name="Note 2 14 3 8 3" xfId="42700" xr:uid="{00000000-0005-0000-0000-000026100000}"/>
    <cellStyle name="Note 2 14 3 9" xfId="17819" xr:uid="{00000000-0005-0000-0000-000027100000}"/>
    <cellStyle name="Note 2 14 4" xfId="982" xr:uid="{00000000-0005-0000-0000-000028100000}"/>
    <cellStyle name="Note 2 14 4 2" xfId="983" xr:uid="{00000000-0005-0000-0000-000029100000}"/>
    <cellStyle name="Note 2 14 4 2 2" xfId="3494" xr:uid="{00000000-0005-0000-0000-00002A100000}"/>
    <cellStyle name="Note 2 14 4 2 2 2" xfId="13246" xr:uid="{00000000-0005-0000-0000-00002B100000}"/>
    <cellStyle name="Note 2 14 4 2 2 2 2" xfId="30681" xr:uid="{00000000-0005-0000-0000-00002C100000}"/>
    <cellStyle name="Note 2 14 4 2 2 2 3" xfId="45134" xr:uid="{00000000-0005-0000-0000-00002D100000}"/>
    <cellStyle name="Note 2 14 4 2 2 3" xfId="15707" xr:uid="{00000000-0005-0000-0000-00002E100000}"/>
    <cellStyle name="Note 2 14 4 2 2 3 2" xfId="33142" xr:uid="{00000000-0005-0000-0000-00002F100000}"/>
    <cellStyle name="Note 2 14 4 2 2 3 3" xfId="47595" xr:uid="{00000000-0005-0000-0000-000030100000}"/>
    <cellStyle name="Note 2 14 4 2 2 4" xfId="20930" xr:uid="{00000000-0005-0000-0000-000031100000}"/>
    <cellStyle name="Note 2 14 4 2 2 5" xfId="35383" xr:uid="{00000000-0005-0000-0000-000032100000}"/>
    <cellStyle name="Note 2 14 4 2 3" xfId="5956" xr:uid="{00000000-0005-0000-0000-000033100000}"/>
    <cellStyle name="Note 2 14 4 2 3 2" xfId="23391" xr:uid="{00000000-0005-0000-0000-000034100000}"/>
    <cellStyle name="Note 2 14 4 2 3 3" xfId="37844" xr:uid="{00000000-0005-0000-0000-000035100000}"/>
    <cellStyle name="Note 2 14 4 2 4" xfId="8397" xr:uid="{00000000-0005-0000-0000-000036100000}"/>
    <cellStyle name="Note 2 14 4 2 4 2" xfId="25832" xr:uid="{00000000-0005-0000-0000-000037100000}"/>
    <cellStyle name="Note 2 14 4 2 4 3" xfId="40285" xr:uid="{00000000-0005-0000-0000-000038100000}"/>
    <cellStyle name="Note 2 14 4 2 5" xfId="10817" xr:uid="{00000000-0005-0000-0000-000039100000}"/>
    <cellStyle name="Note 2 14 4 2 5 2" xfId="28252" xr:uid="{00000000-0005-0000-0000-00003A100000}"/>
    <cellStyle name="Note 2 14 4 2 5 3" xfId="42705" xr:uid="{00000000-0005-0000-0000-00003B100000}"/>
    <cellStyle name="Note 2 14 4 2 6" xfId="17824" xr:uid="{00000000-0005-0000-0000-00003C100000}"/>
    <cellStyle name="Note 2 14 4 3" xfId="984" xr:uid="{00000000-0005-0000-0000-00003D100000}"/>
    <cellStyle name="Note 2 14 4 3 2" xfId="3495" xr:uid="{00000000-0005-0000-0000-00003E100000}"/>
    <cellStyle name="Note 2 14 4 3 2 2" xfId="13247" xr:uid="{00000000-0005-0000-0000-00003F100000}"/>
    <cellStyle name="Note 2 14 4 3 2 2 2" xfId="30682" xr:uid="{00000000-0005-0000-0000-000040100000}"/>
    <cellStyle name="Note 2 14 4 3 2 2 3" xfId="45135" xr:uid="{00000000-0005-0000-0000-000041100000}"/>
    <cellStyle name="Note 2 14 4 3 2 3" xfId="15708" xr:uid="{00000000-0005-0000-0000-000042100000}"/>
    <cellStyle name="Note 2 14 4 3 2 3 2" xfId="33143" xr:uid="{00000000-0005-0000-0000-000043100000}"/>
    <cellStyle name="Note 2 14 4 3 2 3 3" xfId="47596" xr:uid="{00000000-0005-0000-0000-000044100000}"/>
    <cellStyle name="Note 2 14 4 3 2 4" xfId="20931" xr:uid="{00000000-0005-0000-0000-000045100000}"/>
    <cellStyle name="Note 2 14 4 3 2 5" xfId="35384" xr:uid="{00000000-0005-0000-0000-000046100000}"/>
    <cellStyle name="Note 2 14 4 3 3" xfId="5957" xr:uid="{00000000-0005-0000-0000-000047100000}"/>
    <cellStyle name="Note 2 14 4 3 3 2" xfId="23392" xr:uid="{00000000-0005-0000-0000-000048100000}"/>
    <cellStyle name="Note 2 14 4 3 3 3" xfId="37845" xr:uid="{00000000-0005-0000-0000-000049100000}"/>
    <cellStyle name="Note 2 14 4 3 4" xfId="8398" xr:uid="{00000000-0005-0000-0000-00004A100000}"/>
    <cellStyle name="Note 2 14 4 3 4 2" xfId="25833" xr:uid="{00000000-0005-0000-0000-00004B100000}"/>
    <cellStyle name="Note 2 14 4 3 4 3" xfId="40286" xr:uid="{00000000-0005-0000-0000-00004C100000}"/>
    <cellStyle name="Note 2 14 4 3 5" xfId="10818" xr:uid="{00000000-0005-0000-0000-00004D100000}"/>
    <cellStyle name="Note 2 14 4 3 5 2" xfId="28253" xr:uid="{00000000-0005-0000-0000-00004E100000}"/>
    <cellStyle name="Note 2 14 4 3 5 3" xfId="42706" xr:uid="{00000000-0005-0000-0000-00004F100000}"/>
    <cellStyle name="Note 2 14 4 3 6" xfId="17825" xr:uid="{00000000-0005-0000-0000-000050100000}"/>
    <cellStyle name="Note 2 14 4 4" xfId="985" xr:uid="{00000000-0005-0000-0000-000051100000}"/>
    <cellStyle name="Note 2 14 4 4 2" xfId="3496" xr:uid="{00000000-0005-0000-0000-000052100000}"/>
    <cellStyle name="Note 2 14 4 4 2 2" xfId="20932" xr:uid="{00000000-0005-0000-0000-000053100000}"/>
    <cellStyle name="Note 2 14 4 4 2 3" xfId="35385" xr:uid="{00000000-0005-0000-0000-000054100000}"/>
    <cellStyle name="Note 2 14 4 4 3" xfId="5958" xr:uid="{00000000-0005-0000-0000-000055100000}"/>
    <cellStyle name="Note 2 14 4 4 3 2" xfId="23393" xr:uid="{00000000-0005-0000-0000-000056100000}"/>
    <cellStyle name="Note 2 14 4 4 3 3" xfId="37846" xr:uid="{00000000-0005-0000-0000-000057100000}"/>
    <cellStyle name="Note 2 14 4 4 4" xfId="8399" xr:uid="{00000000-0005-0000-0000-000058100000}"/>
    <cellStyle name="Note 2 14 4 4 4 2" xfId="25834" xr:uid="{00000000-0005-0000-0000-000059100000}"/>
    <cellStyle name="Note 2 14 4 4 4 3" xfId="40287" xr:uid="{00000000-0005-0000-0000-00005A100000}"/>
    <cellStyle name="Note 2 14 4 4 5" xfId="10819" xr:uid="{00000000-0005-0000-0000-00005B100000}"/>
    <cellStyle name="Note 2 14 4 4 5 2" xfId="28254" xr:uid="{00000000-0005-0000-0000-00005C100000}"/>
    <cellStyle name="Note 2 14 4 4 5 3" xfId="42707" xr:uid="{00000000-0005-0000-0000-00005D100000}"/>
    <cellStyle name="Note 2 14 4 4 6" xfId="15016" xr:uid="{00000000-0005-0000-0000-00005E100000}"/>
    <cellStyle name="Note 2 14 4 4 6 2" xfId="32451" xr:uid="{00000000-0005-0000-0000-00005F100000}"/>
    <cellStyle name="Note 2 14 4 4 6 3" xfId="46904" xr:uid="{00000000-0005-0000-0000-000060100000}"/>
    <cellStyle name="Note 2 14 4 4 7" xfId="17826" xr:uid="{00000000-0005-0000-0000-000061100000}"/>
    <cellStyle name="Note 2 14 4 4 8" xfId="20178" xr:uid="{00000000-0005-0000-0000-000062100000}"/>
    <cellStyle name="Note 2 14 4 5" xfId="3493" xr:uid="{00000000-0005-0000-0000-000063100000}"/>
    <cellStyle name="Note 2 14 4 5 2" xfId="13245" xr:uid="{00000000-0005-0000-0000-000064100000}"/>
    <cellStyle name="Note 2 14 4 5 2 2" xfId="30680" xr:uid="{00000000-0005-0000-0000-000065100000}"/>
    <cellStyle name="Note 2 14 4 5 2 3" xfId="45133" xr:uid="{00000000-0005-0000-0000-000066100000}"/>
    <cellStyle name="Note 2 14 4 5 3" xfId="15706" xr:uid="{00000000-0005-0000-0000-000067100000}"/>
    <cellStyle name="Note 2 14 4 5 3 2" xfId="33141" xr:uid="{00000000-0005-0000-0000-000068100000}"/>
    <cellStyle name="Note 2 14 4 5 3 3" xfId="47594" xr:uid="{00000000-0005-0000-0000-000069100000}"/>
    <cellStyle name="Note 2 14 4 5 4" xfId="20929" xr:uid="{00000000-0005-0000-0000-00006A100000}"/>
    <cellStyle name="Note 2 14 4 5 5" xfId="35382" xr:uid="{00000000-0005-0000-0000-00006B100000}"/>
    <cellStyle name="Note 2 14 4 6" xfId="5955" xr:uid="{00000000-0005-0000-0000-00006C100000}"/>
    <cellStyle name="Note 2 14 4 6 2" xfId="23390" xr:uid="{00000000-0005-0000-0000-00006D100000}"/>
    <cellStyle name="Note 2 14 4 6 3" xfId="37843" xr:uid="{00000000-0005-0000-0000-00006E100000}"/>
    <cellStyle name="Note 2 14 4 7" xfId="8396" xr:uid="{00000000-0005-0000-0000-00006F100000}"/>
    <cellStyle name="Note 2 14 4 7 2" xfId="25831" xr:uid="{00000000-0005-0000-0000-000070100000}"/>
    <cellStyle name="Note 2 14 4 7 3" xfId="40284" xr:uid="{00000000-0005-0000-0000-000071100000}"/>
    <cellStyle name="Note 2 14 4 8" xfId="10816" xr:uid="{00000000-0005-0000-0000-000072100000}"/>
    <cellStyle name="Note 2 14 4 8 2" xfId="28251" xr:uid="{00000000-0005-0000-0000-000073100000}"/>
    <cellStyle name="Note 2 14 4 8 3" xfId="42704" xr:uid="{00000000-0005-0000-0000-000074100000}"/>
    <cellStyle name="Note 2 14 4 9" xfId="17823" xr:uid="{00000000-0005-0000-0000-000075100000}"/>
    <cellStyle name="Note 2 14 5" xfId="986" xr:uid="{00000000-0005-0000-0000-000076100000}"/>
    <cellStyle name="Note 2 14 5 2" xfId="987" xr:uid="{00000000-0005-0000-0000-000077100000}"/>
    <cellStyle name="Note 2 14 5 2 2" xfId="3498" xr:uid="{00000000-0005-0000-0000-000078100000}"/>
    <cellStyle name="Note 2 14 5 2 2 2" xfId="13249" xr:uid="{00000000-0005-0000-0000-000079100000}"/>
    <cellStyle name="Note 2 14 5 2 2 2 2" xfId="30684" xr:uid="{00000000-0005-0000-0000-00007A100000}"/>
    <cellStyle name="Note 2 14 5 2 2 2 3" xfId="45137" xr:uid="{00000000-0005-0000-0000-00007B100000}"/>
    <cellStyle name="Note 2 14 5 2 2 3" xfId="15710" xr:uid="{00000000-0005-0000-0000-00007C100000}"/>
    <cellStyle name="Note 2 14 5 2 2 3 2" xfId="33145" xr:uid="{00000000-0005-0000-0000-00007D100000}"/>
    <cellStyle name="Note 2 14 5 2 2 3 3" xfId="47598" xr:uid="{00000000-0005-0000-0000-00007E100000}"/>
    <cellStyle name="Note 2 14 5 2 2 4" xfId="20934" xr:uid="{00000000-0005-0000-0000-00007F100000}"/>
    <cellStyle name="Note 2 14 5 2 2 5" xfId="35387" xr:uid="{00000000-0005-0000-0000-000080100000}"/>
    <cellStyle name="Note 2 14 5 2 3" xfId="5960" xr:uid="{00000000-0005-0000-0000-000081100000}"/>
    <cellStyle name="Note 2 14 5 2 3 2" xfId="23395" xr:uid="{00000000-0005-0000-0000-000082100000}"/>
    <cellStyle name="Note 2 14 5 2 3 3" xfId="37848" xr:uid="{00000000-0005-0000-0000-000083100000}"/>
    <cellStyle name="Note 2 14 5 2 4" xfId="8401" xr:uid="{00000000-0005-0000-0000-000084100000}"/>
    <cellStyle name="Note 2 14 5 2 4 2" xfId="25836" xr:uid="{00000000-0005-0000-0000-000085100000}"/>
    <cellStyle name="Note 2 14 5 2 4 3" xfId="40289" xr:uid="{00000000-0005-0000-0000-000086100000}"/>
    <cellStyle name="Note 2 14 5 2 5" xfId="10821" xr:uid="{00000000-0005-0000-0000-000087100000}"/>
    <cellStyle name="Note 2 14 5 2 5 2" xfId="28256" xr:uid="{00000000-0005-0000-0000-000088100000}"/>
    <cellStyle name="Note 2 14 5 2 5 3" xfId="42709" xr:uid="{00000000-0005-0000-0000-000089100000}"/>
    <cellStyle name="Note 2 14 5 2 6" xfId="17828" xr:uid="{00000000-0005-0000-0000-00008A100000}"/>
    <cellStyle name="Note 2 14 5 3" xfId="988" xr:uid="{00000000-0005-0000-0000-00008B100000}"/>
    <cellStyle name="Note 2 14 5 3 2" xfId="3499" xr:uid="{00000000-0005-0000-0000-00008C100000}"/>
    <cellStyle name="Note 2 14 5 3 2 2" xfId="13250" xr:uid="{00000000-0005-0000-0000-00008D100000}"/>
    <cellStyle name="Note 2 14 5 3 2 2 2" xfId="30685" xr:uid="{00000000-0005-0000-0000-00008E100000}"/>
    <cellStyle name="Note 2 14 5 3 2 2 3" xfId="45138" xr:uid="{00000000-0005-0000-0000-00008F100000}"/>
    <cellStyle name="Note 2 14 5 3 2 3" xfId="15711" xr:uid="{00000000-0005-0000-0000-000090100000}"/>
    <cellStyle name="Note 2 14 5 3 2 3 2" xfId="33146" xr:uid="{00000000-0005-0000-0000-000091100000}"/>
    <cellStyle name="Note 2 14 5 3 2 3 3" xfId="47599" xr:uid="{00000000-0005-0000-0000-000092100000}"/>
    <cellStyle name="Note 2 14 5 3 2 4" xfId="20935" xr:uid="{00000000-0005-0000-0000-000093100000}"/>
    <cellStyle name="Note 2 14 5 3 2 5" xfId="35388" xr:uid="{00000000-0005-0000-0000-000094100000}"/>
    <cellStyle name="Note 2 14 5 3 3" xfId="5961" xr:uid="{00000000-0005-0000-0000-000095100000}"/>
    <cellStyle name="Note 2 14 5 3 3 2" xfId="23396" xr:uid="{00000000-0005-0000-0000-000096100000}"/>
    <cellStyle name="Note 2 14 5 3 3 3" xfId="37849" xr:uid="{00000000-0005-0000-0000-000097100000}"/>
    <cellStyle name="Note 2 14 5 3 4" xfId="8402" xr:uid="{00000000-0005-0000-0000-000098100000}"/>
    <cellStyle name="Note 2 14 5 3 4 2" xfId="25837" xr:uid="{00000000-0005-0000-0000-000099100000}"/>
    <cellStyle name="Note 2 14 5 3 4 3" xfId="40290" xr:uid="{00000000-0005-0000-0000-00009A100000}"/>
    <cellStyle name="Note 2 14 5 3 5" xfId="10822" xr:uid="{00000000-0005-0000-0000-00009B100000}"/>
    <cellStyle name="Note 2 14 5 3 5 2" xfId="28257" xr:uid="{00000000-0005-0000-0000-00009C100000}"/>
    <cellStyle name="Note 2 14 5 3 5 3" xfId="42710" xr:uid="{00000000-0005-0000-0000-00009D100000}"/>
    <cellStyle name="Note 2 14 5 3 6" xfId="17829" xr:uid="{00000000-0005-0000-0000-00009E100000}"/>
    <cellStyle name="Note 2 14 5 4" xfId="989" xr:uid="{00000000-0005-0000-0000-00009F100000}"/>
    <cellStyle name="Note 2 14 5 4 2" xfId="3500" xr:uid="{00000000-0005-0000-0000-0000A0100000}"/>
    <cellStyle name="Note 2 14 5 4 2 2" xfId="20936" xr:uid="{00000000-0005-0000-0000-0000A1100000}"/>
    <cellStyle name="Note 2 14 5 4 2 3" xfId="35389" xr:uid="{00000000-0005-0000-0000-0000A2100000}"/>
    <cellStyle name="Note 2 14 5 4 3" xfId="5962" xr:uid="{00000000-0005-0000-0000-0000A3100000}"/>
    <cellStyle name="Note 2 14 5 4 3 2" xfId="23397" xr:uid="{00000000-0005-0000-0000-0000A4100000}"/>
    <cellStyle name="Note 2 14 5 4 3 3" xfId="37850" xr:uid="{00000000-0005-0000-0000-0000A5100000}"/>
    <cellStyle name="Note 2 14 5 4 4" xfId="8403" xr:uid="{00000000-0005-0000-0000-0000A6100000}"/>
    <cellStyle name="Note 2 14 5 4 4 2" xfId="25838" xr:uid="{00000000-0005-0000-0000-0000A7100000}"/>
    <cellStyle name="Note 2 14 5 4 4 3" xfId="40291" xr:uid="{00000000-0005-0000-0000-0000A8100000}"/>
    <cellStyle name="Note 2 14 5 4 5" xfId="10823" xr:uid="{00000000-0005-0000-0000-0000A9100000}"/>
    <cellStyle name="Note 2 14 5 4 5 2" xfId="28258" xr:uid="{00000000-0005-0000-0000-0000AA100000}"/>
    <cellStyle name="Note 2 14 5 4 5 3" xfId="42711" xr:uid="{00000000-0005-0000-0000-0000AB100000}"/>
    <cellStyle name="Note 2 14 5 4 6" xfId="15017" xr:uid="{00000000-0005-0000-0000-0000AC100000}"/>
    <cellStyle name="Note 2 14 5 4 6 2" xfId="32452" xr:uid="{00000000-0005-0000-0000-0000AD100000}"/>
    <cellStyle name="Note 2 14 5 4 6 3" xfId="46905" xr:uid="{00000000-0005-0000-0000-0000AE100000}"/>
    <cellStyle name="Note 2 14 5 4 7" xfId="17830" xr:uid="{00000000-0005-0000-0000-0000AF100000}"/>
    <cellStyle name="Note 2 14 5 4 8" xfId="20179" xr:uid="{00000000-0005-0000-0000-0000B0100000}"/>
    <cellStyle name="Note 2 14 5 5" xfId="3497" xr:uid="{00000000-0005-0000-0000-0000B1100000}"/>
    <cellStyle name="Note 2 14 5 5 2" xfId="13248" xr:uid="{00000000-0005-0000-0000-0000B2100000}"/>
    <cellStyle name="Note 2 14 5 5 2 2" xfId="30683" xr:uid="{00000000-0005-0000-0000-0000B3100000}"/>
    <cellStyle name="Note 2 14 5 5 2 3" xfId="45136" xr:uid="{00000000-0005-0000-0000-0000B4100000}"/>
    <cellStyle name="Note 2 14 5 5 3" xfId="15709" xr:uid="{00000000-0005-0000-0000-0000B5100000}"/>
    <cellStyle name="Note 2 14 5 5 3 2" xfId="33144" xr:uid="{00000000-0005-0000-0000-0000B6100000}"/>
    <cellStyle name="Note 2 14 5 5 3 3" xfId="47597" xr:uid="{00000000-0005-0000-0000-0000B7100000}"/>
    <cellStyle name="Note 2 14 5 5 4" xfId="20933" xr:uid="{00000000-0005-0000-0000-0000B8100000}"/>
    <cellStyle name="Note 2 14 5 5 5" xfId="35386" xr:uid="{00000000-0005-0000-0000-0000B9100000}"/>
    <cellStyle name="Note 2 14 5 6" xfId="5959" xr:uid="{00000000-0005-0000-0000-0000BA100000}"/>
    <cellStyle name="Note 2 14 5 6 2" xfId="23394" xr:uid="{00000000-0005-0000-0000-0000BB100000}"/>
    <cellStyle name="Note 2 14 5 6 3" xfId="37847" xr:uid="{00000000-0005-0000-0000-0000BC100000}"/>
    <cellStyle name="Note 2 14 5 7" xfId="8400" xr:uid="{00000000-0005-0000-0000-0000BD100000}"/>
    <cellStyle name="Note 2 14 5 7 2" xfId="25835" xr:uid="{00000000-0005-0000-0000-0000BE100000}"/>
    <cellStyle name="Note 2 14 5 7 3" xfId="40288" xr:uid="{00000000-0005-0000-0000-0000BF100000}"/>
    <cellStyle name="Note 2 14 5 8" xfId="10820" xr:uid="{00000000-0005-0000-0000-0000C0100000}"/>
    <cellStyle name="Note 2 14 5 8 2" xfId="28255" xr:uid="{00000000-0005-0000-0000-0000C1100000}"/>
    <cellStyle name="Note 2 14 5 8 3" xfId="42708" xr:uid="{00000000-0005-0000-0000-0000C2100000}"/>
    <cellStyle name="Note 2 14 5 9" xfId="17827" xr:uid="{00000000-0005-0000-0000-0000C3100000}"/>
    <cellStyle name="Note 2 14 6" xfId="990" xr:uid="{00000000-0005-0000-0000-0000C4100000}"/>
    <cellStyle name="Note 2 14 6 2" xfId="3501" xr:uid="{00000000-0005-0000-0000-0000C5100000}"/>
    <cellStyle name="Note 2 14 6 2 2" xfId="13251" xr:uid="{00000000-0005-0000-0000-0000C6100000}"/>
    <cellStyle name="Note 2 14 6 2 2 2" xfId="30686" xr:uid="{00000000-0005-0000-0000-0000C7100000}"/>
    <cellStyle name="Note 2 14 6 2 2 3" xfId="45139" xr:uid="{00000000-0005-0000-0000-0000C8100000}"/>
    <cellStyle name="Note 2 14 6 2 3" xfId="15712" xr:uid="{00000000-0005-0000-0000-0000C9100000}"/>
    <cellStyle name="Note 2 14 6 2 3 2" xfId="33147" xr:uid="{00000000-0005-0000-0000-0000CA100000}"/>
    <cellStyle name="Note 2 14 6 2 3 3" xfId="47600" xr:uid="{00000000-0005-0000-0000-0000CB100000}"/>
    <cellStyle name="Note 2 14 6 2 4" xfId="20937" xr:uid="{00000000-0005-0000-0000-0000CC100000}"/>
    <cellStyle name="Note 2 14 6 2 5" xfId="35390" xr:uid="{00000000-0005-0000-0000-0000CD100000}"/>
    <cellStyle name="Note 2 14 6 3" xfId="5963" xr:uid="{00000000-0005-0000-0000-0000CE100000}"/>
    <cellStyle name="Note 2 14 6 3 2" xfId="23398" xr:uid="{00000000-0005-0000-0000-0000CF100000}"/>
    <cellStyle name="Note 2 14 6 3 3" xfId="37851" xr:uid="{00000000-0005-0000-0000-0000D0100000}"/>
    <cellStyle name="Note 2 14 6 4" xfId="8404" xr:uid="{00000000-0005-0000-0000-0000D1100000}"/>
    <cellStyle name="Note 2 14 6 4 2" xfId="25839" xr:uid="{00000000-0005-0000-0000-0000D2100000}"/>
    <cellStyle name="Note 2 14 6 4 3" xfId="40292" xr:uid="{00000000-0005-0000-0000-0000D3100000}"/>
    <cellStyle name="Note 2 14 6 5" xfId="10824" xr:uid="{00000000-0005-0000-0000-0000D4100000}"/>
    <cellStyle name="Note 2 14 6 5 2" xfId="28259" xr:uid="{00000000-0005-0000-0000-0000D5100000}"/>
    <cellStyle name="Note 2 14 6 5 3" xfId="42712" xr:uid="{00000000-0005-0000-0000-0000D6100000}"/>
    <cellStyle name="Note 2 14 6 6" xfId="17831" xr:uid="{00000000-0005-0000-0000-0000D7100000}"/>
    <cellStyle name="Note 2 14 7" xfId="991" xr:uid="{00000000-0005-0000-0000-0000D8100000}"/>
    <cellStyle name="Note 2 14 7 2" xfId="3502" xr:uid="{00000000-0005-0000-0000-0000D9100000}"/>
    <cellStyle name="Note 2 14 7 2 2" xfId="13252" xr:uid="{00000000-0005-0000-0000-0000DA100000}"/>
    <cellStyle name="Note 2 14 7 2 2 2" xfId="30687" xr:uid="{00000000-0005-0000-0000-0000DB100000}"/>
    <cellStyle name="Note 2 14 7 2 2 3" xfId="45140" xr:uid="{00000000-0005-0000-0000-0000DC100000}"/>
    <cellStyle name="Note 2 14 7 2 3" xfId="15713" xr:uid="{00000000-0005-0000-0000-0000DD100000}"/>
    <cellStyle name="Note 2 14 7 2 3 2" xfId="33148" xr:uid="{00000000-0005-0000-0000-0000DE100000}"/>
    <cellStyle name="Note 2 14 7 2 3 3" xfId="47601" xr:uid="{00000000-0005-0000-0000-0000DF100000}"/>
    <cellStyle name="Note 2 14 7 2 4" xfId="20938" xr:uid="{00000000-0005-0000-0000-0000E0100000}"/>
    <cellStyle name="Note 2 14 7 2 5" xfId="35391" xr:uid="{00000000-0005-0000-0000-0000E1100000}"/>
    <cellStyle name="Note 2 14 7 3" xfId="5964" xr:uid="{00000000-0005-0000-0000-0000E2100000}"/>
    <cellStyle name="Note 2 14 7 3 2" xfId="23399" xr:uid="{00000000-0005-0000-0000-0000E3100000}"/>
    <cellStyle name="Note 2 14 7 3 3" xfId="37852" xr:uid="{00000000-0005-0000-0000-0000E4100000}"/>
    <cellStyle name="Note 2 14 7 4" xfId="8405" xr:uid="{00000000-0005-0000-0000-0000E5100000}"/>
    <cellStyle name="Note 2 14 7 4 2" xfId="25840" xr:uid="{00000000-0005-0000-0000-0000E6100000}"/>
    <cellStyle name="Note 2 14 7 4 3" xfId="40293" xr:uid="{00000000-0005-0000-0000-0000E7100000}"/>
    <cellStyle name="Note 2 14 7 5" xfId="10825" xr:uid="{00000000-0005-0000-0000-0000E8100000}"/>
    <cellStyle name="Note 2 14 7 5 2" xfId="28260" xr:uid="{00000000-0005-0000-0000-0000E9100000}"/>
    <cellStyle name="Note 2 14 7 5 3" xfId="42713" xr:uid="{00000000-0005-0000-0000-0000EA100000}"/>
    <cellStyle name="Note 2 14 7 6" xfId="17832" xr:uid="{00000000-0005-0000-0000-0000EB100000}"/>
    <cellStyle name="Note 2 14 8" xfId="992" xr:uid="{00000000-0005-0000-0000-0000EC100000}"/>
    <cellStyle name="Note 2 14 8 2" xfId="3503" xr:uid="{00000000-0005-0000-0000-0000ED100000}"/>
    <cellStyle name="Note 2 14 8 2 2" xfId="20939" xr:uid="{00000000-0005-0000-0000-0000EE100000}"/>
    <cellStyle name="Note 2 14 8 2 3" xfId="35392" xr:uid="{00000000-0005-0000-0000-0000EF100000}"/>
    <cellStyle name="Note 2 14 8 3" xfId="5965" xr:uid="{00000000-0005-0000-0000-0000F0100000}"/>
    <cellStyle name="Note 2 14 8 3 2" xfId="23400" xr:uid="{00000000-0005-0000-0000-0000F1100000}"/>
    <cellStyle name="Note 2 14 8 3 3" xfId="37853" xr:uid="{00000000-0005-0000-0000-0000F2100000}"/>
    <cellStyle name="Note 2 14 8 4" xfId="8406" xr:uid="{00000000-0005-0000-0000-0000F3100000}"/>
    <cellStyle name="Note 2 14 8 4 2" xfId="25841" xr:uid="{00000000-0005-0000-0000-0000F4100000}"/>
    <cellStyle name="Note 2 14 8 4 3" xfId="40294" xr:uid="{00000000-0005-0000-0000-0000F5100000}"/>
    <cellStyle name="Note 2 14 8 5" xfId="10826" xr:uid="{00000000-0005-0000-0000-0000F6100000}"/>
    <cellStyle name="Note 2 14 8 5 2" xfId="28261" xr:uid="{00000000-0005-0000-0000-0000F7100000}"/>
    <cellStyle name="Note 2 14 8 5 3" xfId="42714" xr:uid="{00000000-0005-0000-0000-0000F8100000}"/>
    <cellStyle name="Note 2 14 8 6" xfId="15018" xr:uid="{00000000-0005-0000-0000-0000F9100000}"/>
    <cellStyle name="Note 2 14 8 6 2" xfId="32453" xr:uid="{00000000-0005-0000-0000-0000FA100000}"/>
    <cellStyle name="Note 2 14 8 6 3" xfId="46906" xr:uid="{00000000-0005-0000-0000-0000FB100000}"/>
    <cellStyle name="Note 2 14 8 7" xfId="17833" xr:uid="{00000000-0005-0000-0000-0000FC100000}"/>
    <cellStyle name="Note 2 14 8 8" xfId="20180" xr:uid="{00000000-0005-0000-0000-0000FD100000}"/>
    <cellStyle name="Note 2 14 9" xfId="3484" xr:uid="{00000000-0005-0000-0000-0000FE100000}"/>
    <cellStyle name="Note 2 14 9 2" xfId="13238" xr:uid="{00000000-0005-0000-0000-0000FF100000}"/>
    <cellStyle name="Note 2 14 9 2 2" xfId="30673" xr:uid="{00000000-0005-0000-0000-000000110000}"/>
    <cellStyle name="Note 2 14 9 2 3" xfId="45126" xr:uid="{00000000-0005-0000-0000-000001110000}"/>
    <cellStyle name="Note 2 14 9 3" xfId="15699" xr:uid="{00000000-0005-0000-0000-000002110000}"/>
    <cellStyle name="Note 2 14 9 3 2" xfId="33134" xr:uid="{00000000-0005-0000-0000-000003110000}"/>
    <cellStyle name="Note 2 14 9 3 3" xfId="47587" xr:uid="{00000000-0005-0000-0000-000004110000}"/>
    <cellStyle name="Note 2 14 9 4" xfId="20920" xr:uid="{00000000-0005-0000-0000-000005110000}"/>
    <cellStyle name="Note 2 14 9 5" xfId="35373" xr:uid="{00000000-0005-0000-0000-000006110000}"/>
    <cellStyle name="Note 2 15" xfId="993" xr:uid="{00000000-0005-0000-0000-000007110000}"/>
    <cellStyle name="Note 2 15 10" xfId="5966" xr:uid="{00000000-0005-0000-0000-000008110000}"/>
    <cellStyle name="Note 2 15 10 2" xfId="23401" xr:uid="{00000000-0005-0000-0000-000009110000}"/>
    <cellStyle name="Note 2 15 10 3" xfId="37854" xr:uid="{00000000-0005-0000-0000-00000A110000}"/>
    <cellStyle name="Note 2 15 11" xfId="8407" xr:uid="{00000000-0005-0000-0000-00000B110000}"/>
    <cellStyle name="Note 2 15 11 2" xfId="25842" xr:uid="{00000000-0005-0000-0000-00000C110000}"/>
    <cellStyle name="Note 2 15 11 3" xfId="40295" xr:uid="{00000000-0005-0000-0000-00000D110000}"/>
    <cellStyle name="Note 2 15 12" xfId="10827" xr:uid="{00000000-0005-0000-0000-00000E110000}"/>
    <cellStyle name="Note 2 15 12 2" xfId="28262" xr:uid="{00000000-0005-0000-0000-00000F110000}"/>
    <cellStyle name="Note 2 15 12 3" xfId="42715" xr:uid="{00000000-0005-0000-0000-000010110000}"/>
    <cellStyle name="Note 2 15 13" xfId="17834" xr:uid="{00000000-0005-0000-0000-000011110000}"/>
    <cellStyle name="Note 2 15 2" xfId="994" xr:uid="{00000000-0005-0000-0000-000012110000}"/>
    <cellStyle name="Note 2 15 2 2" xfId="995" xr:uid="{00000000-0005-0000-0000-000013110000}"/>
    <cellStyle name="Note 2 15 2 2 2" xfId="3506" xr:uid="{00000000-0005-0000-0000-000014110000}"/>
    <cellStyle name="Note 2 15 2 2 2 2" xfId="13255" xr:uid="{00000000-0005-0000-0000-000015110000}"/>
    <cellStyle name="Note 2 15 2 2 2 2 2" xfId="30690" xr:uid="{00000000-0005-0000-0000-000016110000}"/>
    <cellStyle name="Note 2 15 2 2 2 2 3" xfId="45143" xr:uid="{00000000-0005-0000-0000-000017110000}"/>
    <cellStyle name="Note 2 15 2 2 2 3" xfId="15716" xr:uid="{00000000-0005-0000-0000-000018110000}"/>
    <cellStyle name="Note 2 15 2 2 2 3 2" xfId="33151" xr:uid="{00000000-0005-0000-0000-000019110000}"/>
    <cellStyle name="Note 2 15 2 2 2 3 3" xfId="47604" xr:uid="{00000000-0005-0000-0000-00001A110000}"/>
    <cellStyle name="Note 2 15 2 2 2 4" xfId="20942" xr:uid="{00000000-0005-0000-0000-00001B110000}"/>
    <cellStyle name="Note 2 15 2 2 2 5" xfId="35395" xr:uid="{00000000-0005-0000-0000-00001C110000}"/>
    <cellStyle name="Note 2 15 2 2 3" xfId="5968" xr:uid="{00000000-0005-0000-0000-00001D110000}"/>
    <cellStyle name="Note 2 15 2 2 3 2" xfId="23403" xr:uid="{00000000-0005-0000-0000-00001E110000}"/>
    <cellStyle name="Note 2 15 2 2 3 3" xfId="37856" xr:uid="{00000000-0005-0000-0000-00001F110000}"/>
    <cellStyle name="Note 2 15 2 2 4" xfId="8409" xr:uid="{00000000-0005-0000-0000-000020110000}"/>
    <cellStyle name="Note 2 15 2 2 4 2" xfId="25844" xr:uid="{00000000-0005-0000-0000-000021110000}"/>
    <cellStyle name="Note 2 15 2 2 4 3" xfId="40297" xr:uid="{00000000-0005-0000-0000-000022110000}"/>
    <cellStyle name="Note 2 15 2 2 5" xfId="10829" xr:uid="{00000000-0005-0000-0000-000023110000}"/>
    <cellStyle name="Note 2 15 2 2 5 2" xfId="28264" xr:uid="{00000000-0005-0000-0000-000024110000}"/>
    <cellStyle name="Note 2 15 2 2 5 3" xfId="42717" xr:uid="{00000000-0005-0000-0000-000025110000}"/>
    <cellStyle name="Note 2 15 2 2 6" xfId="17836" xr:uid="{00000000-0005-0000-0000-000026110000}"/>
    <cellStyle name="Note 2 15 2 3" xfId="996" xr:uid="{00000000-0005-0000-0000-000027110000}"/>
    <cellStyle name="Note 2 15 2 3 2" xfId="3507" xr:uid="{00000000-0005-0000-0000-000028110000}"/>
    <cellStyle name="Note 2 15 2 3 2 2" xfId="13256" xr:uid="{00000000-0005-0000-0000-000029110000}"/>
    <cellStyle name="Note 2 15 2 3 2 2 2" xfId="30691" xr:uid="{00000000-0005-0000-0000-00002A110000}"/>
    <cellStyle name="Note 2 15 2 3 2 2 3" xfId="45144" xr:uid="{00000000-0005-0000-0000-00002B110000}"/>
    <cellStyle name="Note 2 15 2 3 2 3" xfId="15717" xr:uid="{00000000-0005-0000-0000-00002C110000}"/>
    <cellStyle name="Note 2 15 2 3 2 3 2" xfId="33152" xr:uid="{00000000-0005-0000-0000-00002D110000}"/>
    <cellStyle name="Note 2 15 2 3 2 3 3" xfId="47605" xr:uid="{00000000-0005-0000-0000-00002E110000}"/>
    <cellStyle name="Note 2 15 2 3 2 4" xfId="20943" xr:uid="{00000000-0005-0000-0000-00002F110000}"/>
    <cellStyle name="Note 2 15 2 3 2 5" xfId="35396" xr:uid="{00000000-0005-0000-0000-000030110000}"/>
    <cellStyle name="Note 2 15 2 3 3" xfId="5969" xr:uid="{00000000-0005-0000-0000-000031110000}"/>
    <cellStyle name="Note 2 15 2 3 3 2" xfId="23404" xr:uid="{00000000-0005-0000-0000-000032110000}"/>
    <cellStyle name="Note 2 15 2 3 3 3" xfId="37857" xr:uid="{00000000-0005-0000-0000-000033110000}"/>
    <cellStyle name="Note 2 15 2 3 4" xfId="8410" xr:uid="{00000000-0005-0000-0000-000034110000}"/>
    <cellStyle name="Note 2 15 2 3 4 2" xfId="25845" xr:uid="{00000000-0005-0000-0000-000035110000}"/>
    <cellStyle name="Note 2 15 2 3 4 3" xfId="40298" xr:uid="{00000000-0005-0000-0000-000036110000}"/>
    <cellStyle name="Note 2 15 2 3 5" xfId="10830" xr:uid="{00000000-0005-0000-0000-000037110000}"/>
    <cellStyle name="Note 2 15 2 3 5 2" xfId="28265" xr:uid="{00000000-0005-0000-0000-000038110000}"/>
    <cellStyle name="Note 2 15 2 3 5 3" xfId="42718" xr:uid="{00000000-0005-0000-0000-000039110000}"/>
    <cellStyle name="Note 2 15 2 3 6" xfId="17837" xr:uid="{00000000-0005-0000-0000-00003A110000}"/>
    <cellStyle name="Note 2 15 2 4" xfId="997" xr:uid="{00000000-0005-0000-0000-00003B110000}"/>
    <cellStyle name="Note 2 15 2 4 2" xfId="3508" xr:uid="{00000000-0005-0000-0000-00003C110000}"/>
    <cellStyle name="Note 2 15 2 4 2 2" xfId="20944" xr:uid="{00000000-0005-0000-0000-00003D110000}"/>
    <cellStyle name="Note 2 15 2 4 2 3" xfId="35397" xr:uid="{00000000-0005-0000-0000-00003E110000}"/>
    <cellStyle name="Note 2 15 2 4 3" xfId="5970" xr:uid="{00000000-0005-0000-0000-00003F110000}"/>
    <cellStyle name="Note 2 15 2 4 3 2" xfId="23405" xr:uid="{00000000-0005-0000-0000-000040110000}"/>
    <cellStyle name="Note 2 15 2 4 3 3" xfId="37858" xr:uid="{00000000-0005-0000-0000-000041110000}"/>
    <cellStyle name="Note 2 15 2 4 4" xfId="8411" xr:uid="{00000000-0005-0000-0000-000042110000}"/>
    <cellStyle name="Note 2 15 2 4 4 2" xfId="25846" xr:uid="{00000000-0005-0000-0000-000043110000}"/>
    <cellStyle name="Note 2 15 2 4 4 3" xfId="40299" xr:uid="{00000000-0005-0000-0000-000044110000}"/>
    <cellStyle name="Note 2 15 2 4 5" xfId="10831" xr:uid="{00000000-0005-0000-0000-000045110000}"/>
    <cellStyle name="Note 2 15 2 4 5 2" xfId="28266" xr:uid="{00000000-0005-0000-0000-000046110000}"/>
    <cellStyle name="Note 2 15 2 4 5 3" xfId="42719" xr:uid="{00000000-0005-0000-0000-000047110000}"/>
    <cellStyle name="Note 2 15 2 4 6" xfId="15019" xr:uid="{00000000-0005-0000-0000-000048110000}"/>
    <cellStyle name="Note 2 15 2 4 6 2" xfId="32454" xr:uid="{00000000-0005-0000-0000-000049110000}"/>
    <cellStyle name="Note 2 15 2 4 6 3" xfId="46907" xr:uid="{00000000-0005-0000-0000-00004A110000}"/>
    <cellStyle name="Note 2 15 2 4 7" xfId="17838" xr:uid="{00000000-0005-0000-0000-00004B110000}"/>
    <cellStyle name="Note 2 15 2 4 8" xfId="20181" xr:uid="{00000000-0005-0000-0000-00004C110000}"/>
    <cellStyle name="Note 2 15 2 5" xfId="3505" xr:uid="{00000000-0005-0000-0000-00004D110000}"/>
    <cellStyle name="Note 2 15 2 5 2" xfId="13254" xr:uid="{00000000-0005-0000-0000-00004E110000}"/>
    <cellStyle name="Note 2 15 2 5 2 2" xfId="30689" xr:uid="{00000000-0005-0000-0000-00004F110000}"/>
    <cellStyle name="Note 2 15 2 5 2 3" xfId="45142" xr:uid="{00000000-0005-0000-0000-000050110000}"/>
    <cellStyle name="Note 2 15 2 5 3" xfId="15715" xr:uid="{00000000-0005-0000-0000-000051110000}"/>
    <cellStyle name="Note 2 15 2 5 3 2" xfId="33150" xr:uid="{00000000-0005-0000-0000-000052110000}"/>
    <cellStyle name="Note 2 15 2 5 3 3" xfId="47603" xr:uid="{00000000-0005-0000-0000-000053110000}"/>
    <cellStyle name="Note 2 15 2 5 4" xfId="20941" xr:uid="{00000000-0005-0000-0000-000054110000}"/>
    <cellStyle name="Note 2 15 2 5 5" xfId="35394" xr:uid="{00000000-0005-0000-0000-000055110000}"/>
    <cellStyle name="Note 2 15 2 6" xfId="5967" xr:uid="{00000000-0005-0000-0000-000056110000}"/>
    <cellStyle name="Note 2 15 2 6 2" xfId="23402" xr:uid="{00000000-0005-0000-0000-000057110000}"/>
    <cellStyle name="Note 2 15 2 6 3" xfId="37855" xr:uid="{00000000-0005-0000-0000-000058110000}"/>
    <cellStyle name="Note 2 15 2 7" xfId="8408" xr:uid="{00000000-0005-0000-0000-000059110000}"/>
    <cellStyle name="Note 2 15 2 7 2" xfId="25843" xr:uid="{00000000-0005-0000-0000-00005A110000}"/>
    <cellStyle name="Note 2 15 2 7 3" xfId="40296" xr:uid="{00000000-0005-0000-0000-00005B110000}"/>
    <cellStyle name="Note 2 15 2 8" xfId="10828" xr:uid="{00000000-0005-0000-0000-00005C110000}"/>
    <cellStyle name="Note 2 15 2 8 2" xfId="28263" xr:uid="{00000000-0005-0000-0000-00005D110000}"/>
    <cellStyle name="Note 2 15 2 8 3" xfId="42716" xr:uid="{00000000-0005-0000-0000-00005E110000}"/>
    <cellStyle name="Note 2 15 2 9" xfId="17835" xr:uid="{00000000-0005-0000-0000-00005F110000}"/>
    <cellStyle name="Note 2 15 3" xfId="998" xr:uid="{00000000-0005-0000-0000-000060110000}"/>
    <cellStyle name="Note 2 15 3 2" xfId="999" xr:uid="{00000000-0005-0000-0000-000061110000}"/>
    <cellStyle name="Note 2 15 3 2 2" xfId="3510" xr:uid="{00000000-0005-0000-0000-000062110000}"/>
    <cellStyle name="Note 2 15 3 2 2 2" xfId="13258" xr:uid="{00000000-0005-0000-0000-000063110000}"/>
    <cellStyle name="Note 2 15 3 2 2 2 2" xfId="30693" xr:uid="{00000000-0005-0000-0000-000064110000}"/>
    <cellStyle name="Note 2 15 3 2 2 2 3" xfId="45146" xr:uid="{00000000-0005-0000-0000-000065110000}"/>
    <cellStyle name="Note 2 15 3 2 2 3" xfId="15719" xr:uid="{00000000-0005-0000-0000-000066110000}"/>
    <cellStyle name="Note 2 15 3 2 2 3 2" xfId="33154" xr:uid="{00000000-0005-0000-0000-000067110000}"/>
    <cellStyle name="Note 2 15 3 2 2 3 3" xfId="47607" xr:uid="{00000000-0005-0000-0000-000068110000}"/>
    <cellStyle name="Note 2 15 3 2 2 4" xfId="20946" xr:uid="{00000000-0005-0000-0000-000069110000}"/>
    <cellStyle name="Note 2 15 3 2 2 5" xfId="35399" xr:uid="{00000000-0005-0000-0000-00006A110000}"/>
    <cellStyle name="Note 2 15 3 2 3" xfId="5972" xr:uid="{00000000-0005-0000-0000-00006B110000}"/>
    <cellStyle name="Note 2 15 3 2 3 2" xfId="23407" xr:uid="{00000000-0005-0000-0000-00006C110000}"/>
    <cellStyle name="Note 2 15 3 2 3 3" xfId="37860" xr:uid="{00000000-0005-0000-0000-00006D110000}"/>
    <cellStyle name="Note 2 15 3 2 4" xfId="8413" xr:uid="{00000000-0005-0000-0000-00006E110000}"/>
    <cellStyle name="Note 2 15 3 2 4 2" xfId="25848" xr:uid="{00000000-0005-0000-0000-00006F110000}"/>
    <cellStyle name="Note 2 15 3 2 4 3" xfId="40301" xr:uid="{00000000-0005-0000-0000-000070110000}"/>
    <cellStyle name="Note 2 15 3 2 5" xfId="10833" xr:uid="{00000000-0005-0000-0000-000071110000}"/>
    <cellStyle name="Note 2 15 3 2 5 2" xfId="28268" xr:uid="{00000000-0005-0000-0000-000072110000}"/>
    <cellStyle name="Note 2 15 3 2 5 3" xfId="42721" xr:uid="{00000000-0005-0000-0000-000073110000}"/>
    <cellStyle name="Note 2 15 3 2 6" xfId="17840" xr:uid="{00000000-0005-0000-0000-000074110000}"/>
    <cellStyle name="Note 2 15 3 3" xfId="1000" xr:uid="{00000000-0005-0000-0000-000075110000}"/>
    <cellStyle name="Note 2 15 3 3 2" xfId="3511" xr:uid="{00000000-0005-0000-0000-000076110000}"/>
    <cellStyle name="Note 2 15 3 3 2 2" xfId="13259" xr:uid="{00000000-0005-0000-0000-000077110000}"/>
    <cellStyle name="Note 2 15 3 3 2 2 2" xfId="30694" xr:uid="{00000000-0005-0000-0000-000078110000}"/>
    <cellStyle name="Note 2 15 3 3 2 2 3" xfId="45147" xr:uid="{00000000-0005-0000-0000-000079110000}"/>
    <cellStyle name="Note 2 15 3 3 2 3" xfId="15720" xr:uid="{00000000-0005-0000-0000-00007A110000}"/>
    <cellStyle name="Note 2 15 3 3 2 3 2" xfId="33155" xr:uid="{00000000-0005-0000-0000-00007B110000}"/>
    <cellStyle name="Note 2 15 3 3 2 3 3" xfId="47608" xr:uid="{00000000-0005-0000-0000-00007C110000}"/>
    <cellStyle name="Note 2 15 3 3 2 4" xfId="20947" xr:uid="{00000000-0005-0000-0000-00007D110000}"/>
    <cellStyle name="Note 2 15 3 3 2 5" xfId="35400" xr:uid="{00000000-0005-0000-0000-00007E110000}"/>
    <cellStyle name="Note 2 15 3 3 3" xfId="5973" xr:uid="{00000000-0005-0000-0000-00007F110000}"/>
    <cellStyle name="Note 2 15 3 3 3 2" xfId="23408" xr:uid="{00000000-0005-0000-0000-000080110000}"/>
    <cellStyle name="Note 2 15 3 3 3 3" xfId="37861" xr:uid="{00000000-0005-0000-0000-000081110000}"/>
    <cellStyle name="Note 2 15 3 3 4" xfId="8414" xr:uid="{00000000-0005-0000-0000-000082110000}"/>
    <cellStyle name="Note 2 15 3 3 4 2" xfId="25849" xr:uid="{00000000-0005-0000-0000-000083110000}"/>
    <cellStyle name="Note 2 15 3 3 4 3" xfId="40302" xr:uid="{00000000-0005-0000-0000-000084110000}"/>
    <cellStyle name="Note 2 15 3 3 5" xfId="10834" xr:uid="{00000000-0005-0000-0000-000085110000}"/>
    <cellStyle name="Note 2 15 3 3 5 2" xfId="28269" xr:uid="{00000000-0005-0000-0000-000086110000}"/>
    <cellStyle name="Note 2 15 3 3 5 3" xfId="42722" xr:uid="{00000000-0005-0000-0000-000087110000}"/>
    <cellStyle name="Note 2 15 3 3 6" xfId="17841" xr:uid="{00000000-0005-0000-0000-000088110000}"/>
    <cellStyle name="Note 2 15 3 4" xfId="1001" xr:uid="{00000000-0005-0000-0000-000089110000}"/>
    <cellStyle name="Note 2 15 3 4 2" xfId="3512" xr:uid="{00000000-0005-0000-0000-00008A110000}"/>
    <cellStyle name="Note 2 15 3 4 2 2" xfId="20948" xr:uid="{00000000-0005-0000-0000-00008B110000}"/>
    <cellStyle name="Note 2 15 3 4 2 3" xfId="35401" xr:uid="{00000000-0005-0000-0000-00008C110000}"/>
    <cellStyle name="Note 2 15 3 4 3" xfId="5974" xr:uid="{00000000-0005-0000-0000-00008D110000}"/>
    <cellStyle name="Note 2 15 3 4 3 2" xfId="23409" xr:uid="{00000000-0005-0000-0000-00008E110000}"/>
    <cellStyle name="Note 2 15 3 4 3 3" xfId="37862" xr:uid="{00000000-0005-0000-0000-00008F110000}"/>
    <cellStyle name="Note 2 15 3 4 4" xfId="8415" xr:uid="{00000000-0005-0000-0000-000090110000}"/>
    <cellStyle name="Note 2 15 3 4 4 2" xfId="25850" xr:uid="{00000000-0005-0000-0000-000091110000}"/>
    <cellStyle name="Note 2 15 3 4 4 3" xfId="40303" xr:uid="{00000000-0005-0000-0000-000092110000}"/>
    <cellStyle name="Note 2 15 3 4 5" xfId="10835" xr:uid="{00000000-0005-0000-0000-000093110000}"/>
    <cellStyle name="Note 2 15 3 4 5 2" xfId="28270" xr:uid="{00000000-0005-0000-0000-000094110000}"/>
    <cellStyle name="Note 2 15 3 4 5 3" xfId="42723" xr:uid="{00000000-0005-0000-0000-000095110000}"/>
    <cellStyle name="Note 2 15 3 4 6" xfId="15020" xr:uid="{00000000-0005-0000-0000-000096110000}"/>
    <cellStyle name="Note 2 15 3 4 6 2" xfId="32455" xr:uid="{00000000-0005-0000-0000-000097110000}"/>
    <cellStyle name="Note 2 15 3 4 6 3" xfId="46908" xr:uid="{00000000-0005-0000-0000-000098110000}"/>
    <cellStyle name="Note 2 15 3 4 7" xfId="17842" xr:uid="{00000000-0005-0000-0000-000099110000}"/>
    <cellStyle name="Note 2 15 3 4 8" xfId="20182" xr:uid="{00000000-0005-0000-0000-00009A110000}"/>
    <cellStyle name="Note 2 15 3 5" xfId="3509" xr:uid="{00000000-0005-0000-0000-00009B110000}"/>
    <cellStyle name="Note 2 15 3 5 2" xfId="13257" xr:uid="{00000000-0005-0000-0000-00009C110000}"/>
    <cellStyle name="Note 2 15 3 5 2 2" xfId="30692" xr:uid="{00000000-0005-0000-0000-00009D110000}"/>
    <cellStyle name="Note 2 15 3 5 2 3" xfId="45145" xr:uid="{00000000-0005-0000-0000-00009E110000}"/>
    <cellStyle name="Note 2 15 3 5 3" xfId="15718" xr:uid="{00000000-0005-0000-0000-00009F110000}"/>
    <cellStyle name="Note 2 15 3 5 3 2" xfId="33153" xr:uid="{00000000-0005-0000-0000-0000A0110000}"/>
    <cellStyle name="Note 2 15 3 5 3 3" xfId="47606" xr:uid="{00000000-0005-0000-0000-0000A1110000}"/>
    <cellStyle name="Note 2 15 3 5 4" xfId="20945" xr:uid="{00000000-0005-0000-0000-0000A2110000}"/>
    <cellStyle name="Note 2 15 3 5 5" xfId="35398" xr:uid="{00000000-0005-0000-0000-0000A3110000}"/>
    <cellStyle name="Note 2 15 3 6" xfId="5971" xr:uid="{00000000-0005-0000-0000-0000A4110000}"/>
    <cellStyle name="Note 2 15 3 6 2" xfId="23406" xr:uid="{00000000-0005-0000-0000-0000A5110000}"/>
    <cellStyle name="Note 2 15 3 6 3" xfId="37859" xr:uid="{00000000-0005-0000-0000-0000A6110000}"/>
    <cellStyle name="Note 2 15 3 7" xfId="8412" xr:uid="{00000000-0005-0000-0000-0000A7110000}"/>
    <cellStyle name="Note 2 15 3 7 2" xfId="25847" xr:uid="{00000000-0005-0000-0000-0000A8110000}"/>
    <cellStyle name="Note 2 15 3 7 3" xfId="40300" xr:uid="{00000000-0005-0000-0000-0000A9110000}"/>
    <cellStyle name="Note 2 15 3 8" xfId="10832" xr:uid="{00000000-0005-0000-0000-0000AA110000}"/>
    <cellStyle name="Note 2 15 3 8 2" xfId="28267" xr:uid="{00000000-0005-0000-0000-0000AB110000}"/>
    <cellStyle name="Note 2 15 3 8 3" xfId="42720" xr:uid="{00000000-0005-0000-0000-0000AC110000}"/>
    <cellStyle name="Note 2 15 3 9" xfId="17839" xr:uid="{00000000-0005-0000-0000-0000AD110000}"/>
    <cellStyle name="Note 2 15 4" xfId="1002" xr:uid="{00000000-0005-0000-0000-0000AE110000}"/>
    <cellStyle name="Note 2 15 4 2" xfId="1003" xr:uid="{00000000-0005-0000-0000-0000AF110000}"/>
    <cellStyle name="Note 2 15 4 2 2" xfId="3514" xr:uid="{00000000-0005-0000-0000-0000B0110000}"/>
    <cellStyle name="Note 2 15 4 2 2 2" xfId="13261" xr:uid="{00000000-0005-0000-0000-0000B1110000}"/>
    <cellStyle name="Note 2 15 4 2 2 2 2" xfId="30696" xr:uid="{00000000-0005-0000-0000-0000B2110000}"/>
    <cellStyle name="Note 2 15 4 2 2 2 3" xfId="45149" xr:uid="{00000000-0005-0000-0000-0000B3110000}"/>
    <cellStyle name="Note 2 15 4 2 2 3" xfId="15722" xr:uid="{00000000-0005-0000-0000-0000B4110000}"/>
    <cellStyle name="Note 2 15 4 2 2 3 2" xfId="33157" xr:uid="{00000000-0005-0000-0000-0000B5110000}"/>
    <cellStyle name="Note 2 15 4 2 2 3 3" xfId="47610" xr:uid="{00000000-0005-0000-0000-0000B6110000}"/>
    <cellStyle name="Note 2 15 4 2 2 4" xfId="20950" xr:uid="{00000000-0005-0000-0000-0000B7110000}"/>
    <cellStyle name="Note 2 15 4 2 2 5" xfId="35403" xr:uid="{00000000-0005-0000-0000-0000B8110000}"/>
    <cellStyle name="Note 2 15 4 2 3" xfId="5976" xr:uid="{00000000-0005-0000-0000-0000B9110000}"/>
    <cellStyle name="Note 2 15 4 2 3 2" xfId="23411" xr:uid="{00000000-0005-0000-0000-0000BA110000}"/>
    <cellStyle name="Note 2 15 4 2 3 3" xfId="37864" xr:uid="{00000000-0005-0000-0000-0000BB110000}"/>
    <cellStyle name="Note 2 15 4 2 4" xfId="8417" xr:uid="{00000000-0005-0000-0000-0000BC110000}"/>
    <cellStyle name="Note 2 15 4 2 4 2" xfId="25852" xr:uid="{00000000-0005-0000-0000-0000BD110000}"/>
    <cellStyle name="Note 2 15 4 2 4 3" xfId="40305" xr:uid="{00000000-0005-0000-0000-0000BE110000}"/>
    <cellStyle name="Note 2 15 4 2 5" xfId="10837" xr:uid="{00000000-0005-0000-0000-0000BF110000}"/>
    <cellStyle name="Note 2 15 4 2 5 2" xfId="28272" xr:uid="{00000000-0005-0000-0000-0000C0110000}"/>
    <cellStyle name="Note 2 15 4 2 5 3" xfId="42725" xr:uid="{00000000-0005-0000-0000-0000C1110000}"/>
    <cellStyle name="Note 2 15 4 2 6" xfId="17844" xr:uid="{00000000-0005-0000-0000-0000C2110000}"/>
    <cellStyle name="Note 2 15 4 3" xfId="1004" xr:uid="{00000000-0005-0000-0000-0000C3110000}"/>
    <cellStyle name="Note 2 15 4 3 2" xfId="3515" xr:uid="{00000000-0005-0000-0000-0000C4110000}"/>
    <cellStyle name="Note 2 15 4 3 2 2" xfId="13262" xr:uid="{00000000-0005-0000-0000-0000C5110000}"/>
    <cellStyle name="Note 2 15 4 3 2 2 2" xfId="30697" xr:uid="{00000000-0005-0000-0000-0000C6110000}"/>
    <cellStyle name="Note 2 15 4 3 2 2 3" xfId="45150" xr:uid="{00000000-0005-0000-0000-0000C7110000}"/>
    <cellStyle name="Note 2 15 4 3 2 3" xfId="15723" xr:uid="{00000000-0005-0000-0000-0000C8110000}"/>
    <cellStyle name="Note 2 15 4 3 2 3 2" xfId="33158" xr:uid="{00000000-0005-0000-0000-0000C9110000}"/>
    <cellStyle name="Note 2 15 4 3 2 3 3" xfId="47611" xr:uid="{00000000-0005-0000-0000-0000CA110000}"/>
    <cellStyle name="Note 2 15 4 3 2 4" xfId="20951" xr:uid="{00000000-0005-0000-0000-0000CB110000}"/>
    <cellStyle name="Note 2 15 4 3 2 5" xfId="35404" xr:uid="{00000000-0005-0000-0000-0000CC110000}"/>
    <cellStyle name="Note 2 15 4 3 3" xfId="5977" xr:uid="{00000000-0005-0000-0000-0000CD110000}"/>
    <cellStyle name="Note 2 15 4 3 3 2" xfId="23412" xr:uid="{00000000-0005-0000-0000-0000CE110000}"/>
    <cellStyle name="Note 2 15 4 3 3 3" xfId="37865" xr:uid="{00000000-0005-0000-0000-0000CF110000}"/>
    <cellStyle name="Note 2 15 4 3 4" xfId="8418" xr:uid="{00000000-0005-0000-0000-0000D0110000}"/>
    <cellStyle name="Note 2 15 4 3 4 2" xfId="25853" xr:uid="{00000000-0005-0000-0000-0000D1110000}"/>
    <cellStyle name="Note 2 15 4 3 4 3" xfId="40306" xr:uid="{00000000-0005-0000-0000-0000D2110000}"/>
    <cellStyle name="Note 2 15 4 3 5" xfId="10838" xr:uid="{00000000-0005-0000-0000-0000D3110000}"/>
    <cellStyle name="Note 2 15 4 3 5 2" xfId="28273" xr:uid="{00000000-0005-0000-0000-0000D4110000}"/>
    <cellStyle name="Note 2 15 4 3 5 3" xfId="42726" xr:uid="{00000000-0005-0000-0000-0000D5110000}"/>
    <cellStyle name="Note 2 15 4 3 6" xfId="17845" xr:uid="{00000000-0005-0000-0000-0000D6110000}"/>
    <cellStyle name="Note 2 15 4 4" xfId="1005" xr:uid="{00000000-0005-0000-0000-0000D7110000}"/>
    <cellStyle name="Note 2 15 4 4 2" xfId="3516" xr:uid="{00000000-0005-0000-0000-0000D8110000}"/>
    <cellStyle name="Note 2 15 4 4 2 2" xfId="20952" xr:uid="{00000000-0005-0000-0000-0000D9110000}"/>
    <cellStyle name="Note 2 15 4 4 2 3" xfId="35405" xr:uid="{00000000-0005-0000-0000-0000DA110000}"/>
    <cellStyle name="Note 2 15 4 4 3" xfId="5978" xr:uid="{00000000-0005-0000-0000-0000DB110000}"/>
    <cellStyle name="Note 2 15 4 4 3 2" xfId="23413" xr:uid="{00000000-0005-0000-0000-0000DC110000}"/>
    <cellStyle name="Note 2 15 4 4 3 3" xfId="37866" xr:uid="{00000000-0005-0000-0000-0000DD110000}"/>
    <cellStyle name="Note 2 15 4 4 4" xfId="8419" xr:uid="{00000000-0005-0000-0000-0000DE110000}"/>
    <cellStyle name="Note 2 15 4 4 4 2" xfId="25854" xr:uid="{00000000-0005-0000-0000-0000DF110000}"/>
    <cellStyle name="Note 2 15 4 4 4 3" xfId="40307" xr:uid="{00000000-0005-0000-0000-0000E0110000}"/>
    <cellStyle name="Note 2 15 4 4 5" xfId="10839" xr:uid="{00000000-0005-0000-0000-0000E1110000}"/>
    <cellStyle name="Note 2 15 4 4 5 2" xfId="28274" xr:uid="{00000000-0005-0000-0000-0000E2110000}"/>
    <cellStyle name="Note 2 15 4 4 5 3" xfId="42727" xr:uid="{00000000-0005-0000-0000-0000E3110000}"/>
    <cellStyle name="Note 2 15 4 4 6" xfId="15021" xr:uid="{00000000-0005-0000-0000-0000E4110000}"/>
    <cellStyle name="Note 2 15 4 4 6 2" xfId="32456" xr:uid="{00000000-0005-0000-0000-0000E5110000}"/>
    <cellStyle name="Note 2 15 4 4 6 3" xfId="46909" xr:uid="{00000000-0005-0000-0000-0000E6110000}"/>
    <cellStyle name="Note 2 15 4 4 7" xfId="17846" xr:uid="{00000000-0005-0000-0000-0000E7110000}"/>
    <cellStyle name="Note 2 15 4 4 8" xfId="20183" xr:uid="{00000000-0005-0000-0000-0000E8110000}"/>
    <cellStyle name="Note 2 15 4 5" xfId="3513" xr:uid="{00000000-0005-0000-0000-0000E9110000}"/>
    <cellStyle name="Note 2 15 4 5 2" xfId="13260" xr:uid="{00000000-0005-0000-0000-0000EA110000}"/>
    <cellStyle name="Note 2 15 4 5 2 2" xfId="30695" xr:uid="{00000000-0005-0000-0000-0000EB110000}"/>
    <cellStyle name="Note 2 15 4 5 2 3" xfId="45148" xr:uid="{00000000-0005-0000-0000-0000EC110000}"/>
    <cellStyle name="Note 2 15 4 5 3" xfId="15721" xr:uid="{00000000-0005-0000-0000-0000ED110000}"/>
    <cellStyle name="Note 2 15 4 5 3 2" xfId="33156" xr:uid="{00000000-0005-0000-0000-0000EE110000}"/>
    <cellStyle name="Note 2 15 4 5 3 3" xfId="47609" xr:uid="{00000000-0005-0000-0000-0000EF110000}"/>
    <cellStyle name="Note 2 15 4 5 4" xfId="20949" xr:uid="{00000000-0005-0000-0000-0000F0110000}"/>
    <cellStyle name="Note 2 15 4 5 5" xfId="35402" xr:uid="{00000000-0005-0000-0000-0000F1110000}"/>
    <cellStyle name="Note 2 15 4 6" xfId="5975" xr:uid="{00000000-0005-0000-0000-0000F2110000}"/>
    <cellStyle name="Note 2 15 4 6 2" xfId="23410" xr:uid="{00000000-0005-0000-0000-0000F3110000}"/>
    <cellStyle name="Note 2 15 4 6 3" xfId="37863" xr:uid="{00000000-0005-0000-0000-0000F4110000}"/>
    <cellStyle name="Note 2 15 4 7" xfId="8416" xr:uid="{00000000-0005-0000-0000-0000F5110000}"/>
    <cellStyle name="Note 2 15 4 7 2" xfId="25851" xr:uid="{00000000-0005-0000-0000-0000F6110000}"/>
    <cellStyle name="Note 2 15 4 7 3" xfId="40304" xr:uid="{00000000-0005-0000-0000-0000F7110000}"/>
    <cellStyle name="Note 2 15 4 8" xfId="10836" xr:uid="{00000000-0005-0000-0000-0000F8110000}"/>
    <cellStyle name="Note 2 15 4 8 2" xfId="28271" xr:uid="{00000000-0005-0000-0000-0000F9110000}"/>
    <cellStyle name="Note 2 15 4 8 3" xfId="42724" xr:uid="{00000000-0005-0000-0000-0000FA110000}"/>
    <cellStyle name="Note 2 15 4 9" xfId="17843" xr:uid="{00000000-0005-0000-0000-0000FB110000}"/>
    <cellStyle name="Note 2 15 5" xfId="1006" xr:uid="{00000000-0005-0000-0000-0000FC110000}"/>
    <cellStyle name="Note 2 15 5 2" xfId="1007" xr:uid="{00000000-0005-0000-0000-0000FD110000}"/>
    <cellStyle name="Note 2 15 5 2 2" xfId="3518" xr:uid="{00000000-0005-0000-0000-0000FE110000}"/>
    <cellStyle name="Note 2 15 5 2 2 2" xfId="13264" xr:uid="{00000000-0005-0000-0000-0000FF110000}"/>
    <cellStyle name="Note 2 15 5 2 2 2 2" xfId="30699" xr:uid="{00000000-0005-0000-0000-000000120000}"/>
    <cellStyle name="Note 2 15 5 2 2 2 3" xfId="45152" xr:uid="{00000000-0005-0000-0000-000001120000}"/>
    <cellStyle name="Note 2 15 5 2 2 3" xfId="15725" xr:uid="{00000000-0005-0000-0000-000002120000}"/>
    <cellStyle name="Note 2 15 5 2 2 3 2" xfId="33160" xr:uid="{00000000-0005-0000-0000-000003120000}"/>
    <cellStyle name="Note 2 15 5 2 2 3 3" xfId="47613" xr:uid="{00000000-0005-0000-0000-000004120000}"/>
    <cellStyle name="Note 2 15 5 2 2 4" xfId="20954" xr:uid="{00000000-0005-0000-0000-000005120000}"/>
    <cellStyle name="Note 2 15 5 2 2 5" xfId="35407" xr:uid="{00000000-0005-0000-0000-000006120000}"/>
    <cellStyle name="Note 2 15 5 2 3" xfId="5980" xr:uid="{00000000-0005-0000-0000-000007120000}"/>
    <cellStyle name="Note 2 15 5 2 3 2" xfId="23415" xr:uid="{00000000-0005-0000-0000-000008120000}"/>
    <cellStyle name="Note 2 15 5 2 3 3" xfId="37868" xr:uid="{00000000-0005-0000-0000-000009120000}"/>
    <cellStyle name="Note 2 15 5 2 4" xfId="8421" xr:uid="{00000000-0005-0000-0000-00000A120000}"/>
    <cellStyle name="Note 2 15 5 2 4 2" xfId="25856" xr:uid="{00000000-0005-0000-0000-00000B120000}"/>
    <cellStyle name="Note 2 15 5 2 4 3" xfId="40309" xr:uid="{00000000-0005-0000-0000-00000C120000}"/>
    <cellStyle name="Note 2 15 5 2 5" xfId="10841" xr:uid="{00000000-0005-0000-0000-00000D120000}"/>
    <cellStyle name="Note 2 15 5 2 5 2" xfId="28276" xr:uid="{00000000-0005-0000-0000-00000E120000}"/>
    <cellStyle name="Note 2 15 5 2 5 3" xfId="42729" xr:uid="{00000000-0005-0000-0000-00000F120000}"/>
    <cellStyle name="Note 2 15 5 2 6" xfId="17848" xr:uid="{00000000-0005-0000-0000-000010120000}"/>
    <cellStyle name="Note 2 15 5 3" xfId="1008" xr:uid="{00000000-0005-0000-0000-000011120000}"/>
    <cellStyle name="Note 2 15 5 3 2" xfId="3519" xr:uid="{00000000-0005-0000-0000-000012120000}"/>
    <cellStyle name="Note 2 15 5 3 2 2" xfId="13265" xr:uid="{00000000-0005-0000-0000-000013120000}"/>
    <cellStyle name="Note 2 15 5 3 2 2 2" xfId="30700" xr:uid="{00000000-0005-0000-0000-000014120000}"/>
    <cellStyle name="Note 2 15 5 3 2 2 3" xfId="45153" xr:uid="{00000000-0005-0000-0000-000015120000}"/>
    <cellStyle name="Note 2 15 5 3 2 3" xfId="15726" xr:uid="{00000000-0005-0000-0000-000016120000}"/>
    <cellStyle name="Note 2 15 5 3 2 3 2" xfId="33161" xr:uid="{00000000-0005-0000-0000-000017120000}"/>
    <cellStyle name="Note 2 15 5 3 2 3 3" xfId="47614" xr:uid="{00000000-0005-0000-0000-000018120000}"/>
    <cellStyle name="Note 2 15 5 3 2 4" xfId="20955" xr:uid="{00000000-0005-0000-0000-000019120000}"/>
    <cellStyle name="Note 2 15 5 3 2 5" xfId="35408" xr:uid="{00000000-0005-0000-0000-00001A120000}"/>
    <cellStyle name="Note 2 15 5 3 3" xfId="5981" xr:uid="{00000000-0005-0000-0000-00001B120000}"/>
    <cellStyle name="Note 2 15 5 3 3 2" xfId="23416" xr:uid="{00000000-0005-0000-0000-00001C120000}"/>
    <cellStyle name="Note 2 15 5 3 3 3" xfId="37869" xr:uid="{00000000-0005-0000-0000-00001D120000}"/>
    <cellStyle name="Note 2 15 5 3 4" xfId="8422" xr:uid="{00000000-0005-0000-0000-00001E120000}"/>
    <cellStyle name="Note 2 15 5 3 4 2" xfId="25857" xr:uid="{00000000-0005-0000-0000-00001F120000}"/>
    <cellStyle name="Note 2 15 5 3 4 3" xfId="40310" xr:uid="{00000000-0005-0000-0000-000020120000}"/>
    <cellStyle name="Note 2 15 5 3 5" xfId="10842" xr:uid="{00000000-0005-0000-0000-000021120000}"/>
    <cellStyle name="Note 2 15 5 3 5 2" xfId="28277" xr:uid="{00000000-0005-0000-0000-000022120000}"/>
    <cellStyle name="Note 2 15 5 3 5 3" xfId="42730" xr:uid="{00000000-0005-0000-0000-000023120000}"/>
    <cellStyle name="Note 2 15 5 3 6" xfId="17849" xr:uid="{00000000-0005-0000-0000-000024120000}"/>
    <cellStyle name="Note 2 15 5 4" xfId="1009" xr:uid="{00000000-0005-0000-0000-000025120000}"/>
    <cellStyle name="Note 2 15 5 4 2" xfId="3520" xr:uid="{00000000-0005-0000-0000-000026120000}"/>
    <cellStyle name="Note 2 15 5 4 2 2" xfId="20956" xr:uid="{00000000-0005-0000-0000-000027120000}"/>
    <cellStyle name="Note 2 15 5 4 2 3" xfId="35409" xr:uid="{00000000-0005-0000-0000-000028120000}"/>
    <cellStyle name="Note 2 15 5 4 3" xfId="5982" xr:uid="{00000000-0005-0000-0000-000029120000}"/>
    <cellStyle name="Note 2 15 5 4 3 2" xfId="23417" xr:uid="{00000000-0005-0000-0000-00002A120000}"/>
    <cellStyle name="Note 2 15 5 4 3 3" xfId="37870" xr:uid="{00000000-0005-0000-0000-00002B120000}"/>
    <cellStyle name="Note 2 15 5 4 4" xfId="8423" xr:uid="{00000000-0005-0000-0000-00002C120000}"/>
    <cellStyle name="Note 2 15 5 4 4 2" xfId="25858" xr:uid="{00000000-0005-0000-0000-00002D120000}"/>
    <cellStyle name="Note 2 15 5 4 4 3" xfId="40311" xr:uid="{00000000-0005-0000-0000-00002E120000}"/>
    <cellStyle name="Note 2 15 5 4 5" xfId="10843" xr:uid="{00000000-0005-0000-0000-00002F120000}"/>
    <cellStyle name="Note 2 15 5 4 5 2" xfId="28278" xr:uid="{00000000-0005-0000-0000-000030120000}"/>
    <cellStyle name="Note 2 15 5 4 5 3" xfId="42731" xr:uid="{00000000-0005-0000-0000-000031120000}"/>
    <cellStyle name="Note 2 15 5 4 6" xfId="15022" xr:uid="{00000000-0005-0000-0000-000032120000}"/>
    <cellStyle name="Note 2 15 5 4 6 2" xfId="32457" xr:uid="{00000000-0005-0000-0000-000033120000}"/>
    <cellStyle name="Note 2 15 5 4 6 3" xfId="46910" xr:uid="{00000000-0005-0000-0000-000034120000}"/>
    <cellStyle name="Note 2 15 5 4 7" xfId="17850" xr:uid="{00000000-0005-0000-0000-000035120000}"/>
    <cellStyle name="Note 2 15 5 4 8" xfId="20184" xr:uid="{00000000-0005-0000-0000-000036120000}"/>
    <cellStyle name="Note 2 15 5 5" xfId="3517" xr:uid="{00000000-0005-0000-0000-000037120000}"/>
    <cellStyle name="Note 2 15 5 5 2" xfId="13263" xr:uid="{00000000-0005-0000-0000-000038120000}"/>
    <cellStyle name="Note 2 15 5 5 2 2" xfId="30698" xr:uid="{00000000-0005-0000-0000-000039120000}"/>
    <cellStyle name="Note 2 15 5 5 2 3" xfId="45151" xr:uid="{00000000-0005-0000-0000-00003A120000}"/>
    <cellStyle name="Note 2 15 5 5 3" xfId="15724" xr:uid="{00000000-0005-0000-0000-00003B120000}"/>
    <cellStyle name="Note 2 15 5 5 3 2" xfId="33159" xr:uid="{00000000-0005-0000-0000-00003C120000}"/>
    <cellStyle name="Note 2 15 5 5 3 3" xfId="47612" xr:uid="{00000000-0005-0000-0000-00003D120000}"/>
    <cellStyle name="Note 2 15 5 5 4" xfId="20953" xr:uid="{00000000-0005-0000-0000-00003E120000}"/>
    <cellStyle name="Note 2 15 5 5 5" xfId="35406" xr:uid="{00000000-0005-0000-0000-00003F120000}"/>
    <cellStyle name="Note 2 15 5 6" xfId="5979" xr:uid="{00000000-0005-0000-0000-000040120000}"/>
    <cellStyle name="Note 2 15 5 6 2" xfId="23414" xr:uid="{00000000-0005-0000-0000-000041120000}"/>
    <cellStyle name="Note 2 15 5 6 3" xfId="37867" xr:uid="{00000000-0005-0000-0000-000042120000}"/>
    <cellStyle name="Note 2 15 5 7" xfId="8420" xr:uid="{00000000-0005-0000-0000-000043120000}"/>
    <cellStyle name="Note 2 15 5 7 2" xfId="25855" xr:uid="{00000000-0005-0000-0000-000044120000}"/>
    <cellStyle name="Note 2 15 5 7 3" xfId="40308" xr:uid="{00000000-0005-0000-0000-000045120000}"/>
    <cellStyle name="Note 2 15 5 8" xfId="10840" xr:uid="{00000000-0005-0000-0000-000046120000}"/>
    <cellStyle name="Note 2 15 5 8 2" xfId="28275" xr:uid="{00000000-0005-0000-0000-000047120000}"/>
    <cellStyle name="Note 2 15 5 8 3" xfId="42728" xr:uid="{00000000-0005-0000-0000-000048120000}"/>
    <cellStyle name="Note 2 15 5 9" xfId="17847" xr:uid="{00000000-0005-0000-0000-000049120000}"/>
    <cellStyle name="Note 2 15 6" xfId="1010" xr:uid="{00000000-0005-0000-0000-00004A120000}"/>
    <cellStyle name="Note 2 15 6 2" xfId="3521" xr:uid="{00000000-0005-0000-0000-00004B120000}"/>
    <cellStyle name="Note 2 15 6 2 2" xfId="13266" xr:uid="{00000000-0005-0000-0000-00004C120000}"/>
    <cellStyle name="Note 2 15 6 2 2 2" xfId="30701" xr:uid="{00000000-0005-0000-0000-00004D120000}"/>
    <cellStyle name="Note 2 15 6 2 2 3" xfId="45154" xr:uid="{00000000-0005-0000-0000-00004E120000}"/>
    <cellStyle name="Note 2 15 6 2 3" xfId="15727" xr:uid="{00000000-0005-0000-0000-00004F120000}"/>
    <cellStyle name="Note 2 15 6 2 3 2" xfId="33162" xr:uid="{00000000-0005-0000-0000-000050120000}"/>
    <cellStyle name="Note 2 15 6 2 3 3" xfId="47615" xr:uid="{00000000-0005-0000-0000-000051120000}"/>
    <cellStyle name="Note 2 15 6 2 4" xfId="20957" xr:uid="{00000000-0005-0000-0000-000052120000}"/>
    <cellStyle name="Note 2 15 6 2 5" xfId="35410" xr:uid="{00000000-0005-0000-0000-000053120000}"/>
    <cellStyle name="Note 2 15 6 3" xfId="5983" xr:uid="{00000000-0005-0000-0000-000054120000}"/>
    <cellStyle name="Note 2 15 6 3 2" xfId="23418" xr:uid="{00000000-0005-0000-0000-000055120000}"/>
    <cellStyle name="Note 2 15 6 3 3" xfId="37871" xr:uid="{00000000-0005-0000-0000-000056120000}"/>
    <cellStyle name="Note 2 15 6 4" xfId="8424" xr:uid="{00000000-0005-0000-0000-000057120000}"/>
    <cellStyle name="Note 2 15 6 4 2" xfId="25859" xr:uid="{00000000-0005-0000-0000-000058120000}"/>
    <cellStyle name="Note 2 15 6 4 3" xfId="40312" xr:uid="{00000000-0005-0000-0000-000059120000}"/>
    <cellStyle name="Note 2 15 6 5" xfId="10844" xr:uid="{00000000-0005-0000-0000-00005A120000}"/>
    <cellStyle name="Note 2 15 6 5 2" xfId="28279" xr:uid="{00000000-0005-0000-0000-00005B120000}"/>
    <cellStyle name="Note 2 15 6 5 3" xfId="42732" xr:uid="{00000000-0005-0000-0000-00005C120000}"/>
    <cellStyle name="Note 2 15 6 6" xfId="17851" xr:uid="{00000000-0005-0000-0000-00005D120000}"/>
    <cellStyle name="Note 2 15 7" xfId="1011" xr:uid="{00000000-0005-0000-0000-00005E120000}"/>
    <cellStyle name="Note 2 15 7 2" xfId="3522" xr:uid="{00000000-0005-0000-0000-00005F120000}"/>
    <cellStyle name="Note 2 15 7 2 2" xfId="13267" xr:uid="{00000000-0005-0000-0000-000060120000}"/>
    <cellStyle name="Note 2 15 7 2 2 2" xfId="30702" xr:uid="{00000000-0005-0000-0000-000061120000}"/>
    <cellStyle name="Note 2 15 7 2 2 3" xfId="45155" xr:uid="{00000000-0005-0000-0000-000062120000}"/>
    <cellStyle name="Note 2 15 7 2 3" xfId="15728" xr:uid="{00000000-0005-0000-0000-000063120000}"/>
    <cellStyle name="Note 2 15 7 2 3 2" xfId="33163" xr:uid="{00000000-0005-0000-0000-000064120000}"/>
    <cellStyle name="Note 2 15 7 2 3 3" xfId="47616" xr:uid="{00000000-0005-0000-0000-000065120000}"/>
    <cellStyle name="Note 2 15 7 2 4" xfId="20958" xr:uid="{00000000-0005-0000-0000-000066120000}"/>
    <cellStyle name="Note 2 15 7 2 5" xfId="35411" xr:uid="{00000000-0005-0000-0000-000067120000}"/>
    <cellStyle name="Note 2 15 7 3" xfId="5984" xr:uid="{00000000-0005-0000-0000-000068120000}"/>
    <cellStyle name="Note 2 15 7 3 2" xfId="23419" xr:uid="{00000000-0005-0000-0000-000069120000}"/>
    <cellStyle name="Note 2 15 7 3 3" xfId="37872" xr:uid="{00000000-0005-0000-0000-00006A120000}"/>
    <cellStyle name="Note 2 15 7 4" xfId="8425" xr:uid="{00000000-0005-0000-0000-00006B120000}"/>
    <cellStyle name="Note 2 15 7 4 2" xfId="25860" xr:uid="{00000000-0005-0000-0000-00006C120000}"/>
    <cellStyle name="Note 2 15 7 4 3" xfId="40313" xr:uid="{00000000-0005-0000-0000-00006D120000}"/>
    <cellStyle name="Note 2 15 7 5" xfId="10845" xr:uid="{00000000-0005-0000-0000-00006E120000}"/>
    <cellStyle name="Note 2 15 7 5 2" xfId="28280" xr:uid="{00000000-0005-0000-0000-00006F120000}"/>
    <cellStyle name="Note 2 15 7 5 3" xfId="42733" xr:uid="{00000000-0005-0000-0000-000070120000}"/>
    <cellStyle name="Note 2 15 7 6" xfId="17852" xr:uid="{00000000-0005-0000-0000-000071120000}"/>
    <cellStyle name="Note 2 15 8" xfId="1012" xr:uid="{00000000-0005-0000-0000-000072120000}"/>
    <cellStyle name="Note 2 15 8 2" xfId="3523" xr:uid="{00000000-0005-0000-0000-000073120000}"/>
    <cellStyle name="Note 2 15 8 2 2" xfId="20959" xr:uid="{00000000-0005-0000-0000-000074120000}"/>
    <cellStyle name="Note 2 15 8 2 3" xfId="35412" xr:uid="{00000000-0005-0000-0000-000075120000}"/>
    <cellStyle name="Note 2 15 8 3" xfId="5985" xr:uid="{00000000-0005-0000-0000-000076120000}"/>
    <cellStyle name="Note 2 15 8 3 2" xfId="23420" xr:uid="{00000000-0005-0000-0000-000077120000}"/>
    <cellStyle name="Note 2 15 8 3 3" xfId="37873" xr:uid="{00000000-0005-0000-0000-000078120000}"/>
    <cellStyle name="Note 2 15 8 4" xfId="8426" xr:uid="{00000000-0005-0000-0000-000079120000}"/>
    <cellStyle name="Note 2 15 8 4 2" xfId="25861" xr:uid="{00000000-0005-0000-0000-00007A120000}"/>
    <cellStyle name="Note 2 15 8 4 3" xfId="40314" xr:uid="{00000000-0005-0000-0000-00007B120000}"/>
    <cellStyle name="Note 2 15 8 5" xfId="10846" xr:uid="{00000000-0005-0000-0000-00007C120000}"/>
    <cellStyle name="Note 2 15 8 5 2" xfId="28281" xr:uid="{00000000-0005-0000-0000-00007D120000}"/>
    <cellStyle name="Note 2 15 8 5 3" xfId="42734" xr:uid="{00000000-0005-0000-0000-00007E120000}"/>
    <cellStyle name="Note 2 15 8 6" xfId="15023" xr:uid="{00000000-0005-0000-0000-00007F120000}"/>
    <cellStyle name="Note 2 15 8 6 2" xfId="32458" xr:uid="{00000000-0005-0000-0000-000080120000}"/>
    <cellStyle name="Note 2 15 8 6 3" xfId="46911" xr:uid="{00000000-0005-0000-0000-000081120000}"/>
    <cellStyle name="Note 2 15 8 7" xfId="17853" xr:uid="{00000000-0005-0000-0000-000082120000}"/>
    <cellStyle name="Note 2 15 8 8" xfId="20185" xr:uid="{00000000-0005-0000-0000-000083120000}"/>
    <cellStyle name="Note 2 15 9" xfId="3504" xr:uid="{00000000-0005-0000-0000-000084120000}"/>
    <cellStyle name="Note 2 15 9 2" xfId="13253" xr:uid="{00000000-0005-0000-0000-000085120000}"/>
    <cellStyle name="Note 2 15 9 2 2" xfId="30688" xr:uid="{00000000-0005-0000-0000-000086120000}"/>
    <cellStyle name="Note 2 15 9 2 3" xfId="45141" xr:uid="{00000000-0005-0000-0000-000087120000}"/>
    <cellStyle name="Note 2 15 9 3" xfId="15714" xr:uid="{00000000-0005-0000-0000-000088120000}"/>
    <cellStyle name="Note 2 15 9 3 2" xfId="33149" xr:uid="{00000000-0005-0000-0000-000089120000}"/>
    <cellStyle name="Note 2 15 9 3 3" xfId="47602" xr:uid="{00000000-0005-0000-0000-00008A120000}"/>
    <cellStyle name="Note 2 15 9 4" xfId="20940" xr:uid="{00000000-0005-0000-0000-00008B120000}"/>
    <cellStyle name="Note 2 15 9 5" xfId="35393" xr:uid="{00000000-0005-0000-0000-00008C120000}"/>
    <cellStyle name="Note 2 16" xfId="1013" xr:uid="{00000000-0005-0000-0000-00008D120000}"/>
    <cellStyle name="Note 2 16 10" xfId="5986" xr:uid="{00000000-0005-0000-0000-00008E120000}"/>
    <cellStyle name="Note 2 16 10 2" xfId="23421" xr:uid="{00000000-0005-0000-0000-00008F120000}"/>
    <cellStyle name="Note 2 16 10 3" xfId="37874" xr:uid="{00000000-0005-0000-0000-000090120000}"/>
    <cellStyle name="Note 2 16 11" xfId="8427" xr:uid="{00000000-0005-0000-0000-000091120000}"/>
    <cellStyle name="Note 2 16 11 2" xfId="25862" xr:uid="{00000000-0005-0000-0000-000092120000}"/>
    <cellStyle name="Note 2 16 11 3" xfId="40315" xr:uid="{00000000-0005-0000-0000-000093120000}"/>
    <cellStyle name="Note 2 16 12" xfId="10847" xr:uid="{00000000-0005-0000-0000-000094120000}"/>
    <cellStyle name="Note 2 16 12 2" xfId="28282" xr:uid="{00000000-0005-0000-0000-000095120000}"/>
    <cellStyle name="Note 2 16 12 3" xfId="42735" xr:uid="{00000000-0005-0000-0000-000096120000}"/>
    <cellStyle name="Note 2 16 13" xfId="17854" xr:uid="{00000000-0005-0000-0000-000097120000}"/>
    <cellStyle name="Note 2 16 2" xfId="1014" xr:uid="{00000000-0005-0000-0000-000098120000}"/>
    <cellStyle name="Note 2 16 2 2" xfId="1015" xr:uid="{00000000-0005-0000-0000-000099120000}"/>
    <cellStyle name="Note 2 16 2 2 2" xfId="3526" xr:uid="{00000000-0005-0000-0000-00009A120000}"/>
    <cellStyle name="Note 2 16 2 2 2 2" xfId="13270" xr:uid="{00000000-0005-0000-0000-00009B120000}"/>
    <cellStyle name="Note 2 16 2 2 2 2 2" xfId="30705" xr:uid="{00000000-0005-0000-0000-00009C120000}"/>
    <cellStyle name="Note 2 16 2 2 2 2 3" xfId="45158" xr:uid="{00000000-0005-0000-0000-00009D120000}"/>
    <cellStyle name="Note 2 16 2 2 2 3" xfId="15731" xr:uid="{00000000-0005-0000-0000-00009E120000}"/>
    <cellStyle name="Note 2 16 2 2 2 3 2" xfId="33166" xr:uid="{00000000-0005-0000-0000-00009F120000}"/>
    <cellStyle name="Note 2 16 2 2 2 3 3" xfId="47619" xr:uid="{00000000-0005-0000-0000-0000A0120000}"/>
    <cellStyle name="Note 2 16 2 2 2 4" xfId="20962" xr:uid="{00000000-0005-0000-0000-0000A1120000}"/>
    <cellStyle name="Note 2 16 2 2 2 5" xfId="35415" xr:uid="{00000000-0005-0000-0000-0000A2120000}"/>
    <cellStyle name="Note 2 16 2 2 3" xfId="5988" xr:uid="{00000000-0005-0000-0000-0000A3120000}"/>
    <cellStyle name="Note 2 16 2 2 3 2" xfId="23423" xr:uid="{00000000-0005-0000-0000-0000A4120000}"/>
    <cellStyle name="Note 2 16 2 2 3 3" xfId="37876" xr:uid="{00000000-0005-0000-0000-0000A5120000}"/>
    <cellStyle name="Note 2 16 2 2 4" xfId="8429" xr:uid="{00000000-0005-0000-0000-0000A6120000}"/>
    <cellStyle name="Note 2 16 2 2 4 2" xfId="25864" xr:uid="{00000000-0005-0000-0000-0000A7120000}"/>
    <cellStyle name="Note 2 16 2 2 4 3" xfId="40317" xr:uid="{00000000-0005-0000-0000-0000A8120000}"/>
    <cellStyle name="Note 2 16 2 2 5" xfId="10849" xr:uid="{00000000-0005-0000-0000-0000A9120000}"/>
    <cellStyle name="Note 2 16 2 2 5 2" xfId="28284" xr:uid="{00000000-0005-0000-0000-0000AA120000}"/>
    <cellStyle name="Note 2 16 2 2 5 3" xfId="42737" xr:uid="{00000000-0005-0000-0000-0000AB120000}"/>
    <cellStyle name="Note 2 16 2 2 6" xfId="17856" xr:uid="{00000000-0005-0000-0000-0000AC120000}"/>
    <cellStyle name="Note 2 16 2 3" xfId="1016" xr:uid="{00000000-0005-0000-0000-0000AD120000}"/>
    <cellStyle name="Note 2 16 2 3 2" xfId="3527" xr:uid="{00000000-0005-0000-0000-0000AE120000}"/>
    <cellStyle name="Note 2 16 2 3 2 2" xfId="13271" xr:uid="{00000000-0005-0000-0000-0000AF120000}"/>
    <cellStyle name="Note 2 16 2 3 2 2 2" xfId="30706" xr:uid="{00000000-0005-0000-0000-0000B0120000}"/>
    <cellStyle name="Note 2 16 2 3 2 2 3" xfId="45159" xr:uid="{00000000-0005-0000-0000-0000B1120000}"/>
    <cellStyle name="Note 2 16 2 3 2 3" xfId="15732" xr:uid="{00000000-0005-0000-0000-0000B2120000}"/>
    <cellStyle name="Note 2 16 2 3 2 3 2" xfId="33167" xr:uid="{00000000-0005-0000-0000-0000B3120000}"/>
    <cellStyle name="Note 2 16 2 3 2 3 3" xfId="47620" xr:uid="{00000000-0005-0000-0000-0000B4120000}"/>
    <cellStyle name="Note 2 16 2 3 2 4" xfId="20963" xr:uid="{00000000-0005-0000-0000-0000B5120000}"/>
    <cellStyle name="Note 2 16 2 3 2 5" xfId="35416" xr:uid="{00000000-0005-0000-0000-0000B6120000}"/>
    <cellStyle name="Note 2 16 2 3 3" xfId="5989" xr:uid="{00000000-0005-0000-0000-0000B7120000}"/>
    <cellStyle name="Note 2 16 2 3 3 2" xfId="23424" xr:uid="{00000000-0005-0000-0000-0000B8120000}"/>
    <cellStyle name="Note 2 16 2 3 3 3" xfId="37877" xr:uid="{00000000-0005-0000-0000-0000B9120000}"/>
    <cellStyle name="Note 2 16 2 3 4" xfId="8430" xr:uid="{00000000-0005-0000-0000-0000BA120000}"/>
    <cellStyle name="Note 2 16 2 3 4 2" xfId="25865" xr:uid="{00000000-0005-0000-0000-0000BB120000}"/>
    <cellStyle name="Note 2 16 2 3 4 3" xfId="40318" xr:uid="{00000000-0005-0000-0000-0000BC120000}"/>
    <cellStyle name="Note 2 16 2 3 5" xfId="10850" xr:uid="{00000000-0005-0000-0000-0000BD120000}"/>
    <cellStyle name="Note 2 16 2 3 5 2" xfId="28285" xr:uid="{00000000-0005-0000-0000-0000BE120000}"/>
    <cellStyle name="Note 2 16 2 3 5 3" xfId="42738" xr:uid="{00000000-0005-0000-0000-0000BF120000}"/>
    <cellStyle name="Note 2 16 2 3 6" xfId="17857" xr:uid="{00000000-0005-0000-0000-0000C0120000}"/>
    <cellStyle name="Note 2 16 2 4" xfId="1017" xr:uid="{00000000-0005-0000-0000-0000C1120000}"/>
    <cellStyle name="Note 2 16 2 4 2" xfId="3528" xr:uid="{00000000-0005-0000-0000-0000C2120000}"/>
    <cellStyle name="Note 2 16 2 4 2 2" xfId="20964" xr:uid="{00000000-0005-0000-0000-0000C3120000}"/>
    <cellStyle name="Note 2 16 2 4 2 3" xfId="35417" xr:uid="{00000000-0005-0000-0000-0000C4120000}"/>
    <cellStyle name="Note 2 16 2 4 3" xfId="5990" xr:uid="{00000000-0005-0000-0000-0000C5120000}"/>
    <cellStyle name="Note 2 16 2 4 3 2" xfId="23425" xr:uid="{00000000-0005-0000-0000-0000C6120000}"/>
    <cellStyle name="Note 2 16 2 4 3 3" xfId="37878" xr:uid="{00000000-0005-0000-0000-0000C7120000}"/>
    <cellStyle name="Note 2 16 2 4 4" xfId="8431" xr:uid="{00000000-0005-0000-0000-0000C8120000}"/>
    <cellStyle name="Note 2 16 2 4 4 2" xfId="25866" xr:uid="{00000000-0005-0000-0000-0000C9120000}"/>
    <cellStyle name="Note 2 16 2 4 4 3" xfId="40319" xr:uid="{00000000-0005-0000-0000-0000CA120000}"/>
    <cellStyle name="Note 2 16 2 4 5" xfId="10851" xr:uid="{00000000-0005-0000-0000-0000CB120000}"/>
    <cellStyle name="Note 2 16 2 4 5 2" xfId="28286" xr:uid="{00000000-0005-0000-0000-0000CC120000}"/>
    <cellStyle name="Note 2 16 2 4 5 3" xfId="42739" xr:uid="{00000000-0005-0000-0000-0000CD120000}"/>
    <cellStyle name="Note 2 16 2 4 6" xfId="15024" xr:uid="{00000000-0005-0000-0000-0000CE120000}"/>
    <cellStyle name="Note 2 16 2 4 6 2" xfId="32459" xr:uid="{00000000-0005-0000-0000-0000CF120000}"/>
    <cellStyle name="Note 2 16 2 4 6 3" xfId="46912" xr:uid="{00000000-0005-0000-0000-0000D0120000}"/>
    <cellStyle name="Note 2 16 2 4 7" xfId="17858" xr:uid="{00000000-0005-0000-0000-0000D1120000}"/>
    <cellStyle name="Note 2 16 2 4 8" xfId="20186" xr:uid="{00000000-0005-0000-0000-0000D2120000}"/>
    <cellStyle name="Note 2 16 2 5" xfId="3525" xr:uid="{00000000-0005-0000-0000-0000D3120000}"/>
    <cellStyle name="Note 2 16 2 5 2" xfId="13269" xr:uid="{00000000-0005-0000-0000-0000D4120000}"/>
    <cellStyle name="Note 2 16 2 5 2 2" xfId="30704" xr:uid="{00000000-0005-0000-0000-0000D5120000}"/>
    <cellStyle name="Note 2 16 2 5 2 3" xfId="45157" xr:uid="{00000000-0005-0000-0000-0000D6120000}"/>
    <cellStyle name="Note 2 16 2 5 3" xfId="15730" xr:uid="{00000000-0005-0000-0000-0000D7120000}"/>
    <cellStyle name="Note 2 16 2 5 3 2" xfId="33165" xr:uid="{00000000-0005-0000-0000-0000D8120000}"/>
    <cellStyle name="Note 2 16 2 5 3 3" xfId="47618" xr:uid="{00000000-0005-0000-0000-0000D9120000}"/>
    <cellStyle name="Note 2 16 2 5 4" xfId="20961" xr:uid="{00000000-0005-0000-0000-0000DA120000}"/>
    <cellStyle name="Note 2 16 2 5 5" xfId="35414" xr:uid="{00000000-0005-0000-0000-0000DB120000}"/>
    <cellStyle name="Note 2 16 2 6" xfId="5987" xr:uid="{00000000-0005-0000-0000-0000DC120000}"/>
    <cellStyle name="Note 2 16 2 6 2" xfId="23422" xr:uid="{00000000-0005-0000-0000-0000DD120000}"/>
    <cellStyle name="Note 2 16 2 6 3" xfId="37875" xr:uid="{00000000-0005-0000-0000-0000DE120000}"/>
    <cellStyle name="Note 2 16 2 7" xfId="8428" xr:uid="{00000000-0005-0000-0000-0000DF120000}"/>
    <cellStyle name="Note 2 16 2 7 2" xfId="25863" xr:uid="{00000000-0005-0000-0000-0000E0120000}"/>
    <cellStyle name="Note 2 16 2 7 3" xfId="40316" xr:uid="{00000000-0005-0000-0000-0000E1120000}"/>
    <cellStyle name="Note 2 16 2 8" xfId="10848" xr:uid="{00000000-0005-0000-0000-0000E2120000}"/>
    <cellStyle name="Note 2 16 2 8 2" xfId="28283" xr:uid="{00000000-0005-0000-0000-0000E3120000}"/>
    <cellStyle name="Note 2 16 2 8 3" xfId="42736" xr:uid="{00000000-0005-0000-0000-0000E4120000}"/>
    <cellStyle name="Note 2 16 2 9" xfId="17855" xr:uid="{00000000-0005-0000-0000-0000E5120000}"/>
    <cellStyle name="Note 2 16 3" xfId="1018" xr:uid="{00000000-0005-0000-0000-0000E6120000}"/>
    <cellStyle name="Note 2 16 3 2" xfId="1019" xr:uid="{00000000-0005-0000-0000-0000E7120000}"/>
    <cellStyle name="Note 2 16 3 2 2" xfId="3530" xr:uid="{00000000-0005-0000-0000-0000E8120000}"/>
    <cellStyle name="Note 2 16 3 2 2 2" xfId="13273" xr:uid="{00000000-0005-0000-0000-0000E9120000}"/>
    <cellStyle name="Note 2 16 3 2 2 2 2" xfId="30708" xr:uid="{00000000-0005-0000-0000-0000EA120000}"/>
    <cellStyle name="Note 2 16 3 2 2 2 3" xfId="45161" xr:uid="{00000000-0005-0000-0000-0000EB120000}"/>
    <cellStyle name="Note 2 16 3 2 2 3" xfId="15734" xr:uid="{00000000-0005-0000-0000-0000EC120000}"/>
    <cellStyle name="Note 2 16 3 2 2 3 2" xfId="33169" xr:uid="{00000000-0005-0000-0000-0000ED120000}"/>
    <cellStyle name="Note 2 16 3 2 2 3 3" xfId="47622" xr:uid="{00000000-0005-0000-0000-0000EE120000}"/>
    <cellStyle name="Note 2 16 3 2 2 4" xfId="20966" xr:uid="{00000000-0005-0000-0000-0000EF120000}"/>
    <cellStyle name="Note 2 16 3 2 2 5" xfId="35419" xr:uid="{00000000-0005-0000-0000-0000F0120000}"/>
    <cellStyle name="Note 2 16 3 2 3" xfId="5992" xr:uid="{00000000-0005-0000-0000-0000F1120000}"/>
    <cellStyle name="Note 2 16 3 2 3 2" xfId="23427" xr:uid="{00000000-0005-0000-0000-0000F2120000}"/>
    <cellStyle name="Note 2 16 3 2 3 3" xfId="37880" xr:uid="{00000000-0005-0000-0000-0000F3120000}"/>
    <cellStyle name="Note 2 16 3 2 4" xfId="8433" xr:uid="{00000000-0005-0000-0000-0000F4120000}"/>
    <cellStyle name="Note 2 16 3 2 4 2" xfId="25868" xr:uid="{00000000-0005-0000-0000-0000F5120000}"/>
    <cellStyle name="Note 2 16 3 2 4 3" xfId="40321" xr:uid="{00000000-0005-0000-0000-0000F6120000}"/>
    <cellStyle name="Note 2 16 3 2 5" xfId="10853" xr:uid="{00000000-0005-0000-0000-0000F7120000}"/>
    <cellStyle name="Note 2 16 3 2 5 2" xfId="28288" xr:uid="{00000000-0005-0000-0000-0000F8120000}"/>
    <cellStyle name="Note 2 16 3 2 5 3" xfId="42741" xr:uid="{00000000-0005-0000-0000-0000F9120000}"/>
    <cellStyle name="Note 2 16 3 2 6" xfId="17860" xr:uid="{00000000-0005-0000-0000-0000FA120000}"/>
    <cellStyle name="Note 2 16 3 3" xfId="1020" xr:uid="{00000000-0005-0000-0000-0000FB120000}"/>
    <cellStyle name="Note 2 16 3 3 2" xfId="3531" xr:uid="{00000000-0005-0000-0000-0000FC120000}"/>
    <cellStyle name="Note 2 16 3 3 2 2" xfId="13274" xr:uid="{00000000-0005-0000-0000-0000FD120000}"/>
    <cellStyle name="Note 2 16 3 3 2 2 2" xfId="30709" xr:uid="{00000000-0005-0000-0000-0000FE120000}"/>
    <cellStyle name="Note 2 16 3 3 2 2 3" xfId="45162" xr:uid="{00000000-0005-0000-0000-0000FF120000}"/>
    <cellStyle name="Note 2 16 3 3 2 3" xfId="15735" xr:uid="{00000000-0005-0000-0000-000000130000}"/>
    <cellStyle name="Note 2 16 3 3 2 3 2" xfId="33170" xr:uid="{00000000-0005-0000-0000-000001130000}"/>
    <cellStyle name="Note 2 16 3 3 2 3 3" xfId="47623" xr:uid="{00000000-0005-0000-0000-000002130000}"/>
    <cellStyle name="Note 2 16 3 3 2 4" xfId="20967" xr:uid="{00000000-0005-0000-0000-000003130000}"/>
    <cellStyle name="Note 2 16 3 3 2 5" xfId="35420" xr:uid="{00000000-0005-0000-0000-000004130000}"/>
    <cellStyle name="Note 2 16 3 3 3" xfId="5993" xr:uid="{00000000-0005-0000-0000-000005130000}"/>
    <cellStyle name="Note 2 16 3 3 3 2" xfId="23428" xr:uid="{00000000-0005-0000-0000-000006130000}"/>
    <cellStyle name="Note 2 16 3 3 3 3" xfId="37881" xr:uid="{00000000-0005-0000-0000-000007130000}"/>
    <cellStyle name="Note 2 16 3 3 4" xfId="8434" xr:uid="{00000000-0005-0000-0000-000008130000}"/>
    <cellStyle name="Note 2 16 3 3 4 2" xfId="25869" xr:uid="{00000000-0005-0000-0000-000009130000}"/>
    <cellStyle name="Note 2 16 3 3 4 3" xfId="40322" xr:uid="{00000000-0005-0000-0000-00000A130000}"/>
    <cellStyle name="Note 2 16 3 3 5" xfId="10854" xr:uid="{00000000-0005-0000-0000-00000B130000}"/>
    <cellStyle name="Note 2 16 3 3 5 2" xfId="28289" xr:uid="{00000000-0005-0000-0000-00000C130000}"/>
    <cellStyle name="Note 2 16 3 3 5 3" xfId="42742" xr:uid="{00000000-0005-0000-0000-00000D130000}"/>
    <cellStyle name="Note 2 16 3 3 6" xfId="17861" xr:uid="{00000000-0005-0000-0000-00000E130000}"/>
    <cellStyle name="Note 2 16 3 4" xfId="1021" xr:uid="{00000000-0005-0000-0000-00000F130000}"/>
    <cellStyle name="Note 2 16 3 4 2" xfId="3532" xr:uid="{00000000-0005-0000-0000-000010130000}"/>
    <cellStyle name="Note 2 16 3 4 2 2" xfId="20968" xr:uid="{00000000-0005-0000-0000-000011130000}"/>
    <cellStyle name="Note 2 16 3 4 2 3" xfId="35421" xr:uid="{00000000-0005-0000-0000-000012130000}"/>
    <cellStyle name="Note 2 16 3 4 3" xfId="5994" xr:uid="{00000000-0005-0000-0000-000013130000}"/>
    <cellStyle name="Note 2 16 3 4 3 2" xfId="23429" xr:uid="{00000000-0005-0000-0000-000014130000}"/>
    <cellStyle name="Note 2 16 3 4 3 3" xfId="37882" xr:uid="{00000000-0005-0000-0000-000015130000}"/>
    <cellStyle name="Note 2 16 3 4 4" xfId="8435" xr:uid="{00000000-0005-0000-0000-000016130000}"/>
    <cellStyle name="Note 2 16 3 4 4 2" xfId="25870" xr:uid="{00000000-0005-0000-0000-000017130000}"/>
    <cellStyle name="Note 2 16 3 4 4 3" xfId="40323" xr:uid="{00000000-0005-0000-0000-000018130000}"/>
    <cellStyle name="Note 2 16 3 4 5" xfId="10855" xr:uid="{00000000-0005-0000-0000-000019130000}"/>
    <cellStyle name="Note 2 16 3 4 5 2" xfId="28290" xr:uid="{00000000-0005-0000-0000-00001A130000}"/>
    <cellStyle name="Note 2 16 3 4 5 3" xfId="42743" xr:uid="{00000000-0005-0000-0000-00001B130000}"/>
    <cellStyle name="Note 2 16 3 4 6" xfId="15025" xr:uid="{00000000-0005-0000-0000-00001C130000}"/>
    <cellStyle name="Note 2 16 3 4 6 2" xfId="32460" xr:uid="{00000000-0005-0000-0000-00001D130000}"/>
    <cellStyle name="Note 2 16 3 4 6 3" xfId="46913" xr:uid="{00000000-0005-0000-0000-00001E130000}"/>
    <cellStyle name="Note 2 16 3 4 7" xfId="17862" xr:uid="{00000000-0005-0000-0000-00001F130000}"/>
    <cellStyle name="Note 2 16 3 4 8" xfId="20187" xr:uid="{00000000-0005-0000-0000-000020130000}"/>
    <cellStyle name="Note 2 16 3 5" xfId="3529" xr:uid="{00000000-0005-0000-0000-000021130000}"/>
    <cellStyle name="Note 2 16 3 5 2" xfId="13272" xr:uid="{00000000-0005-0000-0000-000022130000}"/>
    <cellStyle name="Note 2 16 3 5 2 2" xfId="30707" xr:uid="{00000000-0005-0000-0000-000023130000}"/>
    <cellStyle name="Note 2 16 3 5 2 3" xfId="45160" xr:uid="{00000000-0005-0000-0000-000024130000}"/>
    <cellStyle name="Note 2 16 3 5 3" xfId="15733" xr:uid="{00000000-0005-0000-0000-000025130000}"/>
    <cellStyle name="Note 2 16 3 5 3 2" xfId="33168" xr:uid="{00000000-0005-0000-0000-000026130000}"/>
    <cellStyle name="Note 2 16 3 5 3 3" xfId="47621" xr:uid="{00000000-0005-0000-0000-000027130000}"/>
    <cellStyle name="Note 2 16 3 5 4" xfId="20965" xr:uid="{00000000-0005-0000-0000-000028130000}"/>
    <cellStyle name="Note 2 16 3 5 5" xfId="35418" xr:uid="{00000000-0005-0000-0000-000029130000}"/>
    <cellStyle name="Note 2 16 3 6" xfId="5991" xr:uid="{00000000-0005-0000-0000-00002A130000}"/>
    <cellStyle name="Note 2 16 3 6 2" xfId="23426" xr:uid="{00000000-0005-0000-0000-00002B130000}"/>
    <cellStyle name="Note 2 16 3 6 3" xfId="37879" xr:uid="{00000000-0005-0000-0000-00002C130000}"/>
    <cellStyle name="Note 2 16 3 7" xfId="8432" xr:uid="{00000000-0005-0000-0000-00002D130000}"/>
    <cellStyle name="Note 2 16 3 7 2" xfId="25867" xr:uid="{00000000-0005-0000-0000-00002E130000}"/>
    <cellStyle name="Note 2 16 3 7 3" xfId="40320" xr:uid="{00000000-0005-0000-0000-00002F130000}"/>
    <cellStyle name="Note 2 16 3 8" xfId="10852" xr:uid="{00000000-0005-0000-0000-000030130000}"/>
    <cellStyle name="Note 2 16 3 8 2" xfId="28287" xr:uid="{00000000-0005-0000-0000-000031130000}"/>
    <cellStyle name="Note 2 16 3 8 3" xfId="42740" xr:uid="{00000000-0005-0000-0000-000032130000}"/>
    <cellStyle name="Note 2 16 3 9" xfId="17859" xr:uid="{00000000-0005-0000-0000-000033130000}"/>
    <cellStyle name="Note 2 16 4" xfId="1022" xr:uid="{00000000-0005-0000-0000-000034130000}"/>
    <cellStyle name="Note 2 16 4 2" xfId="1023" xr:uid="{00000000-0005-0000-0000-000035130000}"/>
    <cellStyle name="Note 2 16 4 2 2" xfId="3534" xr:uid="{00000000-0005-0000-0000-000036130000}"/>
    <cellStyle name="Note 2 16 4 2 2 2" xfId="13276" xr:uid="{00000000-0005-0000-0000-000037130000}"/>
    <cellStyle name="Note 2 16 4 2 2 2 2" xfId="30711" xr:uid="{00000000-0005-0000-0000-000038130000}"/>
    <cellStyle name="Note 2 16 4 2 2 2 3" xfId="45164" xr:uid="{00000000-0005-0000-0000-000039130000}"/>
    <cellStyle name="Note 2 16 4 2 2 3" xfId="15737" xr:uid="{00000000-0005-0000-0000-00003A130000}"/>
    <cellStyle name="Note 2 16 4 2 2 3 2" xfId="33172" xr:uid="{00000000-0005-0000-0000-00003B130000}"/>
    <cellStyle name="Note 2 16 4 2 2 3 3" xfId="47625" xr:uid="{00000000-0005-0000-0000-00003C130000}"/>
    <cellStyle name="Note 2 16 4 2 2 4" xfId="20970" xr:uid="{00000000-0005-0000-0000-00003D130000}"/>
    <cellStyle name="Note 2 16 4 2 2 5" xfId="35423" xr:uid="{00000000-0005-0000-0000-00003E130000}"/>
    <cellStyle name="Note 2 16 4 2 3" xfId="5996" xr:uid="{00000000-0005-0000-0000-00003F130000}"/>
    <cellStyle name="Note 2 16 4 2 3 2" xfId="23431" xr:uid="{00000000-0005-0000-0000-000040130000}"/>
    <cellStyle name="Note 2 16 4 2 3 3" xfId="37884" xr:uid="{00000000-0005-0000-0000-000041130000}"/>
    <cellStyle name="Note 2 16 4 2 4" xfId="8437" xr:uid="{00000000-0005-0000-0000-000042130000}"/>
    <cellStyle name="Note 2 16 4 2 4 2" xfId="25872" xr:uid="{00000000-0005-0000-0000-000043130000}"/>
    <cellStyle name="Note 2 16 4 2 4 3" xfId="40325" xr:uid="{00000000-0005-0000-0000-000044130000}"/>
    <cellStyle name="Note 2 16 4 2 5" xfId="10857" xr:uid="{00000000-0005-0000-0000-000045130000}"/>
    <cellStyle name="Note 2 16 4 2 5 2" xfId="28292" xr:uid="{00000000-0005-0000-0000-000046130000}"/>
    <cellStyle name="Note 2 16 4 2 5 3" xfId="42745" xr:uid="{00000000-0005-0000-0000-000047130000}"/>
    <cellStyle name="Note 2 16 4 2 6" xfId="17864" xr:uid="{00000000-0005-0000-0000-000048130000}"/>
    <cellStyle name="Note 2 16 4 3" xfId="1024" xr:uid="{00000000-0005-0000-0000-000049130000}"/>
    <cellStyle name="Note 2 16 4 3 2" xfId="3535" xr:uid="{00000000-0005-0000-0000-00004A130000}"/>
    <cellStyle name="Note 2 16 4 3 2 2" xfId="13277" xr:uid="{00000000-0005-0000-0000-00004B130000}"/>
    <cellStyle name="Note 2 16 4 3 2 2 2" xfId="30712" xr:uid="{00000000-0005-0000-0000-00004C130000}"/>
    <cellStyle name="Note 2 16 4 3 2 2 3" xfId="45165" xr:uid="{00000000-0005-0000-0000-00004D130000}"/>
    <cellStyle name="Note 2 16 4 3 2 3" xfId="15738" xr:uid="{00000000-0005-0000-0000-00004E130000}"/>
    <cellStyle name="Note 2 16 4 3 2 3 2" xfId="33173" xr:uid="{00000000-0005-0000-0000-00004F130000}"/>
    <cellStyle name="Note 2 16 4 3 2 3 3" xfId="47626" xr:uid="{00000000-0005-0000-0000-000050130000}"/>
    <cellStyle name="Note 2 16 4 3 2 4" xfId="20971" xr:uid="{00000000-0005-0000-0000-000051130000}"/>
    <cellStyle name="Note 2 16 4 3 2 5" xfId="35424" xr:uid="{00000000-0005-0000-0000-000052130000}"/>
    <cellStyle name="Note 2 16 4 3 3" xfId="5997" xr:uid="{00000000-0005-0000-0000-000053130000}"/>
    <cellStyle name="Note 2 16 4 3 3 2" xfId="23432" xr:uid="{00000000-0005-0000-0000-000054130000}"/>
    <cellStyle name="Note 2 16 4 3 3 3" xfId="37885" xr:uid="{00000000-0005-0000-0000-000055130000}"/>
    <cellStyle name="Note 2 16 4 3 4" xfId="8438" xr:uid="{00000000-0005-0000-0000-000056130000}"/>
    <cellStyle name="Note 2 16 4 3 4 2" xfId="25873" xr:uid="{00000000-0005-0000-0000-000057130000}"/>
    <cellStyle name="Note 2 16 4 3 4 3" xfId="40326" xr:uid="{00000000-0005-0000-0000-000058130000}"/>
    <cellStyle name="Note 2 16 4 3 5" xfId="10858" xr:uid="{00000000-0005-0000-0000-000059130000}"/>
    <cellStyle name="Note 2 16 4 3 5 2" xfId="28293" xr:uid="{00000000-0005-0000-0000-00005A130000}"/>
    <cellStyle name="Note 2 16 4 3 5 3" xfId="42746" xr:uid="{00000000-0005-0000-0000-00005B130000}"/>
    <cellStyle name="Note 2 16 4 3 6" xfId="17865" xr:uid="{00000000-0005-0000-0000-00005C130000}"/>
    <cellStyle name="Note 2 16 4 4" xfId="1025" xr:uid="{00000000-0005-0000-0000-00005D130000}"/>
    <cellStyle name="Note 2 16 4 4 2" xfId="3536" xr:uid="{00000000-0005-0000-0000-00005E130000}"/>
    <cellStyle name="Note 2 16 4 4 2 2" xfId="20972" xr:uid="{00000000-0005-0000-0000-00005F130000}"/>
    <cellStyle name="Note 2 16 4 4 2 3" xfId="35425" xr:uid="{00000000-0005-0000-0000-000060130000}"/>
    <cellStyle name="Note 2 16 4 4 3" xfId="5998" xr:uid="{00000000-0005-0000-0000-000061130000}"/>
    <cellStyle name="Note 2 16 4 4 3 2" xfId="23433" xr:uid="{00000000-0005-0000-0000-000062130000}"/>
    <cellStyle name="Note 2 16 4 4 3 3" xfId="37886" xr:uid="{00000000-0005-0000-0000-000063130000}"/>
    <cellStyle name="Note 2 16 4 4 4" xfId="8439" xr:uid="{00000000-0005-0000-0000-000064130000}"/>
    <cellStyle name="Note 2 16 4 4 4 2" xfId="25874" xr:uid="{00000000-0005-0000-0000-000065130000}"/>
    <cellStyle name="Note 2 16 4 4 4 3" xfId="40327" xr:uid="{00000000-0005-0000-0000-000066130000}"/>
    <cellStyle name="Note 2 16 4 4 5" xfId="10859" xr:uid="{00000000-0005-0000-0000-000067130000}"/>
    <cellStyle name="Note 2 16 4 4 5 2" xfId="28294" xr:uid="{00000000-0005-0000-0000-000068130000}"/>
    <cellStyle name="Note 2 16 4 4 5 3" xfId="42747" xr:uid="{00000000-0005-0000-0000-000069130000}"/>
    <cellStyle name="Note 2 16 4 4 6" xfId="15026" xr:uid="{00000000-0005-0000-0000-00006A130000}"/>
    <cellStyle name="Note 2 16 4 4 6 2" xfId="32461" xr:uid="{00000000-0005-0000-0000-00006B130000}"/>
    <cellStyle name="Note 2 16 4 4 6 3" xfId="46914" xr:uid="{00000000-0005-0000-0000-00006C130000}"/>
    <cellStyle name="Note 2 16 4 4 7" xfId="17866" xr:uid="{00000000-0005-0000-0000-00006D130000}"/>
    <cellStyle name="Note 2 16 4 4 8" xfId="20188" xr:uid="{00000000-0005-0000-0000-00006E130000}"/>
    <cellStyle name="Note 2 16 4 5" xfId="3533" xr:uid="{00000000-0005-0000-0000-00006F130000}"/>
    <cellStyle name="Note 2 16 4 5 2" xfId="13275" xr:uid="{00000000-0005-0000-0000-000070130000}"/>
    <cellStyle name="Note 2 16 4 5 2 2" xfId="30710" xr:uid="{00000000-0005-0000-0000-000071130000}"/>
    <cellStyle name="Note 2 16 4 5 2 3" xfId="45163" xr:uid="{00000000-0005-0000-0000-000072130000}"/>
    <cellStyle name="Note 2 16 4 5 3" xfId="15736" xr:uid="{00000000-0005-0000-0000-000073130000}"/>
    <cellStyle name="Note 2 16 4 5 3 2" xfId="33171" xr:uid="{00000000-0005-0000-0000-000074130000}"/>
    <cellStyle name="Note 2 16 4 5 3 3" xfId="47624" xr:uid="{00000000-0005-0000-0000-000075130000}"/>
    <cellStyle name="Note 2 16 4 5 4" xfId="20969" xr:uid="{00000000-0005-0000-0000-000076130000}"/>
    <cellStyle name="Note 2 16 4 5 5" xfId="35422" xr:uid="{00000000-0005-0000-0000-000077130000}"/>
    <cellStyle name="Note 2 16 4 6" xfId="5995" xr:uid="{00000000-0005-0000-0000-000078130000}"/>
    <cellStyle name="Note 2 16 4 6 2" xfId="23430" xr:uid="{00000000-0005-0000-0000-000079130000}"/>
    <cellStyle name="Note 2 16 4 6 3" xfId="37883" xr:uid="{00000000-0005-0000-0000-00007A130000}"/>
    <cellStyle name="Note 2 16 4 7" xfId="8436" xr:uid="{00000000-0005-0000-0000-00007B130000}"/>
    <cellStyle name="Note 2 16 4 7 2" xfId="25871" xr:uid="{00000000-0005-0000-0000-00007C130000}"/>
    <cellStyle name="Note 2 16 4 7 3" xfId="40324" xr:uid="{00000000-0005-0000-0000-00007D130000}"/>
    <cellStyle name="Note 2 16 4 8" xfId="10856" xr:uid="{00000000-0005-0000-0000-00007E130000}"/>
    <cellStyle name="Note 2 16 4 8 2" xfId="28291" xr:uid="{00000000-0005-0000-0000-00007F130000}"/>
    <cellStyle name="Note 2 16 4 8 3" xfId="42744" xr:uid="{00000000-0005-0000-0000-000080130000}"/>
    <cellStyle name="Note 2 16 4 9" xfId="17863" xr:uid="{00000000-0005-0000-0000-000081130000}"/>
    <cellStyle name="Note 2 16 5" xfId="1026" xr:uid="{00000000-0005-0000-0000-000082130000}"/>
    <cellStyle name="Note 2 16 5 2" xfId="1027" xr:uid="{00000000-0005-0000-0000-000083130000}"/>
    <cellStyle name="Note 2 16 5 2 2" xfId="3538" xr:uid="{00000000-0005-0000-0000-000084130000}"/>
    <cellStyle name="Note 2 16 5 2 2 2" xfId="13279" xr:uid="{00000000-0005-0000-0000-000085130000}"/>
    <cellStyle name="Note 2 16 5 2 2 2 2" xfId="30714" xr:uid="{00000000-0005-0000-0000-000086130000}"/>
    <cellStyle name="Note 2 16 5 2 2 2 3" xfId="45167" xr:uid="{00000000-0005-0000-0000-000087130000}"/>
    <cellStyle name="Note 2 16 5 2 2 3" xfId="15740" xr:uid="{00000000-0005-0000-0000-000088130000}"/>
    <cellStyle name="Note 2 16 5 2 2 3 2" xfId="33175" xr:uid="{00000000-0005-0000-0000-000089130000}"/>
    <cellStyle name="Note 2 16 5 2 2 3 3" xfId="47628" xr:uid="{00000000-0005-0000-0000-00008A130000}"/>
    <cellStyle name="Note 2 16 5 2 2 4" xfId="20974" xr:uid="{00000000-0005-0000-0000-00008B130000}"/>
    <cellStyle name="Note 2 16 5 2 2 5" xfId="35427" xr:uid="{00000000-0005-0000-0000-00008C130000}"/>
    <cellStyle name="Note 2 16 5 2 3" xfId="6000" xr:uid="{00000000-0005-0000-0000-00008D130000}"/>
    <cellStyle name="Note 2 16 5 2 3 2" xfId="23435" xr:uid="{00000000-0005-0000-0000-00008E130000}"/>
    <cellStyle name="Note 2 16 5 2 3 3" xfId="37888" xr:uid="{00000000-0005-0000-0000-00008F130000}"/>
    <cellStyle name="Note 2 16 5 2 4" xfId="8441" xr:uid="{00000000-0005-0000-0000-000090130000}"/>
    <cellStyle name="Note 2 16 5 2 4 2" xfId="25876" xr:uid="{00000000-0005-0000-0000-000091130000}"/>
    <cellStyle name="Note 2 16 5 2 4 3" xfId="40329" xr:uid="{00000000-0005-0000-0000-000092130000}"/>
    <cellStyle name="Note 2 16 5 2 5" xfId="10861" xr:uid="{00000000-0005-0000-0000-000093130000}"/>
    <cellStyle name="Note 2 16 5 2 5 2" xfId="28296" xr:uid="{00000000-0005-0000-0000-000094130000}"/>
    <cellStyle name="Note 2 16 5 2 5 3" xfId="42749" xr:uid="{00000000-0005-0000-0000-000095130000}"/>
    <cellStyle name="Note 2 16 5 2 6" xfId="17868" xr:uid="{00000000-0005-0000-0000-000096130000}"/>
    <cellStyle name="Note 2 16 5 3" xfId="1028" xr:uid="{00000000-0005-0000-0000-000097130000}"/>
    <cellStyle name="Note 2 16 5 3 2" xfId="3539" xr:uid="{00000000-0005-0000-0000-000098130000}"/>
    <cellStyle name="Note 2 16 5 3 2 2" xfId="13280" xr:uid="{00000000-0005-0000-0000-000099130000}"/>
    <cellStyle name="Note 2 16 5 3 2 2 2" xfId="30715" xr:uid="{00000000-0005-0000-0000-00009A130000}"/>
    <cellStyle name="Note 2 16 5 3 2 2 3" xfId="45168" xr:uid="{00000000-0005-0000-0000-00009B130000}"/>
    <cellStyle name="Note 2 16 5 3 2 3" xfId="15741" xr:uid="{00000000-0005-0000-0000-00009C130000}"/>
    <cellStyle name="Note 2 16 5 3 2 3 2" xfId="33176" xr:uid="{00000000-0005-0000-0000-00009D130000}"/>
    <cellStyle name="Note 2 16 5 3 2 3 3" xfId="47629" xr:uid="{00000000-0005-0000-0000-00009E130000}"/>
    <cellStyle name="Note 2 16 5 3 2 4" xfId="20975" xr:uid="{00000000-0005-0000-0000-00009F130000}"/>
    <cellStyle name="Note 2 16 5 3 2 5" xfId="35428" xr:uid="{00000000-0005-0000-0000-0000A0130000}"/>
    <cellStyle name="Note 2 16 5 3 3" xfId="6001" xr:uid="{00000000-0005-0000-0000-0000A1130000}"/>
    <cellStyle name="Note 2 16 5 3 3 2" xfId="23436" xr:uid="{00000000-0005-0000-0000-0000A2130000}"/>
    <cellStyle name="Note 2 16 5 3 3 3" xfId="37889" xr:uid="{00000000-0005-0000-0000-0000A3130000}"/>
    <cellStyle name="Note 2 16 5 3 4" xfId="8442" xr:uid="{00000000-0005-0000-0000-0000A4130000}"/>
    <cellStyle name="Note 2 16 5 3 4 2" xfId="25877" xr:uid="{00000000-0005-0000-0000-0000A5130000}"/>
    <cellStyle name="Note 2 16 5 3 4 3" xfId="40330" xr:uid="{00000000-0005-0000-0000-0000A6130000}"/>
    <cellStyle name="Note 2 16 5 3 5" xfId="10862" xr:uid="{00000000-0005-0000-0000-0000A7130000}"/>
    <cellStyle name="Note 2 16 5 3 5 2" xfId="28297" xr:uid="{00000000-0005-0000-0000-0000A8130000}"/>
    <cellStyle name="Note 2 16 5 3 5 3" xfId="42750" xr:uid="{00000000-0005-0000-0000-0000A9130000}"/>
    <cellStyle name="Note 2 16 5 3 6" xfId="17869" xr:uid="{00000000-0005-0000-0000-0000AA130000}"/>
    <cellStyle name="Note 2 16 5 4" xfId="1029" xr:uid="{00000000-0005-0000-0000-0000AB130000}"/>
    <cellStyle name="Note 2 16 5 4 2" xfId="3540" xr:uid="{00000000-0005-0000-0000-0000AC130000}"/>
    <cellStyle name="Note 2 16 5 4 2 2" xfId="20976" xr:uid="{00000000-0005-0000-0000-0000AD130000}"/>
    <cellStyle name="Note 2 16 5 4 2 3" xfId="35429" xr:uid="{00000000-0005-0000-0000-0000AE130000}"/>
    <cellStyle name="Note 2 16 5 4 3" xfId="6002" xr:uid="{00000000-0005-0000-0000-0000AF130000}"/>
    <cellStyle name="Note 2 16 5 4 3 2" xfId="23437" xr:uid="{00000000-0005-0000-0000-0000B0130000}"/>
    <cellStyle name="Note 2 16 5 4 3 3" xfId="37890" xr:uid="{00000000-0005-0000-0000-0000B1130000}"/>
    <cellStyle name="Note 2 16 5 4 4" xfId="8443" xr:uid="{00000000-0005-0000-0000-0000B2130000}"/>
    <cellStyle name="Note 2 16 5 4 4 2" xfId="25878" xr:uid="{00000000-0005-0000-0000-0000B3130000}"/>
    <cellStyle name="Note 2 16 5 4 4 3" xfId="40331" xr:uid="{00000000-0005-0000-0000-0000B4130000}"/>
    <cellStyle name="Note 2 16 5 4 5" xfId="10863" xr:uid="{00000000-0005-0000-0000-0000B5130000}"/>
    <cellStyle name="Note 2 16 5 4 5 2" xfId="28298" xr:uid="{00000000-0005-0000-0000-0000B6130000}"/>
    <cellStyle name="Note 2 16 5 4 5 3" xfId="42751" xr:uid="{00000000-0005-0000-0000-0000B7130000}"/>
    <cellStyle name="Note 2 16 5 4 6" xfId="15027" xr:uid="{00000000-0005-0000-0000-0000B8130000}"/>
    <cellStyle name="Note 2 16 5 4 6 2" xfId="32462" xr:uid="{00000000-0005-0000-0000-0000B9130000}"/>
    <cellStyle name="Note 2 16 5 4 6 3" xfId="46915" xr:uid="{00000000-0005-0000-0000-0000BA130000}"/>
    <cellStyle name="Note 2 16 5 4 7" xfId="17870" xr:uid="{00000000-0005-0000-0000-0000BB130000}"/>
    <cellStyle name="Note 2 16 5 4 8" xfId="20189" xr:uid="{00000000-0005-0000-0000-0000BC130000}"/>
    <cellStyle name="Note 2 16 5 5" xfId="3537" xr:uid="{00000000-0005-0000-0000-0000BD130000}"/>
    <cellStyle name="Note 2 16 5 5 2" xfId="13278" xr:uid="{00000000-0005-0000-0000-0000BE130000}"/>
    <cellStyle name="Note 2 16 5 5 2 2" xfId="30713" xr:uid="{00000000-0005-0000-0000-0000BF130000}"/>
    <cellStyle name="Note 2 16 5 5 2 3" xfId="45166" xr:uid="{00000000-0005-0000-0000-0000C0130000}"/>
    <cellStyle name="Note 2 16 5 5 3" xfId="15739" xr:uid="{00000000-0005-0000-0000-0000C1130000}"/>
    <cellStyle name="Note 2 16 5 5 3 2" xfId="33174" xr:uid="{00000000-0005-0000-0000-0000C2130000}"/>
    <cellStyle name="Note 2 16 5 5 3 3" xfId="47627" xr:uid="{00000000-0005-0000-0000-0000C3130000}"/>
    <cellStyle name="Note 2 16 5 5 4" xfId="20973" xr:uid="{00000000-0005-0000-0000-0000C4130000}"/>
    <cellStyle name="Note 2 16 5 5 5" xfId="35426" xr:uid="{00000000-0005-0000-0000-0000C5130000}"/>
    <cellStyle name="Note 2 16 5 6" xfId="5999" xr:uid="{00000000-0005-0000-0000-0000C6130000}"/>
    <cellStyle name="Note 2 16 5 6 2" xfId="23434" xr:uid="{00000000-0005-0000-0000-0000C7130000}"/>
    <cellStyle name="Note 2 16 5 6 3" xfId="37887" xr:uid="{00000000-0005-0000-0000-0000C8130000}"/>
    <cellStyle name="Note 2 16 5 7" xfId="8440" xr:uid="{00000000-0005-0000-0000-0000C9130000}"/>
    <cellStyle name="Note 2 16 5 7 2" xfId="25875" xr:uid="{00000000-0005-0000-0000-0000CA130000}"/>
    <cellStyle name="Note 2 16 5 7 3" xfId="40328" xr:uid="{00000000-0005-0000-0000-0000CB130000}"/>
    <cellStyle name="Note 2 16 5 8" xfId="10860" xr:uid="{00000000-0005-0000-0000-0000CC130000}"/>
    <cellStyle name="Note 2 16 5 8 2" xfId="28295" xr:uid="{00000000-0005-0000-0000-0000CD130000}"/>
    <cellStyle name="Note 2 16 5 8 3" xfId="42748" xr:uid="{00000000-0005-0000-0000-0000CE130000}"/>
    <cellStyle name="Note 2 16 5 9" xfId="17867" xr:uid="{00000000-0005-0000-0000-0000CF130000}"/>
    <cellStyle name="Note 2 16 6" xfId="1030" xr:uid="{00000000-0005-0000-0000-0000D0130000}"/>
    <cellStyle name="Note 2 16 6 2" xfId="3541" xr:uid="{00000000-0005-0000-0000-0000D1130000}"/>
    <cellStyle name="Note 2 16 6 2 2" xfId="13281" xr:uid="{00000000-0005-0000-0000-0000D2130000}"/>
    <cellStyle name="Note 2 16 6 2 2 2" xfId="30716" xr:uid="{00000000-0005-0000-0000-0000D3130000}"/>
    <cellStyle name="Note 2 16 6 2 2 3" xfId="45169" xr:uid="{00000000-0005-0000-0000-0000D4130000}"/>
    <cellStyle name="Note 2 16 6 2 3" xfId="15742" xr:uid="{00000000-0005-0000-0000-0000D5130000}"/>
    <cellStyle name="Note 2 16 6 2 3 2" xfId="33177" xr:uid="{00000000-0005-0000-0000-0000D6130000}"/>
    <cellStyle name="Note 2 16 6 2 3 3" xfId="47630" xr:uid="{00000000-0005-0000-0000-0000D7130000}"/>
    <cellStyle name="Note 2 16 6 2 4" xfId="20977" xr:uid="{00000000-0005-0000-0000-0000D8130000}"/>
    <cellStyle name="Note 2 16 6 2 5" xfId="35430" xr:uid="{00000000-0005-0000-0000-0000D9130000}"/>
    <cellStyle name="Note 2 16 6 3" xfId="6003" xr:uid="{00000000-0005-0000-0000-0000DA130000}"/>
    <cellStyle name="Note 2 16 6 3 2" xfId="23438" xr:uid="{00000000-0005-0000-0000-0000DB130000}"/>
    <cellStyle name="Note 2 16 6 3 3" xfId="37891" xr:uid="{00000000-0005-0000-0000-0000DC130000}"/>
    <cellStyle name="Note 2 16 6 4" xfId="8444" xr:uid="{00000000-0005-0000-0000-0000DD130000}"/>
    <cellStyle name="Note 2 16 6 4 2" xfId="25879" xr:uid="{00000000-0005-0000-0000-0000DE130000}"/>
    <cellStyle name="Note 2 16 6 4 3" xfId="40332" xr:uid="{00000000-0005-0000-0000-0000DF130000}"/>
    <cellStyle name="Note 2 16 6 5" xfId="10864" xr:uid="{00000000-0005-0000-0000-0000E0130000}"/>
    <cellStyle name="Note 2 16 6 5 2" xfId="28299" xr:uid="{00000000-0005-0000-0000-0000E1130000}"/>
    <cellStyle name="Note 2 16 6 5 3" xfId="42752" xr:uid="{00000000-0005-0000-0000-0000E2130000}"/>
    <cellStyle name="Note 2 16 6 6" xfId="17871" xr:uid="{00000000-0005-0000-0000-0000E3130000}"/>
    <cellStyle name="Note 2 16 7" xfId="1031" xr:uid="{00000000-0005-0000-0000-0000E4130000}"/>
    <cellStyle name="Note 2 16 7 2" xfId="3542" xr:uid="{00000000-0005-0000-0000-0000E5130000}"/>
    <cellStyle name="Note 2 16 7 2 2" xfId="13282" xr:uid="{00000000-0005-0000-0000-0000E6130000}"/>
    <cellStyle name="Note 2 16 7 2 2 2" xfId="30717" xr:uid="{00000000-0005-0000-0000-0000E7130000}"/>
    <cellStyle name="Note 2 16 7 2 2 3" xfId="45170" xr:uid="{00000000-0005-0000-0000-0000E8130000}"/>
    <cellStyle name="Note 2 16 7 2 3" xfId="15743" xr:uid="{00000000-0005-0000-0000-0000E9130000}"/>
    <cellStyle name="Note 2 16 7 2 3 2" xfId="33178" xr:uid="{00000000-0005-0000-0000-0000EA130000}"/>
    <cellStyle name="Note 2 16 7 2 3 3" xfId="47631" xr:uid="{00000000-0005-0000-0000-0000EB130000}"/>
    <cellStyle name="Note 2 16 7 2 4" xfId="20978" xr:uid="{00000000-0005-0000-0000-0000EC130000}"/>
    <cellStyle name="Note 2 16 7 2 5" xfId="35431" xr:uid="{00000000-0005-0000-0000-0000ED130000}"/>
    <cellStyle name="Note 2 16 7 3" xfId="6004" xr:uid="{00000000-0005-0000-0000-0000EE130000}"/>
    <cellStyle name="Note 2 16 7 3 2" xfId="23439" xr:uid="{00000000-0005-0000-0000-0000EF130000}"/>
    <cellStyle name="Note 2 16 7 3 3" xfId="37892" xr:uid="{00000000-0005-0000-0000-0000F0130000}"/>
    <cellStyle name="Note 2 16 7 4" xfId="8445" xr:uid="{00000000-0005-0000-0000-0000F1130000}"/>
    <cellStyle name="Note 2 16 7 4 2" xfId="25880" xr:uid="{00000000-0005-0000-0000-0000F2130000}"/>
    <cellStyle name="Note 2 16 7 4 3" xfId="40333" xr:uid="{00000000-0005-0000-0000-0000F3130000}"/>
    <cellStyle name="Note 2 16 7 5" xfId="10865" xr:uid="{00000000-0005-0000-0000-0000F4130000}"/>
    <cellStyle name="Note 2 16 7 5 2" xfId="28300" xr:uid="{00000000-0005-0000-0000-0000F5130000}"/>
    <cellStyle name="Note 2 16 7 5 3" xfId="42753" xr:uid="{00000000-0005-0000-0000-0000F6130000}"/>
    <cellStyle name="Note 2 16 7 6" xfId="17872" xr:uid="{00000000-0005-0000-0000-0000F7130000}"/>
    <cellStyle name="Note 2 16 8" xfId="1032" xr:uid="{00000000-0005-0000-0000-0000F8130000}"/>
    <cellStyle name="Note 2 16 8 2" xfId="3543" xr:uid="{00000000-0005-0000-0000-0000F9130000}"/>
    <cellStyle name="Note 2 16 8 2 2" xfId="20979" xr:uid="{00000000-0005-0000-0000-0000FA130000}"/>
    <cellStyle name="Note 2 16 8 2 3" xfId="35432" xr:uid="{00000000-0005-0000-0000-0000FB130000}"/>
    <cellStyle name="Note 2 16 8 3" xfId="6005" xr:uid="{00000000-0005-0000-0000-0000FC130000}"/>
    <cellStyle name="Note 2 16 8 3 2" xfId="23440" xr:uid="{00000000-0005-0000-0000-0000FD130000}"/>
    <cellStyle name="Note 2 16 8 3 3" xfId="37893" xr:uid="{00000000-0005-0000-0000-0000FE130000}"/>
    <cellStyle name="Note 2 16 8 4" xfId="8446" xr:uid="{00000000-0005-0000-0000-0000FF130000}"/>
    <cellStyle name="Note 2 16 8 4 2" xfId="25881" xr:uid="{00000000-0005-0000-0000-000000140000}"/>
    <cellStyle name="Note 2 16 8 4 3" xfId="40334" xr:uid="{00000000-0005-0000-0000-000001140000}"/>
    <cellStyle name="Note 2 16 8 5" xfId="10866" xr:uid="{00000000-0005-0000-0000-000002140000}"/>
    <cellStyle name="Note 2 16 8 5 2" xfId="28301" xr:uid="{00000000-0005-0000-0000-000003140000}"/>
    <cellStyle name="Note 2 16 8 5 3" xfId="42754" xr:uid="{00000000-0005-0000-0000-000004140000}"/>
    <cellStyle name="Note 2 16 8 6" xfId="15028" xr:uid="{00000000-0005-0000-0000-000005140000}"/>
    <cellStyle name="Note 2 16 8 6 2" xfId="32463" xr:uid="{00000000-0005-0000-0000-000006140000}"/>
    <cellStyle name="Note 2 16 8 6 3" xfId="46916" xr:uid="{00000000-0005-0000-0000-000007140000}"/>
    <cellStyle name="Note 2 16 8 7" xfId="17873" xr:uid="{00000000-0005-0000-0000-000008140000}"/>
    <cellStyle name="Note 2 16 8 8" xfId="20190" xr:uid="{00000000-0005-0000-0000-000009140000}"/>
    <cellStyle name="Note 2 16 9" xfId="3524" xr:uid="{00000000-0005-0000-0000-00000A140000}"/>
    <cellStyle name="Note 2 16 9 2" xfId="13268" xr:uid="{00000000-0005-0000-0000-00000B140000}"/>
    <cellStyle name="Note 2 16 9 2 2" xfId="30703" xr:uid="{00000000-0005-0000-0000-00000C140000}"/>
    <cellStyle name="Note 2 16 9 2 3" xfId="45156" xr:uid="{00000000-0005-0000-0000-00000D140000}"/>
    <cellStyle name="Note 2 16 9 3" xfId="15729" xr:uid="{00000000-0005-0000-0000-00000E140000}"/>
    <cellStyle name="Note 2 16 9 3 2" xfId="33164" xr:uid="{00000000-0005-0000-0000-00000F140000}"/>
    <cellStyle name="Note 2 16 9 3 3" xfId="47617" xr:uid="{00000000-0005-0000-0000-000010140000}"/>
    <cellStyle name="Note 2 16 9 4" xfId="20960" xr:uid="{00000000-0005-0000-0000-000011140000}"/>
    <cellStyle name="Note 2 16 9 5" xfId="35413" xr:uid="{00000000-0005-0000-0000-000012140000}"/>
    <cellStyle name="Note 2 17" xfId="1033" xr:uid="{00000000-0005-0000-0000-000013140000}"/>
    <cellStyle name="Note 2 17 10" xfId="6006" xr:uid="{00000000-0005-0000-0000-000014140000}"/>
    <cellStyle name="Note 2 17 10 2" xfId="23441" xr:uid="{00000000-0005-0000-0000-000015140000}"/>
    <cellStyle name="Note 2 17 10 3" xfId="37894" xr:uid="{00000000-0005-0000-0000-000016140000}"/>
    <cellStyle name="Note 2 17 11" xfId="8447" xr:uid="{00000000-0005-0000-0000-000017140000}"/>
    <cellStyle name="Note 2 17 11 2" xfId="25882" xr:uid="{00000000-0005-0000-0000-000018140000}"/>
    <cellStyle name="Note 2 17 11 3" xfId="40335" xr:uid="{00000000-0005-0000-0000-000019140000}"/>
    <cellStyle name="Note 2 17 12" xfId="10867" xr:uid="{00000000-0005-0000-0000-00001A140000}"/>
    <cellStyle name="Note 2 17 12 2" xfId="28302" xr:uid="{00000000-0005-0000-0000-00001B140000}"/>
    <cellStyle name="Note 2 17 12 3" xfId="42755" xr:uid="{00000000-0005-0000-0000-00001C140000}"/>
    <cellStyle name="Note 2 17 13" xfId="17874" xr:uid="{00000000-0005-0000-0000-00001D140000}"/>
    <cellStyle name="Note 2 17 2" xfId="1034" xr:uid="{00000000-0005-0000-0000-00001E140000}"/>
    <cellStyle name="Note 2 17 2 2" xfId="1035" xr:uid="{00000000-0005-0000-0000-00001F140000}"/>
    <cellStyle name="Note 2 17 2 2 2" xfId="3546" xr:uid="{00000000-0005-0000-0000-000020140000}"/>
    <cellStyle name="Note 2 17 2 2 2 2" xfId="13285" xr:uid="{00000000-0005-0000-0000-000021140000}"/>
    <cellStyle name="Note 2 17 2 2 2 2 2" xfId="30720" xr:uid="{00000000-0005-0000-0000-000022140000}"/>
    <cellStyle name="Note 2 17 2 2 2 2 3" xfId="45173" xr:uid="{00000000-0005-0000-0000-000023140000}"/>
    <cellStyle name="Note 2 17 2 2 2 3" xfId="15746" xr:uid="{00000000-0005-0000-0000-000024140000}"/>
    <cellStyle name="Note 2 17 2 2 2 3 2" xfId="33181" xr:uid="{00000000-0005-0000-0000-000025140000}"/>
    <cellStyle name="Note 2 17 2 2 2 3 3" xfId="47634" xr:uid="{00000000-0005-0000-0000-000026140000}"/>
    <cellStyle name="Note 2 17 2 2 2 4" xfId="20982" xr:uid="{00000000-0005-0000-0000-000027140000}"/>
    <cellStyle name="Note 2 17 2 2 2 5" xfId="35435" xr:uid="{00000000-0005-0000-0000-000028140000}"/>
    <cellStyle name="Note 2 17 2 2 3" xfId="6008" xr:uid="{00000000-0005-0000-0000-000029140000}"/>
    <cellStyle name="Note 2 17 2 2 3 2" xfId="23443" xr:uid="{00000000-0005-0000-0000-00002A140000}"/>
    <cellStyle name="Note 2 17 2 2 3 3" xfId="37896" xr:uid="{00000000-0005-0000-0000-00002B140000}"/>
    <cellStyle name="Note 2 17 2 2 4" xfId="8449" xr:uid="{00000000-0005-0000-0000-00002C140000}"/>
    <cellStyle name="Note 2 17 2 2 4 2" xfId="25884" xr:uid="{00000000-0005-0000-0000-00002D140000}"/>
    <cellStyle name="Note 2 17 2 2 4 3" xfId="40337" xr:uid="{00000000-0005-0000-0000-00002E140000}"/>
    <cellStyle name="Note 2 17 2 2 5" xfId="10869" xr:uid="{00000000-0005-0000-0000-00002F140000}"/>
    <cellStyle name="Note 2 17 2 2 5 2" xfId="28304" xr:uid="{00000000-0005-0000-0000-000030140000}"/>
    <cellStyle name="Note 2 17 2 2 5 3" xfId="42757" xr:uid="{00000000-0005-0000-0000-000031140000}"/>
    <cellStyle name="Note 2 17 2 2 6" xfId="17876" xr:uid="{00000000-0005-0000-0000-000032140000}"/>
    <cellStyle name="Note 2 17 2 3" xfId="1036" xr:uid="{00000000-0005-0000-0000-000033140000}"/>
    <cellStyle name="Note 2 17 2 3 2" xfId="3547" xr:uid="{00000000-0005-0000-0000-000034140000}"/>
    <cellStyle name="Note 2 17 2 3 2 2" xfId="13286" xr:uid="{00000000-0005-0000-0000-000035140000}"/>
    <cellStyle name="Note 2 17 2 3 2 2 2" xfId="30721" xr:uid="{00000000-0005-0000-0000-000036140000}"/>
    <cellStyle name="Note 2 17 2 3 2 2 3" xfId="45174" xr:uid="{00000000-0005-0000-0000-000037140000}"/>
    <cellStyle name="Note 2 17 2 3 2 3" xfId="15747" xr:uid="{00000000-0005-0000-0000-000038140000}"/>
    <cellStyle name="Note 2 17 2 3 2 3 2" xfId="33182" xr:uid="{00000000-0005-0000-0000-000039140000}"/>
    <cellStyle name="Note 2 17 2 3 2 3 3" xfId="47635" xr:uid="{00000000-0005-0000-0000-00003A140000}"/>
    <cellStyle name="Note 2 17 2 3 2 4" xfId="20983" xr:uid="{00000000-0005-0000-0000-00003B140000}"/>
    <cellStyle name="Note 2 17 2 3 2 5" xfId="35436" xr:uid="{00000000-0005-0000-0000-00003C140000}"/>
    <cellStyle name="Note 2 17 2 3 3" xfId="6009" xr:uid="{00000000-0005-0000-0000-00003D140000}"/>
    <cellStyle name="Note 2 17 2 3 3 2" xfId="23444" xr:uid="{00000000-0005-0000-0000-00003E140000}"/>
    <cellStyle name="Note 2 17 2 3 3 3" xfId="37897" xr:uid="{00000000-0005-0000-0000-00003F140000}"/>
    <cellStyle name="Note 2 17 2 3 4" xfId="8450" xr:uid="{00000000-0005-0000-0000-000040140000}"/>
    <cellStyle name="Note 2 17 2 3 4 2" xfId="25885" xr:uid="{00000000-0005-0000-0000-000041140000}"/>
    <cellStyle name="Note 2 17 2 3 4 3" xfId="40338" xr:uid="{00000000-0005-0000-0000-000042140000}"/>
    <cellStyle name="Note 2 17 2 3 5" xfId="10870" xr:uid="{00000000-0005-0000-0000-000043140000}"/>
    <cellStyle name="Note 2 17 2 3 5 2" xfId="28305" xr:uid="{00000000-0005-0000-0000-000044140000}"/>
    <cellStyle name="Note 2 17 2 3 5 3" xfId="42758" xr:uid="{00000000-0005-0000-0000-000045140000}"/>
    <cellStyle name="Note 2 17 2 3 6" xfId="17877" xr:uid="{00000000-0005-0000-0000-000046140000}"/>
    <cellStyle name="Note 2 17 2 4" xfId="1037" xr:uid="{00000000-0005-0000-0000-000047140000}"/>
    <cellStyle name="Note 2 17 2 4 2" xfId="3548" xr:uid="{00000000-0005-0000-0000-000048140000}"/>
    <cellStyle name="Note 2 17 2 4 2 2" xfId="20984" xr:uid="{00000000-0005-0000-0000-000049140000}"/>
    <cellStyle name="Note 2 17 2 4 2 3" xfId="35437" xr:uid="{00000000-0005-0000-0000-00004A140000}"/>
    <cellStyle name="Note 2 17 2 4 3" xfId="6010" xr:uid="{00000000-0005-0000-0000-00004B140000}"/>
    <cellStyle name="Note 2 17 2 4 3 2" xfId="23445" xr:uid="{00000000-0005-0000-0000-00004C140000}"/>
    <cellStyle name="Note 2 17 2 4 3 3" xfId="37898" xr:uid="{00000000-0005-0000-0000-00004D140000}"/>
    <cellStyle name="Note 2 17 2 4 4" xfId="8451" xr:uid="{00000000-0005-0000-0000-00004E140000}"/>
    <cellStyle name="Note 2 17 2 4 4 2" xfId="25886" xr:uid="{00000000-0005-0000-0000-00004F140000}"/>
    <cellStyle name="Note 2 17 2 4 4 3" xfId="40339" xr:uid="{00000000-0005-0000-0000-000050140000}"/>
    <cellStyle name="Note 2 17 2 4 5" xfId="10871" xr:uid="{00000000-0005-0000-0000-000051140000}"/>
    <cellStyle name="Note 2 17 2 4 5 2" xfId="28306" xr:uid="{00000000-0005-0000-0000-000052140000}"/>
    <cellStyle name="Note 2 17 2 4 5 3" xfId="42759" xr:uid="{00000000-0005-0000-0000-000053140000}"/>
    <cellStyle name="Note 2 17 2 4 6" xfId="15029" xr:uid="{00000000-0005-0000-0000-000054140000}"/>
    <cellStyle name="Note 2 17 2 4 6 2" xfId="32464" xr:uid="{00000000-0005-0000-0000-000055140000}"/>
    <cellStyle name="Note 2 17 2 4 6 3" xfId="46917" xr:uid="{00000000-0005-0000-0000-000056140000}"/>
    <cellStyle name="Note 2 17 2 4 7" xfId="17878" xr:uid="{00000000-0005-0000-0000-000057140000}"/>
    <cellStyle name="Note 2 17 2 4 8" xfId="20191" xr:uid="{00000000-0005-0000-0000-000058140000}"/>
    <cellStyle name="Note 2 17 2 5" xfId="3545" xr:uid="{00000000-0005-0000-0000-000059140000}"/>
    <cellStyle name="Note 2 17 2 5 2" xfId="13284" xr:uid="{00000000-0005-0000-0000-00005A140000}"/>
    <cellStyle name="Note 2 17 2 5 2 2" xfId="30719" xr:uid="{00000000-0005-0000-0000-00005B140000}"/>
    <cellStyle name="Note 2 17 2 5 2 3" xfId="45172" xr:uid="{00000000-0005-0000-0000-00005C140000}"/>
    <cellStyle name="Note 2 17 2 5 3" xfId="15745" xr:uid="{00000000-0005-0000-0000-00005D140000}"/>
    <cellStyle name="Note 2 17 2 5 3 2" xfId="33180" xr:uid="{00000000-0005-0000-0000-00005E140000}"/>
    <cellStyle name="Note 2 17 2 5 3 3" xfId="47633" xr:uid="{00000000-0005-0000-0000-00005F140000}"/>
    <cellStyle name="Note 2 17 2 5 4" xfId="20981" xr:uid="{00000000-0005-0000-0000-000060140000}"/>
    <cellStyle name="Note 2 17 2 5 5" xfId="35434" xr:uid="{00000000-0005-0000-0000-000061140000}"/>
    <cellStyle name="Note 2 17 2 6" xfId="6007" xr:uid="{00000000-0005-0000-0000-000062140000}"/>
    <cellStyle name="Note 2 17 2 6 2" xfId="23442" xr:uid="{00000000-0005-0000-0000-000063140000}"/>
    <cellStyle name="Note 2 17 2 6 3" xfId="37895" xr:uid="{00000000-0005-0000-0000-000064140000}"/>
    <cellStyle name="Note 2 17 2 7" xfId="8448" xr:uid="{00000000-0005-0000-0000-000065140000}"/>
    <cellStyle name="Note 2 17 2 7 2" xfId="25883" xr:uid="{00000000-0005-0000-0000-000066140000}"/>
    <cellStyle name="Note 2 17 2 7 3" xfId="40336" xr:uid="{00000000-0005-0000-0000-000067140000}"/>
    <cellStyle name="Note 2 17 2 8" xfId="10868" xr:uid="{00000000-0005-0000-0000-000068140000}"/>
    <cellStyle name="Note 2 17 2 8 2" xfId="28303" xr:uid="{00000000-0005-0000-0000-000069140000}"/>
    <cellStyle name="Note 2 17 2 8 3" xfId="42756" xr:uid="{00000000-0005-0000-0000-00006A140000}"/>
    <cellStyle name="Note 2 17 2 9" xfId="17875" xr:uid="{00000000-0005-0000-0000-00006B140000}"/>
    <cellStyle name="Note 2 17 3" xfId="1038" xr:uid="{00000000-0005-0000-0000-00006C140000}"/>
    <cellStyle name="Note 2 17 3 2" xfId="1039" xr:uid="{00000000-0005-0000-0000-00006D140000}"/>
    <cellStyle name="Note 2 17 3 2 2" xfId="3550" xr:uid="{00000000-0005-0000-0000-00006E140000}"/>
    <cellStyle name="Note 2 17 3 2 2 2" xfId="13288" xr:uid="{00000000-0005-0000-0000-00006F140000}"/>
    <cellStyle name="Note 2 17 3 2 2 2 2" xfId="30723" xr:uid="{00000000-0005-0000-0000-000070140000}"/>
    <cellStyle name="Note 2 17 3 2 2 2 3" xfId="45176" xr:uid="{00000000-0005-0000-0000-000071140000}"/>
    <cellStyle name="Note 2 17 3 2 2 3" xfId="15749" xr:uid="{00000000-0005-0000-0000-000072140000}"/>
    <cellStyle name="Note 2 17 3 2 2 3 2" xfId="33184" xr:uid="{00000000-0005-0000-0000-000073140000}"/>
    <cellStyle name="Note 2 17 3 2 2 3 3" xfId="47637" xr:uid="{00000000-0005-0000-0000-000074140000}"/>
    <cellStyle name="Note 2 17 3 2 2 4" xfId="20986" xr:uid="{00000000-0005-0000-0000-000075140000}"/>
    <cellStyle name="Note 2 17 3 2 2 5" xfId="35439" xr:uid="{00000000-0005-0000-0000-000076140000}"/>
    <cellStyle name="Note 2 17 3 2 3" xfId="6012" xr:uid="{00000000-0005-0000-0000-000077140000}"/>
    <cellStyle name="Note 2 17 3 2 3 2" xfId="23447" xr:uid="{00000000-0005-0000-0000-000078140000}"/>
    <cellStyle name="Note 2 17 3 2 3 3" xfId="37900" xr:uid="{00000000-0005-0000-0000-000079140000}"/>
    <cellStyle name="Note 2 17 3 2 4" xfId="8453" xr:uid="{00000000-0005-0000-0000-00007A140000}"/>
    <cellStyle name="Note 2 17 3 2 4 2" xfId="25888" xr:uid="{00000000-0005-0000-0000-00007B140000}"/>
    <cellStyle name="Note 2 17 3 2 4 3" xfId="40341" xr:uid="{00000000-0005-0000-0000-00007C140000}"/>
    <cellStyle name="Note 2 17 3 2 5" xfId="10873" xr:uid="{00000000-0005-0000-0000-00007D140000}"/>
    <cellStyle name="Note 2 17 3 2 5 2" xfId="28308" xr:uid="{00000000-0005-0000-0000-00007E140000}"/>
    <cellStyle name="Note 2 17 3 2 5 3" xfId="42761" xr:uid="{00000000-0005-0000-0000-00007F140000}"/>
    <cellStyle name="Note 2 17 3 2 6" xfId="17880" xr:uid="{00000000-0005-0000-0000-000080140000}"/>
    <cellStyle name="Note 2 17 3 3" xfId="1040" xr:uid="{00000000-0005-0000-0000-000081140000}"/>
    <cellStyle name="Note 2 17 3 3 2" xfId="3551" xr:uid="{00000000-0005-0000-0000-000082140000}"/>
    <cellStyle name="Note 2 17 3 3 2 2" xfId="13289" xr:uid="{00000000-0005-0000-0000-000083140000}"/>
    <cellStyle name="Note 2 17 3 3 2 2 2" xfId="30724" xr:uid="{00000000-0005-0000-0000-000084140000}"/>
    <cellStyle name="Note 2 17 3 3 2 2 3" xfId="45177" xr:uid="{00000000-0005-0000-0000-000085140000}"/>
    <cellStyle name="Note 2 17 3 3 2 3" xfId="15750" xr:uid="{00000000-0005-0000-0000-000086140000}"/>
    <cellStyle name="Note 2 17 3 3 2 3 2" xfId="33185" xr:uid="{00000000-0005-0000-0000-000087140000}"/>
    <cellStyle name="Note 2 17 3 3 2 3 3" xfId="47638" xr:uid="{00000000-0005-0000-0000-000088140000}"/>
    <cellStyle name="Note 2 17 3 3 2 4" xfId="20987" xr:uid="{00000000-0005-0000-0000-000089140000}"/>
    <cellStyle name="Note 2 17 3 3 2 5" xfId="35440" xr:uid="{00000000-0005-0000-0000-00008A140000}"/>
    <cellStyle name="Note 2 17 3 3 3" xfId="6013" xr:uid="{00000000-0005-0000-0000-00008B140000}"/>
    <cellStyle name="Note 2 17 3 3 3 2" xfId="23448" xr:uid="{00000000-0005-0000-0000-00008C140000}"/>
    <cellStyle name="Note 2 17 3 3 3 3" xfId="37901" xr:uid="{00000000-0005-0000-0000-00008D140000}"/>
    <cellStyle name="Note 2 17 3 3 4" xfId="8454" xr:uid="{00000000-0005-0000-0000-00008E140000}"/>
    <cellStyle name="Note 2 17 3 3 4 2" xfId="25889" xr:uid="{00000000-0005-0000-0000-00008F140000}"/>
    <cellStyle name="Note 2 17 3 3 4 3" xfId="40342" xr:uid="{00000000-0005-0000-0000-000090140000}"/>
    <cellStyle name="Note 2 17 3 3 5" xfId="10874" xr:uid="{00000000-0005-0000-0000-000091140000}"/>
    <cellStyle name="Note 2 17 3 3 5 2" xfId="28309" xr:uid="{00000000-0005-0000-0000-000092140000}"/>
    <cellStyle name="Note 2 17 3 3 5 3" xfId="42762" xr:uid="{00000000-0005-0000-0000-000093140000}"/>
    <cellStyle name="Note 2 17 3 3 6" xfId="17881" xr:uid="{00000000-0005-0000-0000-000094140000}"/>
    <cellStyle name="Note 2 17 3 4" xfId="1041" xr:uid="{00000000-0005-0000-0000-000095140000}"/>
    <cellStyle name="Note 2 17 3 4 2" xfId="3552" xr:uid="{00000000-0005-0000-0000-000096140000}"/>
    <cellStyle name="Note 2 17 3 4 2 2" xfId="20988" xr:uid="{00000000-0005-0000-0000-000097140000}"/>
    <cellStyle name="Note 2 17 3 4 2 3" xfId="35441" xr:uid="{00000000-0005-0000-0000-000098140000}"/>
    <cellStyle name="Note 2 17 3 4 3" xfId="6014" xr:uid="{00000000-0005-0000-0000-000099140000}"/>
    <cellStyle name="Note 2 17 3 4 3 2" xfId="23449" xr:uid="{00000000-0005-0000-0000-00009A140000}"/>
    <cellStyle name="Note 2 17 3 4 3 3" xfId="37902" xr:uid="{00000000-0005-0000-0000-00009B140000}"/>
    <cellStyle name="Note 2 17 3 4 4" xfId="8455" xr:uid="{00000000-0005-0000-0000-00009C140000}"/>
    <cellStyle name="Note 2 17 3 4 4 2" xfId="25890" xr:uid="{00000000-0005-0000-0000-00009D140000}"/>
    <cellStyle name="Note 2 17 3 4 4 3" xfId="40343" xr:uid="{00000000-0005-0000-0000-00009E140000}"/>
    <cellStyle name="Note 2 17 3 4 5" xfId="10875" xr:uid="{00000000-0005-0000-0000-00009F140000}"/>
    <cellStyle name="Note 2 17 3 4 5 2" xfId="28310" xr:uid="{00000000-0005-0000-0000-0000A0140000}"/>
    <cellStyle name="Note 2 17 3 4 5 3" xfId="42763" xr:uid="{00000000-0005-0000-0000-0000A1140000}"/>
    <cellStyle name="Note 2 17 3 4 6" xfId="15030" xr:uid="{00000000-0005-0000-0000-0000A2140000}"/>
    <cellStyle name="Note 2 17 3 4 6 2" xfId="32465" xr:uid="{00000000-0005-0000-0000-0000A3140000}"/>
    <cellStyle name="Note 2 17 3 4 6 3" xfId="46918" xr:uid="{00000000-0005-0000-0000-0000A4140000}"/>
    <cellStyle name="Note 2 17 3 4 7" xfId="17882" xr:uid="{00000000-0005-0000-0000-0000A5140000}"/>
    <cellStyle name="Note 2 17 3 4 8" xfId="20192" xr:uid="{00000000-0005-0000-0000-0000A6140000}"/>
    <cellStyle name="Note 2 17 3 5" xfId="3549" xr:uid="{00000000-0005-0000-0000-0000A7140000}"/>
    <cellStyle name="Note 2 17 3 5 2" xfId="13287" xr:uid="{00000000-0005-0000-0000-0000A8140000}"/>
    <cellStyle name="Note 2 17 3 5 2 2" xfId="30722" xr:uid="{00000000-0005-0000-0000-0000A9140000}"/>
    <cellStyle name="Note 2 17 3 5 2 3" xfId="45175" xr:uid="{00000000-0005-0000-0000-0000AA140000}"/>
    <cellStyle name="Note 2 17 3 5 3" xfId="15748" xr:uid="{00000000-0005-0000-0000-0000AB140000}"/>
    <cellStyle name="Note 2 17 3 5 3 2" xfId="33183" xr:uid="{00000000-0005-0000-0000-0000AC140000}"/>
    <cellStyle name="Note 2 17 3 5 3 3" xfId="47636" xr:uid="{00000000-0005-0000-0000-0000AD140000}"/>
    <cellStyle name="Note 2 17 3 5 4" xfId="20985" xr:uid="{00000000-0005-0000-0000-0000AE140000}"/>
    <cellStyle name="Note 2 17 3 5 5" xfId="35438" xr:uid="{00000000-0005-0000-0000-0000AF140000}"/>
    <cellStyle name="Note 2 17 3 6" xfId="6011" xr:uid="{00000000-0005-0000-0000-0000B0140000}"/>
    <cellStyle name="Note 2 17 3 6 2" xfId="23446" xr:uid="{00000000-0005-0000-0000-0000B1140000}"/>
    <cellStyle name="Note 2 17 3 6 3" xfId="37899" xr:uid="{00000000-0005-0000-0000-0000B2140000}"/>
    <cellStyle name="Note 2 17 3 7" xfId="8452" xr:uid="{00000000-0005-0000-0000-0000B3140000}"/>
    <cellStyle name="Note 2 17 3 7 2" xfId="25887" xr:uid="{00000000-0005-0000-0000-0000B4140000}"/>
    <cellStyle name="Note 2 17 3 7 3" xfId="40340" xr:uid="{00000000-0005-0000-0000-0000B5140000}"/>
    <cellStyle name="Note 2 17 3 8" xfId="10872" xr:uid="{00000000-0005-0000-0000-0000B6140000}"/>
    <cellStyle name="Note 2 17 3 8 2" xfId="28307" xr:uid="{00000000-0005-0000-0000-0000B7140000}"/>
    <cellStyle name="Note 2 17 3 8 3" xfId="42760" xr:uid="{00000000-0005-0000-0000-0000B8140000}"/>
    <cellStyle name="Note 2 17 3 9" xfId="17879" xr:uid="{00000000-0005-0000-0000-0000B9140000}"/>
    <cellStyle name="Note 2 17 4" xfId="1042" xr:uid="{00000000-0005-0000-0000-0000BA140000}"/>
    <cellStyle name="Note 2 17 4 2" xfId="1043" xr:uid="{00000000-0005-0000-0000-0000BB140000}"/>
    <cellStyle name="Note 2 17 4 2 2" xfId="3554" xr:uid="{00000000-0005-0000-0000-0000BC140000}"/>
    <cellStyle name="Note 2 17 4 2 2 2" xfId="13291" xr:uid="{00000000-0005-0000-0000-0000BD140000}"/>
    <cellStyle name="Note 2 17 4 2 2 2 2" xfId="30726" xr:uid="{00000000-0005-0000-0000-0000BE140000}"/>
    <cellStyle name="Note 2 17 4 2 2 2 3" xfId="45179" xr:uid="{00000000-0005-0000-0000-0000BF140000}"/>
    <cellStyle name="Note 2 17 4 2 2 3" xfId="15752" xr:uid="{00000000-0005-0000-0000-0000C0140000}"/>
    <cellStyle name="Note 2 17 4 2 2 3 2" xfId="33187" xr:uid="{00000000-0005-0000-0000-0000C1140000}"/>
    <cellStyle name="Note 2 17 4 2 2 3 3" xfId="47640" xr:uid="{00000000-0005-0000-0000-0000C2140000}"/>
    <cellStyle name="Note 2 17 4 2 2 4" xfId="20990" xr:uid="{00000000-0005-0000-0000-0000C3140000}"/>
    <cellStyle name="Note 2 17 4 2 2 5" xfId="35443" xr:uid="{00000000-0005-0000-0000-0000C4140000}"/>
    <cellStyle name="Note 2 17 4 2 3" xfId="6016" xr:uid="{00000000-0005-0000-0000-0000C5140000}"/>
    <cellStyle name="Note 2 17 4 2 3 2" xfId="23451" xr:uid="{00000000-0005-0000-0000-0000C6140000}"/>
    <cellStyle name="Note 2 17 4 2 3 3" xfId="37904" xr:uid="{00000000-0005-0000-0000-0000C7140000}"/>
    <cellStyle name="Note 2 17 4 2 4" xfId="8457" xr:uid="{00000000-0005-0000-0000-0000C8140000}"/>
    <cellStyle name="Note 2 17 4 2 4 2" xfId="25892" xr:uid="{00000000-0005-0000-0000-0000C9140000}"/>
    <cellStyle name="Note 2 17 4 2 4 3" xfId="40345" xr:uid="{00000000-0005-0000-0000-0000CA140000}"/>
    <cellStyle name="Note 2 17 4 2 5" xfId="10877" xr:uid="{00000000-0005-0000-0000-0000CB140000}"/>
    <cellStyle name="Note 2 17 4 2 5 2" xfId="28312" xr:uid="{00000000-0005-0000-0000-0000CC140000}"/>
    <cellStyle name="Note 2 17 4 2 5 3" xfId="42765" xr:uid="{00000000-0005-0000-0000-0000CD140000}"/>
    <cellStyle name="Note 2 17 4 2 6" xfId="17884" xr:uid="{00000000-0005-0000-0000-0000CE140000}"/>
    <cellStyle name="Note 2 17 4 3" xfId="1044" xr:uid="{00000000-0005-0000-0000-0000CF140000}"/>
    <cellStyle name="Note 2 17 4 3 2" xfId="3555" xr:uid="{00000000-0005-0000-0000-0000D0140000}"/>
    <cellStyle name="Note 2 17 4 3 2 2" xfId="13292" xr:uid="{00000000-0005-0000-0000-0000D1140000}"/>
    <cellStyle name="Note 2 17 4 3 2 2 2" xfId="30727" xr:uid="{00000000-0005-0000-0000-0000D2140000}"/>
    <cellStyle name="Note 2 17 4 3 2 2 3" xfId="45180" xr:uid="{00000000-0005-0000-0000-0000D3140000}"/>
    <cellStyle name="Note 2 17 4 3 2 3" xfId="15753" xr:uid="{00000000-0005-0000-0000-0000D4140000}"/>
    <cellStyle name="Note 2 17 4 3 2 3 2" xfId="33188" xr:uid="{00000000-0005-0000-0000-0000D5140000}"/>
    <cellStyle name="Note 2 17 4 3 2 3 3" xfId="47641" xr:uid="{00000000-0005-0000-0000-0000D6140000}"/>
    <cellStyle name="Note 2 17 4 3 2 4" xfId="20991" xr:uid="{00000000-0005-0000-0000-0000D7140000}"/>
    <cellStyle name="Note 2 17 4 3 2 5" xfId="35444" xr:uid="{00000000-0005-0000-0000-0000D8140000}"/>
    <cellStyle name="Note 2 17 4 3 3" xfId="6017" xr:uid="{00000000-0005-0000-0000-0000D9140000}"/>
    <cellStyle name="Note 2 17 4 3 3 2" xfId="23452" xr:uid="{00000000-0005-0000-0000-0000DA140000}"/>
    <cellStyle name="Note 2 17 4 3 3 3" xfId="37905" xr:uid="{00000000-0005-0000-0000-0000DB140000}"/>
    <cellStyle name="Note 2 17 4 3 4" xfId="8458" xr:uid="{00000000-0005-0000-0000-0000DC140000}"/>
    <cellStyle name="Note 2 17 4 3 4 2" xfId="25893" xr:uid="{00000000-0005-0000-0000-0000DD140000}"/>
    <cellStyle name="Note 2 17 4 3 4 3" xfId="40346" xr:uid="{00000000-0005-0000-0000-0000DE140000}"/>
    <cellStyle name="Note 2 17 4 3 5" xfId="10878" xr:uid="{00000000-0005-0000-0000-0000DF140000}"/>
    <cellStyle name="Note 2 17 4 3 5 2" xfId="28313" xr:uid="{00000000-0005-0000-0000-0000E0140000}"/>
    <cellStyle name="Note 2 17 4 3 5 3" xfId="42766" xr:uid="{00000000-0005-0000-0000-0000E1140000}"/>
    <cellStyle name="Note 2 17 4 3 6" xfId="17885" xr:uid="{00000000-0005-0000-0000-0000E2140000}"/>
    <cellStyle name="Note 2 17 4 4" xfId="1045" xr:uid="{00000000-0005-0000-0000-0000E3140000}"/>
    <cellStyle name="Note 2 17 4 4 2" xfId="3556" xr:uid="{00000000-0005-0000-0000-0000E4140000}"/>
    <cellStyle name="Note 2 17 4 4 2 2" xfId="20992" xr:uid="{00000000-0005-0000-0000-0000E5140000}"/>
    <cellStyle name="Note 2 17 4 4 2 3" xfId="35445" xr:uid="{00000000-0005-0000-0000-0000E6140000}"/>
    <cellStyle name="Note 2 17 4 4 3" xfId="6018" xr:uid="{00000000-0005-0000-0000-0000E7140000}"/>
    <cellStyle name="Note 2 17 4 4 3 2" xfId="23453" xr:uid="{00000000-0005-0000-0000-0000E8140000}"/>
    <cellStyle name="Note 2 17 4 4 3 3" xfId="37906" xr:uid="{00000000-0005-0000-0000-0000E9140000}"/>
    <cellStyle name="Note 2 17 4 4 4" xfId="8459" xr:uid="{00000000-0005-0000-0000-0000EA140000}"/>
    <cellStyle name="Note 2 17 4 4 4 2" xfId="25894" xr:uid="{00000000-0005-0000-0000-0000EB140000}"/>
    <cellStyle name="Note 2 17 4 4 4 3" xfId="40347" xr:uid="{00000000-0005-0000-0000-0000EC140000}"/>
    <cellStyle name="Note 2 17 4 4 5" xfId="10879" xr:uid="{00000000-0005-0000-0000-0000ED140000}"/>
    <cellStyle name="Note 2 17 4 4 5 2" xfId="28314" xr:uid="{00000000-0005-0000-0000-0000EE140000}"/>
    <cellStyle name="Note 2 17 4 4 5 3" xfId="42767" xr:uid="{00000000-0005-0000-0000-0000EF140000}"/>
    <cellStyle name="Note 2 17 4 4 6" xfId="15031" xr:uid="{00000000-0005-0000-0000-0000F0140000}"/>
    <cellStyle name="Note 2 17 4 4 6 2" xfId="32466" xr:uid="{00000000-0005-0000-0000-0000F1140000}"/>
    <cellStyle name="Note 2 17 4 4 6 3" xfId="46919" xr:uid="{00000000-0005-0000-0000-0000F2140000}"/>
    <cellStyle name="Note 2 17 4 4 7" xfId="17886" xr:uid="{00000000-0005-0000-0000-0000F3140000}"/>
    <cellStyle name="Note 2 17 4 4 8" xfId="20193" xr:uid="{00000000-0005-0000-0000-0000F4140000}"/>
    <cellStyle name="Note 2 17 4 5" xfId="3553" xr:uid="{00000000-0005-0000-0000-0000F5140000}"/>
    <cellStyle name="Note 2 17 4 5 2" xfId="13290" xr:uid="{00000000-0005-0000-0000-0000F6140000}"/>
    <cellStyle name="Note 2 17 4 5 2 2" xfId="30725" xr:uid="{00000000-0005-0000-0000-0000F7140000}"/>
    <cellStyle name="Note 2 17 4 5 2 3" xfId="45178" xr:uid="{00000000-0005-0000-0000-0000F8140000}"/>
    <cellStyle name="Note 2 17 4 5 3" xfId="15751" xr:uid="{00000000-0005-0000-0000-0000F9140000}"/>
    <cellStyle name="Note 2 17 4 5 3 2" xfId="33186" xr:uid="{00000000-0005-0000-0000-0000FA140000}"/>
    <cellStyle name="Note 2 17 4 5 3 3" xfId="47639" xr:uid="{00000000-0005-0000-0000-0000FB140000}"/>
    <cellStyle name="Note 2 17 4 5 4" xfId="20989" xr:uid="{00000000-0005-0000-0000-0000FC140000}"/>
    <cellStyle name="Note 2 17 4 5 5" xfId="35442" xr:uid="{00000000-0005-0000-0000-0000FD140000}"/>
    <cellStyle name="Note 2 17 4 6" xfId="6015" xr:uid="{00000000-0005-0000-0000-0000FE140000}"/>
    <cellStyle name="Note 2 17 4 6 2" xfId="23450" xr:uid="{00000000-0005-0000-0000-0000FF140000}"/>
    <cellStyle name="Note 2 17 4 6 3" xfId="37903" xr:uid="{00000000-0005-0000-0000-000000150000}"/>
    <cellStyle name="Note 2 17 4 7" xfId="8456" xr:uid="{00000000-0005-0000-0000-000001150000}"/>
    <cellStyle name="Note 2 17 4 7 2" xfId="25891" xr:uid="{00000000-0005-0000-0000-000002150000}"/>
    <cellStyle name="Note 2 17 4 7 3" xfId="40344" xr:uid="{00000000-0005-0000-0000-000003150000}"/>
    <cellStyle name="Note 2 17 4 8" xfId="10876" xr:uid="{00000000-0005-0000-0000-000004150000}"/>
    <cellStyle name="Note 2 17 4 8 2" xfId="28311" xr:uid="{00000000-0005-0000-0000-000005150000}"/>
    <cellStyle name="Note 2 17 4 8 3" xfId="42764" xr:uid="{00000000-0005-0000-0000-000006150000}"/>
    <cellStyle name="Note 2 17 4 9" xfId="17883" xr:uid="{00000000-0005-0000-0000-000007150000}"/>
    <cellStyle name="Note 2 17 5" xfId="1046" xr:uid="{00000000-0005-0000-0000-000008150000}"/>
    <cellStyle name="Note 2 17 5 2" xfId="1047" xr:uid="{00000000-0005-0000-0000-000009150000}"/>
    <cellStyle name="Note 2 17 5 2 2" xfId="3558" xr:uid="{00000000-0005-0000-0000-00000A150000}"/>
    <cellStyle name="Note 2 17 5 2 2 2" xfId="13294" xr:uid="{00000000-0005-0000-0000-00000B150000}"/>
    <cellStyle name="Note 2 17 5 2 2 2 2" xfId="30729" xr:uid="{00000000-0005-0000-0000-00000C150000}"/>
    <cellStyle name="Note 2 17 5 2 2 2 3" xfId="45182" xr:uid="{00000000-0005-0000-0000-00000D150000}"/>
    <cellStyle name="Note 2 17 5 2 2 3" xfId="15755" xr:uid="{00000000-0005-0000-0000-00000E150000}"/>
    <cellStyle name="Note 2 17 5 2 2 3 2" xfId="33190" xr:uid="{00000000-0005-0000-0000-00000F150000}"/>
    <cellStyle name="Note 2 17 5 2 2 3 3" xfId="47643" xr:uid="{00000000-0005-0000-0000-000010150000}"/>
    <cellStyle name="Note 2 17 5 2 2 4" xfId="20994" xr:uid="{00000000-0005-0000-0000-000011150000}"/>
    <cellStyle name="Note 2 17 5 2 2 5" xfId="35447" xr:uid="{00000000-0005-0000-0000-000012150000}"/>
    <cellStyle name="Note 2 17 5 2 3" xfId="6020" xr:uid="{00000000-0005-0000-0000-000013150000}"/>
    <cellStyle name="Note 2 17 5 2 3 2" xfId="23455" xr:uid="{00000000-0005-0000-0000-000014150000}"/>
    <cellStyle name="Note 2 17 5 2 3 3" xfId="37908" xr:uid="{00000000-0005-0000-0000-000015150000}"/>
    <cellStyle name="Note 2 17 5 2 4" xfId="8461" xr:uid="{00000000-0005-0000-0000-000016150000}"/>
    <cellStyle name="Note 2 17 5 2 4 2" xfId="25896" xr:uid="{00000000-0005-0000-0000-000017150000}"/>
    <cellStyle name="Note 2 17 5 2 4 3" xfId="40349" xr:uid="{00000000-0005-0000-0000-000018150000}"/>
    <cellStyle name="Note 2 17 5 2 5" xfId="10881" xr:uid="{00000000-0005-0000-0000-000019150000}"/>
    <cellStyle name="Note 2 17 5 2 5 2" xfId="28316" xr:uid="{00000000-0005-0000-0000-00001A150000}"/>
    <cellStyle name="Note 2 17 5 2 5 3" xfId="42769" xr:uid="{00000000-0005-0000-0000-00001B150000}"/>
    <cellStyle name="Note 2 17 5 2 6" xfId="17888" xr:uid="{00000000-0005-0000-0000-00001C150000}"/>
    <cellStyle name="Note 2 17 5 3" xfId="1048" xr:uid="{00000000-0005-0000-0000-00001D150000}"/>
    <cellStyle name="Note 2 17 5 3 2" xfId="3559" xr:uid="{00000000-0005-0000-0000-00001E150000}"/>
    <cellStyle name="Note 2 17 5 3 2 2" xfId="13295" xr:uid="{00000000-0005-0000-0000-00001F150000}"/>
    <cellStyle name="Note 2 17 5 3 2 2 2" xfId="30730" xr:uid="{00000000-0005-0000-0000-000020150000}"/>
    <cellStyle name="Note 2 17 5 3 2 2 3" xfId="45183" xr:uid="{00000000-0005-0000-0000-000021150000}"/>
    <cellStyle name="Note 2 17 5 3 2 3" xfId="15756" xr:uid="{00000000-0005-0000-0000-000022150000}"/>
    <cellStyle name="Note 2 17 5 3 2 3 2" xfId="33191" xr:uid="{00000000-0005-0000-0000-000023150000}"/>
    <cellStyle name="Note 2 17 5 3 2 3 3" xfId="47644" xr:uid="{00000000-0005-0000-0000-000024150000}"/>
    <cellStyle name="Note 2 17 5 3 2 4" xfId="20995" xr:uid="{00000000-0005-0000-0000-000025150000}"/>
    <cellStyle name="Note 2 17 5 3 2 5" xfId="35448" xr:uid="{00000000-0005-0000-0000-000026150000}"/>
    <cellStyle name="Note 2 17 5 3 3" xfId="6021" xr:uid="{00000000-0005-0000-0000-000027150000}"/>
    <cellStyle name="Note 2 17 5 3 3 2" xfId="23456" xr:uid="{00000000-0005-0000-0000-000028150000}"/>
    <cellStyle name="Note 2 17 5 3 3 3" xfId="37909" xr:uid="{00000000-0005-0000-0000-000029150000}"/>
    <cellStyle name="Note 2 17 5 3 4" xfId="8462" xr:uid="{00000000-0005-0000-0000-00002A150000}"/>
    <cellStyle name="Note 2 17 5 3 4 2" xfId="25897" xr:uid="{00000000-0005-0000-0000-00002B150000}"/>
    <cellStyle name="Note 2 17 5 3 4 3" xfId="40350" xr:uid="{00000000-0005-0000-0000-00002C150000}"/>
    <cellStyle name="Note 2 17 5 3 5" xfId="10882" xr:uid="{00000000-0005-0000-0000-00002D150000}"/>
    <cellStyle name="Note 2 17 5 3 5 2" xfId="28317" xr:uid="{00000000-0005-0000-0000-00002E150000}"/>
    <cellStyle name="Note 2 17 5 3 5 3" xfId="42770" xr:uid="{00000000-0005-0000-0000-00002F150000}"/>
    <cellStyle name="Note 2 17 5 3 6" xfId="17889" xr:uid="{00000000-0005-0000-0000-000030150000}"/>
    <cellStyle name="Note 2 17 5 4" xfId="1049" xr:uid="{00000000-0005-0000-0000-000031150000}"/>
    <cellStyle name="Note 2 17 5 4 2" xfId="3560" xr:uid="{00000000-0005-0000-0000-000032150000}"/>
    <cellStyle name="Note 2 17 5 4 2 2" xfId="20996" xr:uid="{00000000-0005-0000-0000-000033150000}"/>
    <cellStyle name="Note 2 17 5 4 2 3" xfId="35449" xr:uid="{00000000-0005-0000-0000-000034150000}"/>
    <cellStyle name="Note 2 17 5 4 3" xfId="6022" xr:uid="{00000000-0005-0000-0000-000035150000}"/>
    <cellStyle name="Note 2 17 5 4 3 2" xfId="23457" xr:uid="{00000000-0005-0000-0000-000036150000}"/>
    <cellStyle name="Note 2 17 5 4 3 3" xfId="37910" xr:uid="{00000000-0005-0000-0000-000037150000}"/>
    <cellStyle name="Note 2 17 5 4 4" xfId="8463" xr:uid="{00000000-0005-0000-0000-000038150000}"/>
    <cellStyle name="Note 2 17 5 4 4 2" xfId="25898" xr:uid="{00000000-0005-0000-0000-000039150000}"/>
    <cellStyle name="Note 2 17 5 4 4 3" xfId="40351" xr:uid="{00000000-0005-0000-0000-00003A150000}"/>
    <cellStyle name="Note 2 17 5 4 5" xfId="10883" xr:uid="{00000000-0005-0000-0000-00003B150000}"/>
    <cellStyle name="Note 2 17 5 4 5 2" xfId="28318" xr:uid="{00000000-0005-0000-0000-00003C150000}"/>
    <cellStyle name="Note 2 17 5 4 5 3" xfId="42771" xr:uid="{00000000-0005-0000-0000-00003D150000}"/>
    <cellStyle name="Note 2 17 5 4 6" xfId="15032" xr:uid="{00000000-0005-0000-0000-00003E150000}"/>
    <cellStyle name="Note 2 17 5 4 6 2" xfId="32467" xr:uid="{00000000-0005-0000-0000-00003F150000}"/>
    <cellStyle name="Note 2 17 5 4 6 3" xfId="46920" xr:uid="{00000000-0005-0000-0000-000040150000}"/>
    <cellStyle name="Note 2 17 5 4 7" xfId="17890" xr:uid="{00000000-0005-0000-0000-000041150000}"/>
    <cellStyle name="Note 2 17 5 4 8" xfId="20194" xr:uid="{00000000-0005-0000-0000-000042150000}"/>
    <cellStyle name="Note 2 17 5 5" xfId="3557" xr:uid="{00000000-0005-0000-0000-000043150000}"/>
    <cellStyle name="Note 2 17 5 5 2" xfId="13293" xr:uid="{00000000-0005-0000-0000-000044150000}"/>
    <cellStyle name="Note 2 17 5 5 2 2" xfId="30728" xr:uid="{00000000-0005-0000-0000-000045150000}"/>
    <cellStyle name="Note 2 17 5 5 2 3" xfId="45181" xr:uid="{00000000-0005-0000-0000-000046150000}"/>
    <cellStyle name="Note 2 17 5 5 3" xfId="15754" xr:uid="{00000000-0005-0000-0000-000047150000}"/>
    <cellStyle name="Note 2 17 5 5 3 2" xfId="33189" xr:uid="{00000000-0005-0000-0000-000048150000}"/>
    <cellStyle name="Note 2 17 5 5 3 3" xfId="47642" xr:uid="{00000000-0005-0000-0000-000049150000}"/>
    <cellStyle name="Note 2 17 5 5 4" xfId="20993" xr:uid="{00000000-0005-0000-0000-00004A150000}"/>
    <cellStyle name="Note 2 17 5 5 5" xfId="35446" xr:uid="{00000000-0005-0000-0000-00004B150000}"/>
    <cellStyle name="Note 2 17 5 6" xfId="6019" xr:uid="{00000000-0005-0000-0000-00004C150000}"/>
    <cellStyle name="Note 2 17 5 6 2" xfId="23454" xr:uid="{00000000-0005-0000-0000-00004D150000}"/>
    <cellStyle name="Note 2 17 5 6 3" xfId="37907" xr:uid="{00000000-0005-0000-0000-00004E150000}"/>
    <cellStyle name="Note 2 17 5 7" xfId="8460" xr:uid="{00000000-0005-0000-0000-00004F150000}"/>
    <cellStyle name="Note 2 17 5 7 2" xfId="25895" xr:uid="{00000000-0005-0000-0000-000050150000}"/>
    <cellStyle name="Note 2 17 5 7 3" xfId="40348" xr:uid="{00000000-0005-0000-0000-000051150000}"/>
    <cellStyle name="Note 2 17 5 8" xfId="10880" xr:uid="{00000000-0005-0000-0000-000052150000}"/>
    <cellStyle name="Note 2 17 5 8 2" xfId="28315" xr:uid="{00000000-0005-0000-0000-000053150000}"/>
    <cellStyle name="Note 2 17 5 8 3" xfId="42768" xr:uid="{00000000-0005-0000-0000-000054150000}"/>
    <cellStyle name="Note 2 17 5 9" xfId="17887" xr:uid="{00000000-0005-0000-0000-000055150000}"/>
    <cellStyle name="Note 2 17 6" xfId="1050" xr:uid="{00000000-0005-0000-0000-000056150000}"/>
    <cellStyle name="Note 2 17 6 2" xfId="3561" xr:uid="{00000000-0005-0000-0000-000057150000}"/>
    <cellStyle name="Note 2 17 6 2 2" xfId="13296" xr:uid="{00000000-0005-0000-0000-000058150000}"/>
    <cellStyle name="Note 2 17 6 2 2 2" xfId="30731" xr:uid="{00000000-0005-0000-0000-000059150000}"/>
    <cellStyle name="Note 2 17 6 2 2 3" xfId="45184" xr:uid="{00000000-0005-0000-0000-00005A150000}"/>
    <cellStyle name="Note 2 17 6 2 3" xfId="15757" xr:uid="{00000000-0005-0000-0000-00005B150000}"/>
    <cellStyle name="Note 2 17 6 2 3 2" xfId="33192" xr:uid="{00000000-0005-0000-0000-00005C150000}"/>
    <cellStyle name="Note 2 17 6 2 3 3" xfId="47645" xr:uid="{00000000-0005-0000-0000-00005D150000}"/>
    <cellStyle name="Note 2 17 6 2 4" xfId="20997" xr:uid="{00000000-0005-0000-0000-00005E150000}"/>
    <cellStyle name="Note 2 17 6 2 5" xfId="35450" xr:uid="{00000000-0005-0000-0000-00005F150000}"/>
    <cellStyle name="Note 2 17 6 3" xfId="6023" xr:uid="{00000000-0005-0000-0000-000060150000}"/>
    <cellStyle name="Note 2 17 6 3 2" xfId="23458" xr:uid="{00000000-0005-0000-0000-000061150000}"/>
    <cellStyle name="Note 2 17 6 3 3" xfId="37911" xr:uid="{00000000-0005-0000-0000-000062150000}"/>
    <cellStyle name="Note 2 17 6 4" xfId="8464" xr:uid="{00000000-0005-0000-0000-000063150000}"/>
    <cellStyle name="Note 2 17 6 4 2" xfId="25899" xr:uid="{00000000-0005-0000-0000-000064150000}"/>
    <cellStyle name="Note 2 17 6 4 3" xfId="40352" xr:uid="{00000000-0005-0000-0000-000065150000}"/>
    <cellStyle name="Note 2 17 6 5" xfId="10884" xr:uid="{00000000-0005-0000-0000-000066150000}"/>
    <cellStyle name="Note 2 17 6 5 2" xfId="28319" xr:uid="{00000000-0005-0000-0000-000067150000}"/>
    <cellStyle name="Note 2 17 6 5 3" xfId="42772" xr:uid="{00000000-0005-0000-0000-000068150000}"/>
    <cellStyle name="Note 2 17 6 6" xfId="17891" xr:uid="{00000000-0005-0000-0000-000069150000}"/>
    <cellStyle name="Note 2 17 7" xfId="1051" xr:uid="{00000000-0005-0000-0000-00006A150000}"/>
    <cellStyle name="Note 2 17 7 2" xfId="3562" xr:uid="{00000000-0005-0000-0000-00006B150000}"/>
    <cellStyle name="Note 2 17 7 2 2" xfId="13297" xr:uid="{00000000-0005-0000-0000-00006C150000}"/>
    <cellStyle name="Note 2 17 7 2 2 2" xfId="30732" xr:uid="{00000000-0005-0000-0000-00006D150000}"/>
    <cellStyle name="Note 2 17 7 2 2 3" xfId="45185" xr:uid="{00000000-0005-0000-0000-00006E150000}"/>
    <cellStyle name="Note 2 17 7 2 3" xfId="15758" xr:uid="{00000000-0005-0000-0000-00006F150000}"/>
    <cellStyle name="Note 2 17 7 2 3 2" xfId="33193" xr:uid="{00000000-0005-0000-0000-000070150000}"/>
    <cellStyle name="Note 2 17 7 2 3 3" xfId="47646" xr:uid="{00000000-0005-0000-0000-000071150000}"/>
    <cellStyle name="Note 2 17 7 2 4" xfId="20998" xr:uid="{00000000-0005-0000-0000-000072150000}"/>
    <cellStyle name="Note 2 17 7 2 5" xfId="35451" xr:uid="{00000000-0005-0000-0000-000073150000}"/>
    <cellStyle name="Note 2 17 7 3" xfId="6024" xr:uid="{00000000-0005-0000-0000-000074150000}"/>
    <cellStyle name="Note 2 17 7 3 2" xfId="23459" xr:uid="{00000000-0005-0000-0000-000075150000}"/>
    <cellStyle name="Note 2 17 7 3 3" xfId="37912" xr:uid="{00000000-0005-0000-0000-000076150000}"/>
    <cellStyle name="Note 2 17 7 4" xfId="8465" xr:uid="{00000000-0005-0000-0000-000077150000}"/>
    <cellStyle name="Note 2 17 7 4 2" xfId="25900" xr:uid="{00000000-0005-0000-0000-000078150000}"/>
    <cellStyle name="Note 2 17 7 4 3" xfId="40353" xr:uid="{00000000-0005-0000-0000-000079150000}"/>
    <cellStyle name="Note 2 17 7 5" xfId="10885" xr:uid="{00000000-0005-0000-0000-00007A150000}"/>
    <cellStyle name="Note 2 17 7 5 2" xfId="28320" xr:uid="{00000000-0005-0000-0000-00007B150000}"/>
    <cellStyle name="Note 2 17 7 5 3" xfId="42773" xr:uid="{00000000-0005-0000-0000-00007C150000}"/>
    <cellStyle name="Note 2 17 7 6" xfId="17892" xr:uid="{00000000-0005-0000-0000-00007D150000}"/>
    <cellStyle name="Note 2 17 8" xfId="1052" xr:uid="{00000000-0005-0000-0000-00007E150000}"/>
    <cellStyle name="Note 2 17 8 2" xfId="3563" xr:uid="{00000000-0005-0000-0000-00007F150000}"/>
    <cellStyle name="Note 2 17 8 2 2" xfId="20999" xr:uid="{00000000-0005-0000-0000-000080150000}"/>
    <cellStyle name="Note 2 17 8 2 3" xfId="35452" xr:uid="{00000000-0005-0000-0000-000081150000}"/>
    <cellStyle name="Note 2 17 8 3" xfId="6025" xr:uid="{00000000-0005-0000-0000-000082150000}"/>
    <cellStyle name="Note 2 17 8 3 2" xfId="23460" xr:uid="{00000000-0005-0000-0000-000083150000}"/>
    <cellStyle name="Note 2 17 8 3 3" xfId="37913" xr:uid="{00000000-0005-0000-0000-000084150000}"/>
    <cellStyle name="Note 2 17 8 4" xfId="8466" xr:uid="{00000000-0005-0000-0000-000085150000}"/>
    <cellStyle name="Note 2 17 8 4 2" xfId="25901" xr:uid="{00000000-0005-0000-0000-000086150000}"/>
    <cellStyle name="Note 2 17 8 4 3" xfId="40354" xr:uid="{00000000-0005-0000-0000-000087150000}"/>
    <cellStyle name="Note 2 17 8 5" xfId="10886" xr:uid="{00000000-0005-0000-0000-000088150000}"/>
    <cellStyle name="Note 2 17 8 5 2" xfId="28321" xr:uid="{00000000-0005-0000-0000-000089150000}"/>
    <cellStyle name="Note 2 17 8 5 3" xfId="42774" xr:uid="{00000000-0005-0000-0000-00008A150000}"/>
    <cellStyle name="Note 2 17 8 6" xfId="15033" xr:uid="{00000000-0005-0000-0000-00008B150000}"/>
    <cellStyle name="Note 2 17 8 6 2" xfId="32468" xr:uid="{00000000-0005-0000-0000-00008C150000}"/>
    <cellStyle name="Note 2 17 8 6 3" xfId="46921" xr:uid="{00000000-0005-0000-0000-00008D150000}"/>
    <cellStyle name="Note 2 17 8 7" xfId="17893" xr:uid="{00000000-0005-0000-0000-00008E150000}"/>
    <cellStyle name="Note 2 17 8 8" xfId="20195" xr:uid="{00000000-0005-0000-0000-00008F150000}"/>
    <cellStyle name="Note 2 17 9" xfId="3544" xr:uid="{00000000-0005-0000-0000-000090150000}"/>
    <cellStyle name="Note 2 17 9 2" xfId="13283" xr:uid="{00000000-0005-0000-0000-000091150000}"/>
    <cellStyle name="Note 2 17 9 2 2" xfId="30718" xr:uid="{00000000-0005-0000-0000-000092150000}"/>
    <cellStyle name="Note 2 17 9 2 3" xfId="45171" xr:uid="{00000000-0005-0000-0000-000093150000}"/>
    <cellStyle name="Note 2 17 9 3" xfId="15744" xr:uid="{00000000-0005-0000-0000-000094150000}"/>
    <cellStyle name="Note 2 17 9 3 2" xfId="33179" xr:uid="{00000000-0005-0000-0000-000095150000}"/>
    <cellStyle name="Note 2 17 9 3 3" xfId="47632" xr:uid="{00000000-0005-0000-0000-000096150000}"/>
    <cellStyle name="Note 2 17 9 4" xfId="20980" xr:uid="{00000000-0005-0000-0000-000097150000}"/>
    <cellStyle name="Note 2 17 9 5" xfId="35433" xr:uid="{00000000-0005-0000-0000-000098150000}"/>
    <cellStyle name="Note 2 18" xfId="1053" xr:uid="{00000000-0005-0000-0000-000099150000}"/>
    <cellStyle name="Note 2 18 10" xfId="6026" xr:uid="{00000000-0005-0000-0000-00009A150000}"/>
    <cellStyle name="Note 2 18 10 2" xfId="23461" xr:uid="{00000000-0005-0000-0000-00009B150000}"/>
    <cellStyle name="Note 2 18 10 3" xfId="37914" xr:uid="{00000000-0005-0000-0000-00009C150000}"/>
    <cellStyle name="Note 2 18 11" xfId="8467" xr:uid="{00000000-0005-0000-0000-00009D150000}"/>
    <cellStyle name="Note 2 18 11 2" xfId="25902" xr:uid="{00000000-0005-0000-0000-00009E150000}"/>
    <cellStyle name="Note 2 18 11 3" xfId="40355" xr:uid="{00000000-0005-0000-0000-00009F150000}"/>
    <cellStyle name="Note 2 18 12" xfId="10887" xr:uid="{00000000-0005-0000-0000-0000A0150000}"/>
    <cellStyle name="Note 2 18 12 2" xfId="28322" xr:uid="{00000000-0005-0000-0000-0000A1150000}"/>
    <cellStyle name="Note 2 18 12 3" xfId="42775" xr:uid="{00000000-0005-0000-0000-0000A2150000}"/>
    <cellStyle name="Note 2 18 13" xfId="17894" xr:uid="{00000000-0005-0000-0000-0000A3150000}"/>
    <cellStyle name="Note 2 18 2" xfId="1054" xr:uid="{00000000-0005-0000-0000-0000A4150000}"/>
    <cellStyle name="Note 2 18 2 2" xfId="1055" xr:uid="{00000000-0005-0000-0000-0000A5150000}"/>
    <cellStyle name="Note 2 18 2 2 2" xfId="3566" xr:uid="{00000000-0005-0000-0000-0000A6150000}"/>
    <cellStyle name="Note 2 18 2 2 2 2" xfId="13300" xr:uid="{00000000-0005-0000-0000-0000A7150000}"/>
    <cellStyle name="Note 2 18 2 2 2 2 2" xfId="30735" xr:uid="{00000000-0005-0000-0000-0000A8150000}"/>
    <cellStyle name="Note 2 18 2 2 2 2 3" xfId="45188" xr:uid="{00000000-0005-0000-0000-0000A9150000}"/>
    <cellStyle name="Note 2 18 2 2 2 3" xfId="15761" xr:uid="{00000000-0005-0000-0000-0000AA150000}"/>
    <cellStyle name="Note 2 18 2 2 2 3 2" xfId="33196" xr:uid="{00000000-0005-0000-0000-0000AB150000}"/>
    <cellStyle name="Note 2 18 2 2 2 3 3" xfId="47649" xr:uid="{00000000-0005-0000-0000-0000AC150000}"/>
    <cellStyle name="Note 2 18 2 2 2 4" xfId="21002" xr:uid="{00000000-0005-0000-0000-0000AD150000}"/>
    <cellStyle name="Note 2 18 2 2 2 5" xfId="35455" xr:uid="{00000000-0005-0000-0000-0000AE150000}"/>
    <cellStyle name="Note 2 18 2 2 3" xfId="6028" xr:uid="{00000000-0005-0000-0000-0000AF150000}"/>
    <cellStyle name="Note 2 18 2 2 3 2" xfId="23463" xr:uid="{00000000-0005-0000-0000-0000B0150000}"/>
    <cellStyle name="Note 2 18 2 2 3 3" xfId="37916" xr:uid="{00000000-0005-0000-0000-0000B1150000}"/>
    <cellStyle name="Note 2 18 2 2 4" xfId="8469" xr:uid="{00000000-0005-0000-0000-0000B2150000}"/>
    <cellStyle name="Note 2 18 2 2 4 2" xfId="25904" xr:uid="{00000000-0005-0000-0000-0000B3150000}"/>
    <cellStyle name="Note 2 18 2 2 4 3" xfId="40357" xr:uid="{00000000-0005-0000-0000-0000B4150000}"/>
    <cellStyle name="Note 2 18 2 2 5" xfId="10889" xr:uid="{00000000-0005-0000-0000-0000B5150000}"/>
    <cellStyle name="Note 2 18 2 2 5 2" xfId="28324" xr:uid="{00000000-0005-0000-0000-0000B6150000}"/>
    <cellStyle name="Note 2 18 2 2 5 3" xfId="42777" xr:uid="{00000000-0005-0000-0000-0000B7150000}"/>
    <cellStyle name="Note 2 18 2 2 6" xfId="17896" xr:uid="{00000000-0005-0000-0000-0000B8150000}"/>
    <cellStyle name="Note 2 18 2 3" xfId="1056" xr:uid="{00000000-0005-0000-0000-0000B9150000}"/>
    <cellStyle name="Note 2 18 2 3 2" xfId="3567" xr:uid="{00000000-0005-0000-0000-0000BA150000}"/>
    <cellStyle name="Note 2 18 2 3 2 2" xfId="13301" xr:uid="{00000000-0005-0000-0000-0000BB150000}"/>
    <cellStyle name="Note 2 18 2 3 2 2 2" xfId="30736" xr:uid="{00000000-0005-0000-0000-0000BC150000}"/>
    <cellStyle name="Note 2 18 2 3 2 2 3" xfId="45189" xr:uid="{00000000-0005-0000-0000-0000BD150000}"/>
    <cellStyle name="Note 2 18 2 3 2 3" xfId="15762" xr:uid="{00000000-0005-0000-0000-0000BE150000}"/>
    <cellStyle name="Note 2 18 2 3 2 3 2" xfId="33197" xr:uid="{00000000-0005-0000-0000-0000BF150000}"/>
    <cellStyle name="Note 2 18 2 3 2 3 3" xfId="47650" xr:uid="{00000000-0005-0000-0000-0000C0150000}"/>
    <cellStyle name="Note 2 18 2 3 2 4" xfId="21003" xr:uid="{00000000-0005-0000-0000-0000C1150000}"/>
    <cellStyle name="Note 2 18 2 3 2 5" xfId="35456" xr:uid="{00000000-0005-0000-0000-0000C2150000}"/>
    <cellStyle name="Note 2 18 2 3 3" xfId="6029" xr:uid="{00000000-0005-0000-0000-0000C3150000}"/>
    <cellStyle name="Note 2 18 2 3 3 2" xfId="23464" xr:uid="{00000000-0005-0000-0000-0000C4150000}"/>
    <cellStyle name="Note 2 18 2 3 3 3" xfId="37917" xr:uid="{00000000-0005-0000-0000-0000C5150000}"/>
    <cellStyle name="Note 2 18 2 3 4" xfId="8470" xr:uid="{00000000-0005-0000-0000-0000C6150000}"/>
    <cellStyle name="Note 2 18 2 3 4 2" xfId="25905" xr:uid="{00000000-0005-0000-0000-0000C7150000}"/>
    <cellStyle name="Note 2 18 2 3 4 3" xfId="40358" xr:uid="{00000000-0005-0000-0000-0000C8150000}"/>
    <cellStyle name="Note 2 18 2 3 5" xfId="10890" xr:uid="{00000000-0005-0000-0000-0000C9150000}"/>
    <cellStyle name="Note 2 18 2 3 5 2" xfId="28325" xr:uid="{00000000-0005-0000-0000-0000CA150000}"/>
    <cellStyle name="Note 2 18 2 3 5 3" xfId="42778" xr:uid="{00000000-0005-0000-0000-0000CB150000}"/>
    <cellStyle name="Note 2 18 2 3 6" xfId="17897" xr:uid="{00000000-0005-0000-0000-0000CC150000}"/>
    <cellStyle name="Note 2 18 2 4" xfId="1057" xr:uid="{00000000-0005-0000-0000-0000CD150000}"/>
    <cellStyle name="Note 2 18 2 4 2" xfId="3568" xr:uid="{00000000-0005-0000-0000-0000CE150000}"/>
    <cellStyle name="Note 2 18 2 4 2 2" xfId="21004" xr:uid="{00000000-0005-0000-0000-0000CF150000}"/>
    <cellStyle name="Note 2 18 2 4 2 3" xfId="35457" xr:uid="{00000000-0005-0000-0000-0000D0150000}"/>
    <cellStyle name="Note 2 18 2 4 3" xfId="6030" xr:uid="{00000000-0005-0000-0000-0000D1150000}"/>
    <cellStyle name="Note 2 18 2 4 3 2" xfId="23465" xr:uid="{00000000-0005-0000-0000-0000D2150000}"/>
    <cellStyle name="Note 2 18 2 4 3 3" xfId="37918" xr:uid="{00000000-0005-0000-0000-0000D3150000}"/>
    <cellStyle name="Note 2 18 2 4 4" xfId="8471" xr:uid="{00000000-0005-0000-0000-0000D4150000}"/>
    <cellStyle name="Note 2 18 2 4 4 2" xfId="25906" xr:uid="{00000000-0005-0000-0000-0000D5150000}"/>
    <cellStyle name="Note 2 18 2 4 4 3" xfId="40359" xr:uid="{00000000-0005-0000-0000-0000D6150000}"/>
    <cellStyle name="Note 2 18 2 4 5" xfId="10891" xr:uid="{00000000-0005-0000-0000-0000D7150000}"/>
    <cellStyle name="Note 2 18 2 4 5 2" xfId="28326" xr:uid="{00000000-0005-0000-0000-0000D8150000}"/>
    <cellStyle name="Note 2 18 2 4 5 3" xfId="42779" xr:uid="{00000000-0005-0000-0000-0000D9150000}"/>
    <cellStyle name="Note 2 18 2 4 6" xfId="15034" xr:uid="{00000000-0005-0000-0000-0000DA150000}"/>
    <cellStyle name="Note 2 18 2 4 6 2" xfId="32469" xr:uid="{00000000-0005-0000-0000-0000DB150000}"/>
    <cellStyle name="Note 2 18 2 4 6 3" xfId="46922" xr:uid="{00000000-0005-0000-0000-0000DC150000}"/>
    <cellStyle name="Note 2 18 2 4 7" xfId="17898" xr:uid="{00000000-0005-0000-0000-0000DD150000}"/>
    <cellStyle name="Note 2 18 2 4 8" xfId="20196" xr:uid="{00000000-0005-0000-0000-0000DE150000}"/>
    <cellStyle name="Note 2 18 2 5" xfId="3565" xr:uid="{00000000-0005-0000-0000-0000DF150000}"/>
    <cellStyle name="Note 2 18 2 5 2" xfId="13299" xr:uid="{00000000-0005-0000-0000-0000E0150000}"/>
    <cellStyle name="Note 2 18 2 5 2 2" xfId="30734" xr:uid="{00000000-0005-0000-0000-0000E1150000}"/>
    <cellStyle name="Note 2 18 2 5 2 3" xfId="45187" xr:uid="{00000000-0005-0000-0000-0000E2150000}"/>
    <cellStyle name="Note 2 18 2 5 3" xfId="15760" xr:uid="{00000000-0005-0000-0000-0000E3150000}"/>
    <cellStyle name="Note 2 18 2 5 3 2" xfId="33195" xr:uid="{00000000-0005-0000-0000-0000E4150000}"/>
    <cellStyle name="Note 2 18 2 5 3 3" xfId="47648" xr:uid="{00000000-0005-0000-0000-0000E5150000}"/>
    <cellStyle name="Note 2 18 2 5 4" xfId="21001" xr:uid="{00000000-0005-0000-0000-0000E6150000}"/>
    <cellStyle name="Note 2 18 2 5 5" xfId="35454" xr:uid="{00000000-0005-0000-0000-0000E7150000}"/>
    <cellStyle name="Note 2 18 2 6" xfId="6027" xr:uid="{00000000-0005-0000-0000-0000E8150000}"/>
    <cellStyle name="Note 2 18 2 6 2" xfId="23462" xr:uid="{00000000-0005-0000-0000-0000E9150000}"/>
    <cellStyle name="Note 2 18 2 6 3" xfId="37915" xr:uid="{00000000-0005-0000-0000-0000EA150000}"/>
    <cellStyle name="Note 2 18 2 7" xfId="8468" xr:uid="{00000000-0005-0000-0000-0000EB150000}"/>
    <cellStyle name="Note 2 18 2 7 2" xfId="25903" xr:uid="{00000000-0005-0000-0000-0000EC150000}"/>
    <cellStyle name="Note 2 18 2 7 3" xfId="40356" xr:uid="{00000000-0005-0000-0000-0000ED150000}"/>
    <cellStyle name="Note 2 18 2 8" xfId="10888" xr:uid="{00000000-0005-0000-0000-0000EE150000}"/>
    <cellStyle name="Note 2 18 2 8 2" xfId="28323" xr:uid="{00000000-0005-0000-0000-0000EF150000}"/>
    <cellStyle name="Note 2 18 2 8 3" xfId="42776" xr:uid="{00000000-0005-0000-0000-0000F0150000}"/>
    <cellStyle name="Note 2 18 2 9" xfId="17895" xr:uid="{00000000-0005-0000-0000-0000F1150000}"/>
    <cellStyle name="Note 2 18 3" xfId="1058" xr:uid="{00000000-0005-0000-0000-0000F2150000}"/>
    <cellStyle name="Note 2 18 3 2" xfId="1059" xr:uid="{00000000-0005-0000-0000-0000F3150000}"/>
    <cellStyle name="Note 2 18 3 2 2" xfId="3570" xr:uid="{00000000-0005-0000-0000-0000F4150000}"/>
    <cellStyle name="Note 2 18 3 2 2 2" xfId="13303" xr:uid="{00000000-0005-0000-0000-0000F5150000}"/>
    <cellStyle name="Note 2 18 3 2 2 2 2" xfId="30738" xr:uid="{00000000-0005-0000-0000-0000F6150000}"/>
    <cellStyle name="Note 2 18 3 2 2 2 3" xfId="45191" xr:uid="{00000000-0005-0000-0000-0000F7150000}"/>
    <cellStyle name="Note 2 18 3 2 2 3" xfId="15764" xr:uid="{00000000-0005-0000-0000-0000F8150000}"/>
    <cellStyle name="Note 2 18 3 2 2 3 2" xfId="33199" xr:uid="{00000000-0005-0000-0000-0000F9150000}"/>
    <cellStyle name="Note 2 18 3 2 2 3 3" xfId="47652" xr:uid="{00000000-0005-0000-0000-0000FA150000}"/>
    <cellStyle name="Note 2 18 3 2 2 4" xfId="21006" xr:uid="{00000000-0005-0000-0000-0000FB150000}"/>
    <cellStyle name="Note 2 18 3 2 2 5" xfId="35459" xr:uid="{00000000-0005-0000-0000-0000FC150000}"/>
    <cellStyle name="Note 2 18 3 2 3" xfId="6032" xr:uid="{00000000-0005-0000-0000-0000FD150000}"/>
    <cellStyle name="Note 2 18 3 2 3 2" xfId="23467" xr:uid="{00000000-0005-0000-0000-0000FE150000}"/>
    <cellStyle name="Note 2 18 3 2 3 3" xfId="37920" xr:uid="{00000000-0005-0000-0000-0000FF150000}"/>
    <cellStyle name="Note 2 18 3 2 4" xfId="8473" xr:uid="{00000000-0005-0000-0000-000000160000}"/>
    <cellStyle name="Note 2 18 3 2 4 2" xfId="25908" xr:uid="{00000000-0005-0000-0000-000001160000}"/>
    <cellStyle name="Note 2 18 3 2 4 3" xfId="40361" xr:uid="{00000000-0005-0000-0000-000002160000}"/>
    <cellStyle name="Note 2 18 3 2 5" xfId="10893" xr:uid="{00000000-0005-0000-0000-000003160000}"/>
    <cellStyle name="Note 2 18 3 2 5 2" xfId="28328" xr:uid="{00000000-0005-0000-0000-000004160000}"/>
    <cellStyle name="Note 2 18 3 2 5 3" xfId="42781" xr:uid="{00000000-0005-0000-0000-000005160000}"/>
    <cellStyle name="Note 2 18 3 2 6" xfId="17900" xr:uid="{00000000-0005-0000-0000-000006160000}"/>
    <cellStyle name="Note 2 18 3 3" xfId="1060" xr:uid="{00000000-0005-0000-0000-000007160000}"/>
    <cellStyle name="Note 2 18 3 3 2" xfId="3571" xr:uid="{00000000-0005-0000-0000-000008160000}"/>
    <cellStyle name="Note 2 18 3 3 2 2" xfId="13304" xr:uid="{00000000-0005-0000-0000-000009160000}"/>
    <cellStyle name="Note 2 18 3 3 2 2 2" xfId="30739" xr:uid="{00000000-0005-0000-0000-00000A160000}"/>
    <cellStyle name="Note 2 18 3 3 2 2 3" xfId="45192" xr:uid="{00000000-0005-0000-0000-00000B160000}"/>
    <cellStyle name="Note 2 18 3 3 2 3" xfId="15765" xr:uid="{00000000-0005-0000-0000-00000C160000}"/>
    <cellStyle name="Note 2 18 3 3 2 3 2" xfId="33200" xr:uid="{00000000-0005-0000-0000-00000D160000}"/>
    <cellStyle name="Note 2 18 3 3 2 3 3" xfId="47653" xr:uid="{00000000-0005-0000-0000-00000E160000}"/>
    <cellStyle name="Note 2 18 3 3 2 4" xfId="21007" xr:uid="{00000000-0005-0000-0000-00000F160000}"/>
    <cellStyle name="Note 2 18 3 3 2 5" xfId="35460" xr:uid="{00000000-0005-0000-0000-000010160000}"/>
    <cellStyle name="Note 2 18 3 3 3" xfId="6033" xr:uid="{00000000-0005-0000-0000-000011160000}"/>
    <cellStyle name="Note 2 18 3 3 3 2" xfId="23468" xr:uid="{00000000-0005-0000-0000-000012160000}"/>
    <cellStyle name="Note 2 18 3 3 3 3" xfId="37921" xr:uid="{00000000-0005-0000-0000-000013160000}"/>
    <cellStyle name="Note 2 18 3 3 4" xfId="8474" xr:uid="{00000000-0005-0000-0000-000014160000}"/>
    <cellStyle name="Note 2 18 3 3 4 2" xfId="25909" xr:uid="{00000000-0005-0000-0000-000015160000}"/>
    <cellStyle name="Note 2 18 3 3 4 3" xfId="40362" xr:uid="{00000000-0005-0000-0000-000016160000}"/>
    <cellStyle name="Note 2 18 3 3 5" xfId="10894" xr:uid="{00000000-0005-0000-0000-000017160000}"/>
    <cellStyle name="Note 2 18 3 3 5 2" xfId="28329" xr:uid="{00000000-0005-0000-0000-000018160000}"/>
    <cellStyle name="Note 2 18 3 3 5 3" xfId="42782" xr:uid="{00000000-0005-0000-0000-000019160000}"/>
    <cellStyle name="Note 2 18 3 3 6" xfId="17901" xr:uid="{00000000-0005-0000-0000-00001A160000}"/>
    <cellStyle name="Note 2 18 3 4" xfId="1061" xr:uid="{00000000-0005-0000-0000-00001B160000}"/>
    <cellStyle name="Note 2 18 3 4 2" xfId="3572" xr:uid="{00000000-0005-0000-0000-00001C160000}"/>
    <cellStyle name="Note 2 18 3 4 2 2" xfId="21008" xr:uid="{00000000-0005-0000-0000-00001D160000}"/>
    <cellStyle name="Note 2 18 3 4 2 3" xfId="35461" xr:uid="{00000000-0005-0000-0000-00001E160000}"/>
    <cellStyle name="Note 2 18 3 4 3" xfId="6034" xr:uid="{00000000-0005-0000-0000-00001F160000}"/>
    <cellStyle name="Note 2 18 3 4 3 2" xfId="23469" xr:uid="{00000000-0005-0000-0000-000020160000}"/>
    <cellStyle name="Note 2 18 3 4 3 3" xfId="37922" xr:uid="{00000000-0005-0000-0000-000021160000}"/>
    <cellStyle name="Note 2 18 3 4 4" xfId="8475" xr:uid="{00000000-0005-0000-0000-000022160000}"/>
    <cellStyle name="Note 2 18 3 4 4 2" xfId="25910" xr:uid="{00000000-0005-0000-0000-000023160000}"/>
    <cellStyle name="Note 2 18 3 4 4 3" xfId="40363" xr:uid="{00000000-0005-0000-0000-000024160000}"/>
    <cellStyle name="Note 2 18 3 4 5" xfId="10895" xr:uid="{00000000-0005-0000-0000-000025160000}"/>
    <cellStyle name="Note 2 18 3 4 5 2" xfId="28330" xr:uid="{00000000-0005-0000-0000-000026160000}"/>
    <cellStyle name="Note 2 18 3 4 5 3" xfId="42783" xr:uid="{00000000-0005-0000-0000-000027160000}"/>
    <cellStyle name="Note 2 18 3 4 6" xfId="15035" xr:uid="{00000000-0005-0000-0000-000028160000}"/>
    <cellStyle name="Note 2 18 3 4 6 2" xfId="32470" xr:uid="{00000000-0005-0000-0000-000029160000}"/>
    <cellStyle name="Note 2 18 3 4 6 3" xfId="46923" xr:uid="{00000000-0005-0000-0000-00002A160000}"/>
    <cellStyle name="Note 2 18 3 4 7" xfId="17902" xr:uid="{00000000-0005-0000-0000-00002B160000}"/>
    <cellStyle name="Note 2 18 3 4 8" xfId="20197" xr:uid="{00000000-0005-0000-0000-00002C160000}"/>
    <cellStyle name="Note 2 18 3 5" xfId="3569" xr:uid="{00000000-0005-0000-0000-00002D160000}"/>
    <cellStyle name="Note 2 18 3 5 2" xfId="13302" xr:uid="{00000000-0005-0000-0000-00002E160000}"/>
    <cellStyle name="Note 2 18 3 5 2 2" xfId="30737" xr:uid="{00000000-0005-0000-0000-00002F160000}"/>
    <cellStyle name="Note 2 18 3 5 2 3" xfId="45190" xr:uid="{00000000-0005-0000-0000-000030160000}"/>
    <cellStyle name="Note 2 18 3 5 3" xfId="15763" xr:uid="{00000000-0005-0000-0000-000031160000}"/>
    <cellStyle name="Note 2 18 3 5 3 2" xfId="33198" xr:uid="{00000000-0005-0000-0000-000032160000}"/>
    <cellStyle name="Note 2 18 3 5 3 3" xfId="47651" xr:uid="{00000000-0005-0000-0000-000033160000}"/>
    <cellStyle name="Note 2 18 3 5 4" xfId="21005" xr:uid="{00000000-0005-0000-0000-000034160000}"/>
    <cellStyle name="Note 2 18 3 5 5" xfId="35458" xr:uid="{00000000-0005-0000-0000-000035160000}"/>
    <cellStyle name="Note 2 18 3 6" xfId="6031" xr:uid="{00000000-0005-0000-0000-000036160000}"/>
    <cellStyle name="Note 2 18 3 6 2" xfId="23466" xr:uid="{00000000-0005-0000-0000-000037160000}"/>
    <cellStyle name="Note 2 18 3 6 3" xfId="37919" xr:uid="{00000000-0005-0000-0000-000038160000}"/>
    <cellStyle name="Note 2 18 3 7" xfId="8472" xr:uid="{00000000-0005-0000-0000-000039160000}"/>
    <cellStyle name="Note 2 18 3 7 2" xfId="25907" xr:uid="{00000000-0005-0000-0000-00003A160000}"/>
    <cellStyle name="Note 2 18 3 7 3" xfId="40360" xr:uid="{00000000-0005-0000-0000-00003B160000}"/>
    <cellStyle name="Note 2 18 3 8" xfId="10892" xr:uid="{00000000-0005-0000-0000-00003C160000}"/>
    <cellStyle name="Note 2 18 3 8 2" xfId="28327" xr:uid="{00000000-0005-0000-0000-00003D160000}"/>
    <cellStyle name="Note 2 18 3 8 3" xfId="42780" xr:uid="{00000000-0005-0000-0000-00003E160000}"/>
    <cellStyle name="Note 2 18 3 9" xfId="17899" xr:uid="{00000000-0005-0000-0000-00003F160000}"/>
    <cellStyle name="Note 2 18 4" xfId="1062" xr:uid="{00000000-0005-0000-0000-000040160000}"/>
    <cellStyle name="Note 2 18 4 2" xfId="1063" xr:uid="{00000000-0005-0000-0000-000041160000}"/>
    <cellStyle name="Note 2 18 4 2 2" xfId="3574" xr:uid="{00000000-0005-0000-0000-000042160000}"/>
    <cellStyle name="Note 2 18 4 2 2 2" xfId="13306" xr:uid="{00000000-0005-0000-0000-000043160000}"/>
    <cellStyle name="Note 2 18 4 2 2 2 2" xfId="30741" xr:uid="{00000000-0005-0000-0000-000044160000}"/>
    <cellStyle name="Note 2 18 4 2 2 2 3" xfId="45194" xr:uid="{00000000-0005-0000-0000-000045160000}"/>
    <cellStyle name="Note 2 18 4 2 2 3" xfId="15767" xr:uid="{00000000-0005-0000-0000-000046160000}"/>
    <cellStyle name="Note 2 18 4 2 2 3 2" xfId="33202" xr:uid="{00000000-0005-0000-0000-000047160000}"/>
    <cellStyle name="Note 2 18 4 2 2 3 3" xfId="47655" xr:uid="{00000000-0005-0000-0000-000048160000}"/>
    <cellStyle name="Note 2 18 4 2 2 4" xfId="21010" xr:uid="{00000000-0005-0000-0000-000049160000}"/>
    <cellStyle name="Note 2 18 4 2 2 5" xfId="35463" xr:uid="{00000000-0005-0000-0000-00004A160000}"/>
    <cellStyle name="Note 2 18 4 2 3" xfId="6036" xr:uid="{00000000-0005-0000-0000-00004B160000}"/>
    <cellStyle name="Note 2 18 4 2 3 2" xfId="23471" xr:uid="{00000000-0005-0000-0000-00004C160000}"/>
    <cellStyle name="Note 2 18 4 2 3 3" xfId="37924" xr:uid="{00000000-0005-0000-0000-00004D160000}"/>
    <cellStyle name="Note 2 18 4 2 4" xfId="8477" xr:uid="{00000000-0005-0000-0000-00004E160000}"/>
    <cellStyle name="Note 2 18 4 2 4 2" xfId="25912" xr:uid="{00000000-0005-0000-0000-00004F160000}"/>
    <cellStyle name="Note 2 18 4 2 4 3" xfId="40365" xr:uid="{00000000-0005-0000-0000-000050160000}"/>
    <cellStyle name="Note 2 18 4 2 5" xfId="10897" xr:uid="{00000000-0005-0000-0000-000051160000}"/>
    <cellStyle name="Note 2 18 4 2 5 2" xfId="28332" xr:uid="{00000000-0005-0000-0000-000052160000}"/>
    <cellStyle name="Note 2 18 4 2 5 3" xfId="42785" xr:uid="{00000000-0005-0000-0000-000053160000}"/>
    <cellStyle name="Note 2 18 4 2 6" xfId="17904" xr:uid="{00000000-0005-0000-0000-000054160000}"/>
    <cellStyle name="Note 2 18 4 3" xfId="1064" xr:uid="{00000000-0005-0000-0000-000055160000}"/>
    <cellStyle name="Note 2 18 4 3 2" xfId="3575" xr:uid="{00000000-0005-0000-0000-000056160000}"/>
    <cellStyle name="Note 2 18 4 3 2 2" xfId="13307" xr:uid="{00000000-0005-0000-0000-000057160000}"/>
    <cellStyle name="Note 2 18 4 3 2 2 2" xfId="30742" xr:uid="{00000000-0005-0000-0000-000058160000}"/>
    <cellStyle name="Note 2 18 4 3 2 2 3" xfId="45195" xr:uid="{00000000-0005-0000-0000-000059160000}"/>
    <cellStyle name="Note 2 18 4 3 2 3" xfId="15768" xr:uid="{00000000-0005-0000-0000-00005A160000}"/>
    <cellStyle name="Note 2 18 4 3 2 3 2" xfId="33203" xr:uid="{00000000-0005-0000-0000-00005B160000}"/>
    <cellStyle name="Note 2 18 4 3 2 3 3" xfId="47656" xr:uid="{00000000-0005-0000-0000-00005C160000}"/>
    <cellStyle name="Note 2 18 4 3 2 4" xfId="21011" xr:uid="{00000000-0005-0000-0000-00005D160000}"/>
    <cellStyle name="Note 2 18 4 3 2 5" xfId="35464" xr:uid="{00000000-0005-0000-0000-00005E160000}"/>
    <cellStyle name="Note 2 18 4 3 3" xfId="6037" xr:uid="{00000000-0005-0000-0000-00005F160000}"/>
    <cellStyle name="Note 2 18 4 3 3 2" xfId="23472" xr:uid="{00000000-0005-0000-0000-000060160000}"/>
    <cellStyle name="Note 2 18 4 3 3 3" xfId="37925" xr:uid="{00000000-0005-0000-0000-000061160000}"/>
    <cellStyle name="Note 2 18 4 3 4" xfId="8478" xr:uid="{00000000-0005-0000-0000-000062160000}"/>
    <cellStyle name="Note 2 18 4 3 4 2" xfId="25913" xr:uid="{00000000-0005-0000-0000-000063160000}"/>
    <cellStyle name="Note 2 18 4 3 4 3" xfId="40366" xr:uid="{00000000-0005-0000-0000-000064160000}"/>
    <cellStyle name="Note 2 18 4 3 5" xfId="10898" xr:uid="{00000000-0005-0000-0000-000065160000}"/>
    <cellStyle name="Note 2 18 4 3 5 2" xfId="28333" xr:uid="{00000000-0005-0000-0000-000066160000}"/>
    <cellStyle name="Note 2 18 4 3 5 3" xfId="42786" xr:uid="{00000000-0005-0000-0000-000067160000}"/>
    <cellStyle name="Note 2 18 4 3 6" xfId="17905" xr:uid="{00000000-0005-0000-0000-000068160000}"/>
    <cellStyle name="Note 2 18 4 4" xfId="1065" xr:uid="{00000000-0005-0000-0000-000069160000}"/>
    <cellStyle name="Note 2 18 4 4 2" xfId="3576" xr:uid="{00000000-0005-0000-0000-00006A160000}"/>
    <cellStyle name="Note 2 18 4 4 2 2" xfId="21012" xr:uid="{00000000-0005-0000-0000-00006B160000}"/>
    <cellStyle name="Note 2 18 4 4 2 3" xfId="35465" xr:uid="{00000000-0005-0000-0000-00006C160000}"/>
    <cellStyle name="Note 2 18 4 4 3" xfId="6038" xr:uid="{00000000-0005-0000-0000-00006D160000}"/>
    <cellStyle name="Note 2 18 4 4 3 2" xfId="23473" xr:uid="{00000000-0005-0000-0000-00006E160000}"/>
    <cellStyle name="Note 2 18 4 4 3 3" xfId="37926" xr:uid="{00000000-0005-0000-0000-00006F160000}"/>
    <cellStyle name="Note 2 18 4 4 4" xfId="8479" xr:uid="{00000000-0005-0000-0000-000070160000}"/>
    <cellStyle name="Note 2 18 4 4 4 2" xfId="25914" xr:uid="{00000000-0005-0000-0000-000071160000}"/>
    <cellStyle name="Note 2 18 4 4 4 3" xfId="40367" xr:uid="{00000000-0005-0000-0000-000072160000}"/>
    <cellStyle name="Note 2 18 4 4 5" xfId="10899" xr:uid="{00000000-0005-0000-0000-000073160000}"/>
    <cellStyle name="Note 2 18 4 4 5 2" xfId="28334" xr:uid="{00000000-0005-0000-0000-000074160000}"/>
    <cellStyle name="Note 2 18 4 4 5 3" xfId="42787" xr:uid="{00000000-0005-0000-0000-000075160000}"/>
    <cellStyle name="Note 2 18 4 4 6" xfId="15036" xr:uid="{00000000-0005-0000-0000-000076160000}"/>
    <cellStyle name="Note 2 18 4 4 6 2" xfId="32471" xr:uid="{00000000-0005-0000-0000-000077160000}"/>
    <cellStyle name="Note 2 18 4 4 6 3" xfId="46924" xr:uid="{00000000-0005-0000-0000-000078160000}"/>
    <cellStyle name="Note 2 18 4 4 7" xfId="17906" xr:uid="{00000000-0005-0000-0000-000079160000}"/>
    <cellStyle name="Note 2 18 4 4 8" xfId="20198" xr:uid="{00000000-0005-0000-0000-00007A160000}"/>
    <cellStyle name="Note 2 18 4 5" xfId="3573" xr:uid="{00000000-0005-0000-0000-00007B160000}"/>
    <cellStyle name="Note 2 18 4 5 2" xfId="13305" xr:uid="{00000000-0005-0000-0000-00007C160000}"/>
    <cellStyle name="Note 2 18 4 5 2 2" xfId="30740" xr:uid="{00000000-0005-0000-0000-00007D160000}"/>
    <cellStyle name="Note 2 18 4 5 2 3" xfId="45193" xr:uid="{00000000-0005-0000-0000-00007E160000}"/>
    <cellStyle name="Note 2 18 4 5 3" xfId="15766" xr:uid="{00000000-0005-0000-0000-00007F160000}"/>
    <cellStyle name="Note 2 18 4 5 3 2" xfId="33201" xr:uid="{00000000-0005-0000-0000-000080160000}"/>
    <cellStyle name="Note 2 18 4 5 3 3" xfId="47654" xr:uid="{00000000-0005-0000-0000-000081160000}"/>
    <cellStyle name="Note 2 18 4 5 4" xfId="21009" xr:uid="{00000000-0005-0000-0000-000082160000}"/>
    <cellStyle name="Note 2 18 4 5 5" xfId="35462" xr:uid="{00000000-0005-0000-0000-000083160000}"/>
    <cellStyle name="Note 2 18 4 6" xfId="6035" xr:uid="{00000000-0005-0000-0000-000084160000}"/>
    <cellStyle name="Note 2 18 4 6 2" xfId="23470" xr:uid="{00000000-0005-0000-0000-000085160000}"/>
    <cellStyle name="Note 2 18 4 6 3" xfId="37923" xr:uid="{00000000-0005-0000-0000-000086160000}"/>
    <cellStyle name="Note 2 18 4 7" xfId="8476" xr:uid="{00000000-0005-0000-0000-000087160000}"/>
    <cellStyle name="Note 2 18 4 7 2" xfId="25911" xr:uid="{00000000-0005-0000-0000-000088160000}"/>
    <cellStyle name="Note 2 18 4 7 3" xfId="40364" xr:uid="{00000000-0005-0000-0000-000089160000}"/>
    <cellStyle name="Note 2 18 4 8" xfId="10896" xr:uid="{00000000-0005-0000-0000-00008A160000}"/>
    <cellStyle name="Note 2 18 4 8 2" xfId="28331" xr:uid="{00000000-0005-0000-0000-00008B160000}"/>
    <cellStyle name="Note 2 18 4 8 3" xfId="42784" xr:uid="{00000000-0005-0000-0000-00008C160000}"/>
    <cellStyle name="Note 2 18 4 9" xfId="17903" xr:uid="{00000000-0005-0000-0000-00008D160000}"/>
    <cellStyle name="Note 2 18 5" xfId="1066" xr:uid="{00000000-0005-0000-0000-00008E160000}"/>
    <cellStyle name="Note 2 18 5 2" xfId="1067" xr:uid="{00000000-0005-0000-0000-00008F160000}"/>
    <cellStyle name="Note 2 18 5 2 2" xfId="3578" xr:uid="{00000000-0005-0000-0000-000090160000}"/>
    <cellStyle name="Note 2 18 5 2 2 2" xfId="13309" xr:uid="{00000000-0005-0000-0000-000091160000}"/>
    <cellStyle name="Note 2 18 5 2 2 2 2" xfId="30744" xr:uid="{00000000-0005-0000-0000-000092160000}"/>
    <cellStyle name="Note 2 18 5 2 2 2 3" xfId="45197" xr:uid="{00000000-0005-0000-0000-000093160000}"/>
    <cellStyle name="Note 2 18 5 2 2 3" xfId="15770" xr:uid="{00000000-0005-0000-0000-000094160000}"/>
    <cellStyle name="Note 2 18 5 2 2 3 2" xfId="33205" xr:uid="{00000000-0005-0000-0000-000095160000}"/>
    <cellStyle name="Note 2 18 5 2 2 3 3" xfId="47658" xr:uid="{00000000-0005-0000-0000-000096160000}"/>
    <cellStyle name="Note 2 18 5 2 2 4" xfId="21014" xr:uid="{00000000-0005-0000-0000-000097160000}"/>
    <cellStyle name="Note 2 18 5 2 2 5" xfId="35467" xr:uid="{00000000-0005-0000-0000-000098160000}"/>
    <cellStyle name="Note 2 18 5 2 3" xfId="6040" xr:uid="{00000000-0005-0000-0000-000099160000}"/>
    <cellStyle name="Note 2 18 5 2 3 2" xfId="23475" xr:uid="{00000000-0005-0000-0000-00009A160000}"/>
    <cellStyle name="Note 2 18 5 2 3 3" xfId="37928" xr:uid="{00000000-0005-0000-0000-00009B160000}"/>
    <cellStyle name="Note 2 18 5 2 4" xfId="8481" xr:uid="{00000000-0005-0000-0000-00009C160000}"/>
    <cellStyle name="Note 2 18 5 2 4 2" xfId="25916" xr:uid="{00000000-0005-0000-0000-00009D160000}"/>
    <cellStyle name="Note 2 18 5 2 4 3" xfId="40369" xr:uid="{00000000-0005-0000-0000-00009E160000}"/>
    <cellStyle name="Note 2 18 5 2 5" xfId="10901" xr:uid="{00000000-0005-0000-0000-00009F160000}"/>
    <cellStyle name="Note 2 18 5 2 5 2" xfId="28336" xr:uid="{00000000-0005-0000-0000-0000A0160000}"/>
    <cellStyle name="Note 2 18 5 2 5 3" xfId="42789" xr:uid="{00000000-0005-0000-0000-0000A1160000}"/>
    <cellStyle name="Note 2 18 5 2 6" xfId="17908" xr:uid="{00000000-0005-0000-0000-0000A2160000}"/>
    <cellStyle name="Note 2 18 5 3" xfId="1068" xr:uid="{00000000-0005-0000-0000-0000A3160000}"/>
    <cellStyle name="Note 2 18 5 3 2" xfId="3579" xr:uid="{00000000-0005-0000-0000-0000A4160000}"/>
    <cellStyle name="Note 2 18 5 3 2 2" xfId="13310" xr:uid="{00000000-0005-0000-0000-0000A5160000}"/>
    <cellStyle name="Note 2 18 5 3 2 2 2" xfId="30745" xr:uid="{00000000-0005-0000-0000-0000A6160000}"/>
    <cellStyle name="Note 2 18 5 3 2 2 3" xfId="45198" xr:uid="{00000000-0005-0000-0000-0000A7160000}"/>
    <cellStyle name="Note 2 18 5 3 2 3" xfId="15771" xr:uid="{00000000-0005-0000-0000-0000A8160000}"/>
    <cellStyle name="Note 2 18 5 3 2 3 2" xfId="33206" xr:uid="{00000000-0005-0000-0000-0000A9160000}"/>
    <cellStyle name="Note 2 18 5 3 2 3 3" xfId="47659" xr:uid="{00000000-0005-0000-0000-0000AA160000}"/>
    <cellStyle name="Note 2 18 5 3 2 4" xfId="21015" xr:uid="{00000000-0005-0000-0000-0000AB160000}"/>
    <cellStyle name="Note 2 18 5 3 2 5" xfId="35468" xr:uid="{00000000-0005-0000-0000-0000AC160000}"/>
    <cellStyle name="Note 2 18 5 3 3" xfId="6041" xr:uid="{00000000-0005-0000-0000-0000AD160000}"/>
    <cellStyle name="Note 2 18 5 3 3 2" xfId="23476" xr:uid="{00000000-0005-0000-0000-0000AE160000}"/>
    <cellStyle name="Note 2 18 5 3 3 3" xfId="37929" xr:uid="{00000000-0005-0000-0000-0000AF160000}"/>
    <cellStyle name="Note 2 18 5 3 4" xfId="8482" xr:uid="{00000000-0005-0000-0000-0000B0160000}"/>
    <cellStyle name="Note 2 18 5 3 4 2" xfId="25917" xr:uid="{00000000-0005-0000-0000-0000B1160000}"/>
    <cellStyle name="Note 2 18 5 3 4 3" xfId="40370" xr:uid="{00000000-0005-0000-0000-0000B2160000}"/>
    <cellStyle name="Note 2 18 5 3 5" xfId="10902" xr:uid="{00000000-0005-0000-0000-0000B3160000}"/>
    <cellStyle name="Note 2 18 5 3 5 2" xfId="28337" xr:uid="{00000000-0005-0000-0000-0000B4160000}"/>
    <cellStyle name="Note 2 18 5 3 5 3" xfId="42790" xr:uid="{00000000-0005-0000-0000-0000B5160000}"/>
    <cellStyle name="Note 2 18 5 3 6" xfId="17909" xr:uid="{00000000-0005-0000-0000-0000B6160000}"/>
    <cellStyle name="Note 2 18 5 4" xfId="1069" xr:uid="{00000000-0005-0000-0000-0000B7160000}"/>
    <cellStyle name="Note 2 18 5 4 2" xfId="3580" xr:uid="{00000000-0005-0000-0000-0000B8160000}"/>
    <cellStyle name="Note 2 18 5 4 2 2" xfId="21016" xr:uid="{00000000-0005-0000-0000-0000B9160000}"/>
    <cellStyle name="Note 2 18 5 4 2 3" xfId="35469" xr:uid="{00000000-0005-0000-0000-0000BA160000}"/>
    <cellStyle name="Note 2 18 5 4 3" xfId="6042" xr:uid="{00000000-0005-0000-0000-0000BB160000}"/>
    <cellStyle name="Note 2 18 5 4 3 2" xfId="23477" xr:uid="{00000000-0005-0000-0000-0000BC160000}"/>
    <cellStyle name="Note 2 18 5 4 3 3" xfId="37930" xr:uid="{00000000-0005-0000-0000-0000BD160000}"/>
    <cellStyle name="Note 2 18 5 4 4" xfId="8483" xr:uid="{00000000-0005-0000-0000-0000BE160000}"/>
    <cellStyle name="Note 2 18 5 4 4 2" xfId="25918" xr:uid="{00000000-0005-0000-0000-0000BF160000}"/>
    <cellStyle name="Note 2 18 5 4 4 3" xfId="40371" xr:uid="{00000000-0005-0000-0000-0000C0160000}"/>
    <cellStyle name="Note 2 18 5 4 5" xfId="10903" xr:uid="{00000000-0005-0000-0000-0000C1160000}"/>
    <cellStyle name="Note 2 18 5 4 5 2" xfId="28338" xr:uid="{00000000-0005-0000-0000-0000C2160000}"/>
    <cellStyle name="Note 2 18 5 4 5 3" xfId="42791" xr:uid="{00000000-0005-0000-0000-0000C3160000}"/>
    <cellStyle name="Note 2 18 5 4 6" xfId="15037" xr:uid="{00000000-0005-0000-0000-0000C4160000}"/>
    <cellStyle name="Note 2 18 5 4 6 2" xfId="32472" xr:uid="{00000000-0005-0000-0000-0000C5160000}"/>
    <cellStyle name="Note 2 18 5 4 6 3" xfId="46925" xr:uid="{00000000-0005-0000-0000-0000C6160000}"/>
    <cellStyle name="Note 2 18 5 4 7" xfId="17910" xr:uid="{00000000-0005-0000-0000-0000C7160000}"/>
    <cellStyle name="Note 2 18 5 4 8" xfId="20199" xr:uid="{00000000-0005-0000-0000-0000C8160000}"/>
    <cellStyle name="Note 2 18 5 5" xfId="3577" xr:uid="{00000000-0005-0000-0000-0000C9160000}"/>
    <cellStyle name="Note 2 18 5 5 2" xfId="13308" xr:uid="{00000000-0005-0000-0000-0000CA160000}"/>
    <cellStyle name="Note 2 18 5 5 2 2" xfId="30743" xr:uid="{00000000-0005-0000-0000-0000CB160000}"/>
    <cellStyle name="Note 2 18 5 5 2 3" xfId="45196" xr:uid="{00000000-0005-0000-0000-0000CC160000}"/>
    <cellStyle name="Note 2 18 5 5 3" xfId="15769" xr:uid="{00000000-0005-0000-0000-0000CD160000}"/>
    <cellStyle name="Note 2 18 5 5 3 2" xfId="33204" xr:uid="{00000000-0005-0000-0000-0000CE160000}"/>
    <cellStyle name="Note 2 18 5 5 3 3" xfId="47657" xr:uid="{00000000-0005-0000-0000-0000CF160000}"/>
    <cellStyle name="Note 2 18 5 5 4" xfId="21013" xr:uid="{00000000-0005-0000-0000-0000D0160000}"/>
    <cellStyle name="Note 2 18 5 5 5" xfId="35466" xr:uid="{00000000-0005-0000-0000-0000D1160000}"/>
    <cellStyle name="Note 2 18 5 6" xfId="6039" xr:uid="{00000000-0005-0000-0000-0000D2160000}"/>
    <cellStyle name="Note 2 18 5 6 2" xfId="23474" xr:uid="{00000000-0005-0000-0000-0000D3160000}"/>
    <cellStyle name="Note 2 18 5 6 3" xfId="37927" xr:uid="{00000000-0005-0000-0000-0000D4160000}"/>
    <cellStyle name="Note 2 18 5 7" xfId="8480" xr:uid="{00000000-0005-0000-0000-0000D5160000}"/>
    <cellStyle name="Note 2 18 5 7 2" xfId="25915" xr:uid="{00000000-0005-0000-0000-0000D6160000}"/>
    <cellStyle name="Note 2 18 5 7 3" xfId="40368" xr:uid="{00000000-0005-0000-0000-0000D7160000}"/>
    <cellStyle name="Note 2 18 5 8" xfId="10900" xr:uid="{00000000-0005-0000-0000-0000D8160000}"/>
    <cellStyle name="Note 2 18 5 8 2" xfId="28335" xr:uid="{00000000-0005-0000-0000-0000D9160000}"/>
    <cellStyle name="Note 2 18 5 8 3" xfId="42788" xr:uid="{00000000-0005-0000-0000-0000DA160000}"/>
    <cellStyle name="Note 2 18 5 9" xfId="17907" xr:uid="{00000000-0005-0000-0000-0000DB160000}"/>
    <cellStyle name="Note 2 18 6" xfId="1070" xr:uid="{00000000-0005-0000-0000-0000DC160000}"/>
    <cellStyle name="Note 2 18 6 2" xfId="3581" xr:uid="{00000000-0005-0000-0000-0000DD160000}"/>
    <cellStyle name="Note 2 18 6 2 2" xfId="13311" xr:uid="{00000000-0005-0000-0000-0000DE160000}"/>
    <cellStyle name="Note 2 18 6 2 2 2" xfId="30746" xr:uid="{00000000-0005-0000-0000-0000DF160000}"/>
    <cellStyle name="Note 2 18 6 2 2 3" xfId="45199" xr:uid="{00000000-0005-0000-0000-0000E0160000}"/>
    <cellStyle name="Note 2 18 6 2 3" xfId="15772" xr:uid="{00000000-0005-0000-0000-0000E1160000}"/>
    <cellStyle name="Note 2 18 6 2 3 2" xfId="33207" xr:uid="{00000000-0005-0000-0000-0000E2160000}"/>
    <cellStyle name="Note 2 18 6 2 3 3" xfId="47660" xr:uid="{00000000-0005-0000-0000-0000E3160000}"/>
    <cellStyle name="Note 2 18 6 2 4" xfId="21017" xr:uid="{00000000-0005-0000-0000-0000E4160000}"/>
    <cellStyle name="Note 2 18 6 2 5" xfId="35470" xr:uid="{00000000-0005-0000-0000-0000E5160000}"/>
    <cellStyle name="Note 2 18 6 3" xfId="6043" xr:uid="{00000000-0005-0000-0000-0000E6160000}"/>
    <cellStyle name="Note 2 18 6 3 2" xfId="23478" xr:uid="{00000000-0005-0000-0000-0000E7160000}"/>
    <cellStyle name="Note 2 18 6 3 3" xfId="37931" xr:uid="{00000000-0005-0000-0000-0000E8160000}"/>
    <cellStyle name="Note 2 18 6 4" xfId="8484" xr:uid="{00000000-0005-0000-0000-0000E9160000}"/>
    <cellStyle name="Note 2 18 6 4 2" xfId="25919" xr:uid="{00000000-0005-0000-0000-0000EA160000}"/>
    <cellStyle name="Note 2 18 6 4 3" xfId="40372" xr:uid="{00000000-0005-0000-0000-0000EB160000}"/>
    <cellStyle name="Note 2 18 6 5" xfId="10904" xr:uid="{00000000-0005-0000-0000-0000EC160000}"/>
    <cellStyle name="Note 2 18 6 5 2" xfId="28339" xr:uid="{00000000-0005-0000-0000-0000ED160000}"/>
    <cellStyle name="Note 2 18 6 5 3" xfId="42792" xr:uid="{00000000-0005-0000-0000-0000EE160000}"/>
    <cellStyle name="Note 2 18 6 6" xfId="17911" xr:uid="{00000000-0005-0000-0000-0000EF160000}"/>
    <cellStyle name="Note 2 18 7" xfId="1071" xr:uid="{00000000-0005-0000-0000-0000F0160000}"/>
    <cellStyle name="Note 2 18 7 2" xfId="3582" xr:uid="{00000000-0005-0000-0000-0000F1160000}"/>
    <cellStyle name="Note 2 18 7 2 2" xfId="13312" xr:uid="{00000000-0005-0000-0000-0000F2160000}"/>
    <cellStyle name="Note 2 18 7 2 2 2" xfId="30747" xr:uid="{00000000-0005-0000-0000-0000F3160000}"/>
    <cellStyle name="Note 2 18 7 2 2 3" xfId="45200" xr:uid="{00000000-0005-0000-0000-0000F4160000}"/>
    <cellStyle name="Note 2 18 7 2 3" xfId="15773" xr:uid="{00000000-0005-0000-0000-0000F5160000}"/>
    <cellStyle name="Note 2 18 7 2 3 2" xfId="33208" xr:uid="{00000000-0005-0000-0000-0000F6160000}"/>
    <cellStyle name="Note 2 18 7 2 3 3" xfId="47661" xr:uid="{00000000-0005-0000-0000-0000F7160000}"/>
    <cellStyle name="Note 2 18 7 2 4" xfId="21018" xr:uid="{00000000-0005-0000-0000-0000F8160000}"/>
    <cellStyle name="Note 2 18 7 2 5" xfId="35471" xr:uid="{00000000-0005-0000-0000-0000F9160000}"/>
    <cellStyle name="Note 2 18 7 3" xfId="6044" xr:uid="{00000000-0005-0000-0000-0000FA160000}"/>
    <cellStyle name="Note 2 18 7 3 2" xfId="23479" xr:uid="{00000000-0005-0000-0000-0000FB160000}"/>
    <cellStyle name="Note 2 18 7 3 3" xfId="37932" xr:uid="{00000000-0005-0000-0000-0000FC160000}"/>
    <cellStyle name="Note 2 18 7 4" xfId="8485" xr:uid="{00000000-0005-0000-0000-0000FD160000}"/>
    <cellStyle name="Note 2 18 7 4 2" xfId="25920" xr:uid="{00000000-0005-0000-0000-0000FE160000}"/>
    <cellStyle name="Note 2 18 7 4 3" xfId="40373" xr:uid="{00000000-0005-0000-0000-0000FF160000}"/>
    <cellStyle name="Note 2 18 7 5" xfId="10905" xr:uid="{00000000-0005-0000-0000-000000170000}"/>
    <cellStyle name="Note 2 18 7 5 2" xfId="28340" xr:uid="{00000000-0005-0000-0000-000001170000}"/>
    <cellStyle name="Note 2 18 7 5 3" xfId="42793" xr:uid="{00000000-0005-0000-0000-000002170000}"/>
    <cellStyle name="Note 2 18 7 6" xfId="17912" xr:uid="{00000000-0005-0000-0000-000003170000}"/>
    <cellStyle name="Note 2 18 8" xfId="1072" xr:uid="{00000000-0005-0000-0000-000004170000}"/>
    <cellStyle name="Note 2 18 8 2" xfId="3583" xr:uid="{00000000-0005-0000-0000-000005170000}"/>
    <cellStyle name="Note 2 18 8 2 2" xfId="21019" xr:uid="{00000000-0005-0000-0000-000006170000}"/>
    <cellStyle name="Note 2 18 8 2 3" xfId="35472" xr:uid="{00000000-0005-0000-0000-000007170000}"/>
    <cellStyle name="Note 2 18 8 3" xfId="6045" xr:uid="{00000000-0005-0000-0000-000008170000}"/>
    <cellStyle name="Note 2 18 8 3 2" xfId="23480" xr:uid="{00000000-0005-0000-0000-000009170000}"/>
    <cellStyle name="Note 2 18 8 3 3" xfId="37933" xr:uid="{00000000-0005-0000-0000-00000A170000}"/>
    <cellStyle name="Note 2 18 8 4" xfId="8486" xr:uid="{00000000-0005-0000-0000-00000B170000}"/>
    <cellStyle name="Note 2 18 8 4 2" xfId="25921" xr:uid="{00000000-0005-0000-0000-00000C170000}"/>
    <cellStyle name="Note 2 18 8 4 3" xfId="40374" xr:uid="{00000000-0005-0000-0000-00000D170000}"/>
    <cellStyle name="Note 2 18 8 5" xfId="10906" xr:uid="{00000000-0005-0000-0000-00000E170000}"/>
    <cellStyle name="Note 2 18 8 5 2" xfId="28341" xr:uid="{00000000-0005-0000-0000-00000F170000}"/>
    <cellStyle name="Note 2 18 8 5 3" xfId="42794" xr:uid="{00000000-0005-0000-0000-000010170000}"/>
    <cellStyle name="Note 2 18 8 6" xfId="15038" xr:uid="{00000000-0005-0000-0000-000011170000}"/>
    <cellStyle name="Note 2 18 8 6 2" xfId="32473" xr:uid="{00000000-0005-0000-0000-000012170000}"/>
    <cellStyle name="Note 2 18 8 6 3" xfId="46926" xr:uid="{00000000-0005-0000-0000-000013170000}"/>
    <cellStyle name="Note 2 18 8 7" xfId="17913" xr:uid="{00000000-0005-0000-0000-000014170000}"/>
    <cellStyle name="Note 2 18 8 8" xfId="20200" xr:uid="{00000000-0005-0000-0000-000015170000}"/>
    <cellStyle name="Note 2 18 9" xfId="3564" xr:uid="{00000000-0005-0000-0000-000016170000}"/>
    <cellStyle name="Note 2 18 9 2" xfId="13298" xr:uid="{00000000-0005-0000-0000-000017170000}"/>
    <cellStyle name="Note 2 18 9 2 2" xfId="30733" xr:uid="{00000000-0005-0000-0000-000018170000}"/>
    <cellStyle name="Note 2 18 9 2 3" xfId="45186" xr:uid="{00000000-0005-0000-0000-000019170000}"/>
    <cellStyle name="Note 2 18 9 3" xfId="15759" xr:uid="{00000000-0005-0000-0000-00001A170000}"/>
    <cellStyle name="Note 2 18 9 3 2" xfId="33194" xr:uid="{00000000-0005-0000-0000-00001B170000}"/>
    <cellStyle name="Note 2 18 9 3 3" xfId="47647" xr:uid="{00000000-0005-0000-0000-00001C170000}"/>
    <cellStyle name="Note 2 18 9 4" xfId="21000" xr:uid="{00000000-0005-0000-0000-00001D170000}"/>
    <cellStyle name="Note 2 18 9 5" xfId="35453" xr:uid="{00000000-0005-0000-0000-00001E170000}"/>
    <cellStyle name="Note 2 19" xfId="1073" xr:uid="{00000000-0005-0000-0000-00001F170000}"/>
    <cellStyle name="Note 2 19 10" xfId="6046" xr:uid="{00000000-0005-0000-0000-000020170000}"/>
    <cellStyle name="Note 2 19 10 2" xfId="23481" xr:uid="{00000000-0005-0000-0000-000021170000}"/>
    <cellStyle name="Note 2 19 10 3" xfId="37934" xr:uid="{00000000-0005-0000-0000-000022170000}"/>
    <cellStyle name="Note 2 19 11" xfId="8487" xr:uid="{00000000-0005-0000-0000-000023170000}"/>
    <cellStyle name="Note 2 19 11 2" xfId="25922" xr:uid="{00000000-0005-0000-0000-000024170000}"/>
    <cellStyle name="Note 2 19 11 3" xfId="40375" xr:uid="{00000000-0005-0000-0000-000025170000}"/>
    <cellStyle name="Note 2 19 12" xfId="10907" xr:uid="{00000000-0005-0000-0000-000026170000}"/>
    <cellStyle name="Note 2 19 12 2" xfId="28342" xr:uid="{00000000-0005-0000-0000-000027170000}"/>
    <cellStyle name="Note 2 19 12 3" xfId="42795" xr:uid="{00000000-0005-0000-0000-000028170000}"/>
    <cellStyle name="Note 2 19 13" xfId="17914" xr:uid="{00000000-0005-0000-0000-000029170000}"/>
    <cellStyle name="Note 2 19 2" xfId="1074" xr:uid="{00000000-0005-0000-0000-00002A170000}"/>
    <cellStyle name="Note 2 19 2 2" xfId="1075" xr:uid="{00000000-0005-0000-0000-00002B170000}"/>
    <cellStyle name="Note 2 19 2 2 2" xfId="3586" xr:uid="{00000000-0005-0000-0000-00002C170000}"/>
    <cellStyle name="Note 2 19 2 2 2 2" xfId="13315" xr:uid="{00000000-0005-0000-0000-00002D170000}"/>
    <cellStyle name="Note 2 19 2 2 2 2 2" xfId="30750" xr:uid="{00000000-0005-0000-0000-00002E170000}"/>
    <cellStyle name="Note 2 19 2 2 2 2 3" xfId="45203" xr:uid="{00000000-0005-0000-0000-00002F170000}"/>
    <cellStyle name="Note 2 19 2 2 2 3" xfId="15776" xr:uid="{00000000-0005-0000-0000-000030170000}"/>
    <cellStyle name="Note 2 19 2 2 2 3 2" xfId="33211" xr:uid="{00000000-0005-0000-0000-000031170000}"/>
    <cellStyle name="Note 2 19 2 2 2 3 3" xfId="47664" xr:uid="{00000000-0005-0000-0000-000032170000}"/>
    <cellStyle name="Note 2 19 2 2 2 4" xfId="21022" xr:uid="{00000000-0005-0000-0000-000033170000}"/>
    <cellStyle name="Note 2 19 2 2 2 5" xfId="35475" xr:uid="{00000000-0005-0000-0000-000034170000}"/>
    <cellStyle name="Note 2 19 2 2 3" xfId="6048" xr:uid="{00000000-0005-0000-0000-000035170000}"/>
    <cellStyle name="Note 2 19 2 2 3 2" xfId="23483" xr:uid="{00000000-0005-0000-0000-000036170000}"/>
    <cellStyle name="Note 2 19 2 2 3 3" xfId="37936" xr:uid="{00000000-0005-0000-0000-000037170000}"/>
    <cellStyle name="Note 2 19 2 2 4" xfId="8489" xr:uid="{00000000-0005-0000-0000-000038170000}"/>
    <cellStyle name="Note 2 19 2 2 4 2" xfId="25924" xr:uid="{00000000-0005-0000-0000-000039170000}"/>
    <cellStyle name="Note 2 19 2 2 4 3" xfId="40377" xr:uid="{00000000-0005-0000-0000-00003A170000}"/>
    <cellStyle name="Note 2 19 2 2 5" xfId="10909" xr:uid="{00000000-0005-0000-0000-00003B170000}"/>
    <cellStyle name="Note 2 19 2 2 5 2" xfId="28344" xr:uid="{00000000-0005-0000-0000-00003C170000}"/>
    <cellStyle name="Note 2 19 2 2 5 3" xfId="42797" xr:uid="{00000000-0005-0000-0000-00003D170000}"/>
    <cellStyle name="Note 2 19 2 2 6" xfId="17916" xr:uid="{00000000-0005-0000-0000-00003E170000}"/>
    <cellStyle name="Note 2 19 2 3" xfId="1076" xr:uid="{00000000-0005-0000-0000-00003F170000}"/>
    <cellStyle name="Note 2 19 2 3 2" xfId="3587" xr:uid="{00000000-0005-0000-0000-000040170000}"/>
    <cellStyle name="Note 2 19 2 3 2 2" xfId="13316" xr:uid="{00000000-0005-0000-0000-000041170000}"/>
    <cellStyle name="Note 2 19 2 3 2 2 2" xfId="30751" xr:uid="{00000000-0005-0000-0000-000042170000}"/>
    <cellStyle name="Note 2 19 2 3 2 2 3" xfId="45204" xr:uid="{00000000-0005-0000-0000-000043170000}"/>
    <cellStyle name="Note 2 19 2 3 2 3" xfId="15777" xr:uid="{00000000-0005-0000-0000-000044170000}"/>
    <cellStyle name="Note 2 19 2 3 2 3 2" xfId="33212" xr:uid="{00000000-0005-0000-0000-000045170000}"/>
    <cellStyle name="Note 2 19 2 3 2 3 3" xfId="47665" xr:uid="{00000000-0005-0000-0000-000046170000}"/>
    <cellStyle name="Note 2 19 2 3 2 4" xfId="21023" xr:uid="{00000000-0005-0000-0000-000047170000}"/>
    <cellStyle name="Note 2 19 2 3 2 5" xfId="35476" xr:uid="{00000000-0005-0000-0000-000048170000}"/>
    <cellStyle name="Note 2 19 2 3 3" xfId="6049" xr:uid="{00000000-0005-0000-0000-000049170000}"/>
    <cellStyle name="Note 2 19 2 3 3 2" xfId="23484" xr:uid="{00000000-0005-0000-0000-00004A170000}"/>
    <cellStyle name="Note 2 19 2 3 3 3" xfId="37937" xr:uid="{00000000-0005-0000-0000-00004B170000}"/>
    <cellStyle name="Note 2 19 2 3 4" xfId="8490" xr:uid="{00000000-0005-0000-0000-00004C170000}"/>
    <cellStyle name="Note 2 19 2 3 4 2" xfId="25925" xr:uid="{00000000-0005-0000-0000-00004D170000}"/>
    <cellStyle name="Note 2 19 2 3 4 3" xfId="40378" xr:uid="{00000000-0005-0000-0000-00004E170000}"/>
    <cellStyle name="Note 2 19 2 3 5" xfId="10910" xr:uid="{00000000-0005-0000-0000-00004F170000}"/>
    <cellStyle name="Note 2 19 2 3 5 2" xfId="28345" xr:uid="{00000000-0005-0000-0000-000050170000}"/>
    <cellStyle name="Note 2 19 2 3 5 3" xfId="42798" xr:uid="{00000000-0005-0000-0000-000051170000}"/>
    <cellStyle name="Note 2 19 2 3 6" xfId="17917" xr:uid="{00000000-0005-0000-0000-000052170000}"/>
    <cellStyle name="Note 2 19 2 4" xfId="1077" xr:uid="{00000000-0005-0000-0000-000053170000}"/>
    <cellStyle name="Note 2 19 2 4 2" xfId="3588" xr:uid="{00000000-0005-0000-0000-000054170000}"/>
    <cellStyle name="Note 2 19 2 4 2 2" xfId="21024" xr:uid="{00000000-0005-0000-0000-000055170000}"/>
    <cellStyle name="Note 2 19 2 4 2 3" xfId="35477" xr:uid="{00000000-0005-0000-0000-000056170000}"/>
    <cellStyle name="Note 2 19 2 4 3" xfId="6050" xr:uid="{00000000-0005-0000-0000-000057170000}"/>
    <cellStyle name="Note 2 19 2 4 3 2" xfId="23485" xr:uid="{00000000-0005-0000-0000-000058170000}"/>
    <cellStyle name="Note 2 19 2 4 3 3" xfId="37938" xr:uid="{00000000-0005-0000-0000-000059170000}"/>
    <cellStyle name="Note 2 19 2 4 4" xfId="8491" xr:uid="{00000000-0005-0000-0000-00005A170000}"/>
    <cellStyle name="Note 2 19 2 4 4 2" xfId="25926" xr:uid="{00000000-0005-0000-0000-00005B170000}"/>
    <cellStyle name="Note 2 19 2 4 4 3" xfId="40379" xr:uid="{00000000-0005-0000-0000-00005C170000}"/>
    <cellStyle name="Note 2 19 2 4 5" xfId="10911" xr:uid="{00000000-0005-0000-0000-00005D170000}"/>
    <cellStyle name="Note 2 19 2 4 5 2" xfId="28346" xr:uid="{00000000-0005-0000-0000-00005E170000}"/>
    <cellStyle name="Note 2 19 2 4 5 3" xfId="42799" xr:uid="{00000000-0005-0000-0000-00005F170000}"/>
    <cellStyle name="Note 2 19 2 4 6" xfId="15039" xr:uid="{00000000-0005-0000-0000-000060170000}"/>
    <cellStyle name="Note 2 19 2 4 6 2" xfId="32474" xr:uid="{00000000-0005-0000-0000-000061170000}"/>
    <cellStyle name="Note 2 19 2 4 6 3" xfId="46927" xr:uid="{00000000-0005-0000-0000-000062170000}"/>
    <cellStyle name="Note 2 19 2 4 7" xfId="17918" xr:uid="{00000000-0005-0000-0000-000063170000}"/>
    <cellStyle name="Note 2 19 2 4 8" xfId="20201" xr:uid="{00000000-0005-0000-0000-000064170000}"/>
    <cellStyle name="Note 2 19 2 5" xfId="3585" xr:uid="{00000000-0005-0000-0000-000065170000}"/>
    <cellStyle name="Note 2 19 2 5 2" xfId="13314" xr:uid="{00000000-0005-0000-0000-000066170000}"/>
    <cellStyle name="Note 2 19 2 5 2 2" xfId="30749" xr:uid="{00000000-0005-0000-0000-000067170000}"/>
    <cellStyle name="Note 2 19 2 5 2 3" xfId="45202" xr:uid="{00000000-0005-0000-0000-000068170000}"/>
    <cellStyle name="Note 2 19 2 5 3" xfId="15775" xr:uid="{00000000-0005-0000-0000-000069170000}"/>
    <cellStyle name="Note 2 19 2 5 3 2" xfId="33210" xr:uid="{00000000-0005-0000-0000-00006A170000}"/>
    <cellStyle name="Note 2 19 2 5 3 3" xfId="47663" xr:uid="{00000000-0005-0000-0000-00006B170000}"/>
    <cellStyle name="Note 2 19 2 5 4" xfId="21021" xr:uid="{00000000-0005-0000-0000-00006C170000}"/>
    <cellStyle name="Note 2 19 2 5 5" xfId="35474" xr:uid="{00000000-0005-0000-0000-00006D170000}"/>
    <cellStyle name="Note 2 19 2 6" xfId="6047" xr:uid="{00000000-0005-0000-0000-00006E170000}"/>
    <cellStyle name="Note 2 19 2 6 2" xfId="23482" xr:uid="{00000000-0005-0000-0000-00006F170000}"/>
    <cellStyle name="Note 2 19 2 6 3" xfId="37935" xr:uid="{00000000-0005-0000-0000-000070170000}"/>
    <cellStyle name="Note 2 19 2 7" xfId="8488" xr:uid="{00000000-0005-0000-0000-000071170000}"/>
    <cellStyle name="Note 2 19 2 7 2" xfId="25923" xr:uid="{00000000-0005-0000-0000-000072170000}"/>
    <cellStyle name="Note 2 19 2 7 3" xfId="40376" xr:uid="{00000000-0005-0000-0000-000073170000}"/>
    <cellStyle name="Note 2 19 2 8" xfId="10908" xr:uid="{00000000-0005-0000-0000-000074170000}"/>
    <cellStyle name="Note 2 19 2 8 2" xfId="28343" xr:uid="{00000000-0005-0000-0000-000075170000}"/>
    <cellStyle name="Note 2 19 2 8 3" xfId="42796" xr:uid="{00000000-0005-0000-0000-000076170000}"/>
    <cellStyle name="Note 2 19 2 9" xfId="17915" xr:uid="{00000000-0005-0000-0000-000077170000}"/>
    <cellStyle name="Note 2 19 3" xfId="1078" xr:uid="{00000000-0005-0000-0000-000078170000}"/>
    <cellStyle name="Note 2 19 3 2" xfId="1079" xr:uid="{00000000-0005-0000-0000-000079170000}"/>
    <cellStyle name="Note 2 19 3 2 2" xfId="3590" xr:uid="{00000000-0005-0000-0000-00007A170000}"/>
    <cellStyle name="Note 2 19 3 2 2 2" xfId="13318" xr:uid="{00000000-0005-0000-0000-00007B170000}"/>
    <cellStyle name="Note 2 19 3 2 2 2 2" xfId="30753" xr:uid="{00000000-0005-0000-0000-00007C170000}"/>
    <cellStyle name="Note 2 19 3 2 2 2 3" xfId="45206" xr:uid="{00000000-0005-0000-0000-00007D170000}"/>
    <cellStyle name="Note 2 19 3 2 2 3" xfId="15779" xr:uid="{00000000-0005-0000-0000-00007E170000}"/>
    <cellStyle name="Note 2 19 3 2 2 3 2" xfId="33214" xr:uid="{00000000-0005-0000-0000-00007F170000}"/>
    <cellStyle name="Note 2 19 3 2 2 3 3" xfId="47667" xr:uid="{00000000-0005-0000-0000-000080170000}"/>
    <cellStyle name="Note 2 19 3 2 2 4" xfId="21026" xr:uid="{00000000-0005-0000-0000-000081170000}"/>
    <cellStyle name="Note 2 19 3 2 2 5" xfId="35479" xr:uid="{00000000-0005-0000-0000-000082170000}"/>
    <cellStyle name="Note 2 19 3 2 3" xfId="6052" xr:uid="{00000000-0005-0000-0000-000083170000}"/>
    <cellStyle name="Note 2 19 3 2 3 2" xfId="23487" xr:uid="{00000000-0005-0000-0000-000084170000}"/>
    <cellStyle name="Note 2 19 3 2 3 3" xfId="37940" xr:uid="{00000000-0005-0000-0000-000085170000}"/>
    <cellStyle name="Note 2 19 3 2 4" xfId="8493" xr:uid="{00000000-0005-0000-0000-000086170000}"/>
    <cellStyle name="Note 2 19 3 2 4 2" xfId="25928" xr:uid="{00000000-0005-0000-0000-000087170000}"/>
    <cellStyle name="Note 2 19 3 2 4 3" xfId="40381" xr:uid="{00000000-0005-0000-0000-000088170000}"/>
    <cellStyle name="Note 2 19 3 2 5" xfId="10913" xr:uid="{00000000-0005-0000-0000-000089170000}"/>
    <cellStyle name="Note 2 19 3 2 5 2" xfId="28348" xr:uid="{00000000-0005-0000-0000-00008A170000}"/>
    <cellStyle name="Note 2 19 3 2 5 3" xfId="42801" xr:uid="{00000000-0005-0000-0000-00008B170000}"/>
    <cellStyle name="Note 2 19 3 2 6" xfId="17920" xr:uid="{00000000-0005-0000-0000-00008C170000}"/>
    <cellStyle name="Note 2 19 3 3" xfId="1080" xr:uid="{00000000-0005-0000-0000-00008D170000}"/>
    <cellStyle name="Note 2 19 3 3 2" xfId="3591" xr:uid="{00000000-0005-0000-0000-00008E170000}"/>
    <cellStyle name="Note 2 19 3 3 2 2" xfId="13319" xr:uid="{00000000-0005-0000-0000-00008F170000}"/>
    <cellStyle name="Note 2 19 3 3 2 2 2" xfId="30754" xr:uid="{00000000-0005-0000-0000-000090170000}"/>
    <cellStyle name="Note 2 19 3 3 2 2 3" xfId="45207" xr:uid="{00000000-0005-0000-0000-000091170000}"/>
    <cellStyle name="Note 2 19 3 3 2 3" xfId="15780" xr:uid="{00000000-0005-0000-0000-000092170000}"/>
    <cellStyle name="Note 2 19 3 3 2 3 2" xfId="33215" xr:uid="{00000000-0005-0000-0000-000093170000}"/>
    <cellStyle name="Note 2 19 3 3 2 3 3" xfId="47668" xr:uid="{00000000-0005-0000-0000-000094170000}"/>
    <cellStyle name="Note 2 19 3 3 2 4" xfId="21027" xr:uid="{00000000-0005-0000-0000-000095170000}"/>
    <cellStyle name="Note 2 19 3 3 2 5" xfId="35480" xr:uid="{00000000-0005-0000-0000-000096170000}"/>
    <cellStyle name="Note 2 19 3 3 3" xfId="6053" xr:uid="{00000000-0005-0000-0000-000097170000}"/>
    <cellStyle name="Note 2 19 3 3 3 2" xfId="23488" xr:uid="{00000000-0005-0000-0000-000098170000}"/>
    <cellStyle name="Note 2 19 3 3 3 3" xfId="37941" xr:uid="{00000000-0005-0000-0000-000099170000}"/>
    <cellStyle name="Note 2 19 3 3 4" xfId="8494" xr:uid="{00000000-0005-0000-0000-00009A170000}"/>
    <cellStyle name="Note 2 19 3 3 4 2" xfId="25929" xr:uid="{00000000-0005-0000-0000-00009B170000}"/>
    <cellStyle name="Note 2 19 3 3 4 3" xfId="40382" xr:uid="{00000000-0005-0000-0000-00009C170000}"/>
    <cellStyle name="Note 2 19 3 3 5" xfId="10914" xr:uid="{00000000-0005-0000-0000-00009D170000}"/>
    <cellStyle name="Note 2 19 3 3 5 2" xfId="28349" xr:uid="{00000000-0005-0000-0000-00009E170000}"/>
    <cellStyle name="Note 2 19 3 3 5 3" xfId="42802" xr:uid="{00000000-0005-0000-0000-00009F170000}"/>
    <cellStyle name="Note 2 19 3 3 6" xfId="17921" xr:uid="{00000000-0005-0000-0000-0000A0170000}"/>
    <cellStyle name="Note 2 19 3 4" xfId="1081" xr:uid="{00000000-0005-0000-0000-0000A1170000}"/>
    <cellStyle name="Note 2 19 3 4 2" xfId="3592" xr:uid="{00000000-0005-0000-0000-0000A2170000}"/>
    <cellStyle name="Note 2 19 3 4 2 2" xfId="21028" xr:uid="{00000000-0005-0000-0000-0000A3170000}"/>
    <cellStyle name="Note 2 19 3 4 2 3" xfId="35481" xr:uid="{00000000-0005-0000-0000-0000A4170000}"/>
    <cellStyle name="Note 2 19 3 4 3" xfId="6054" xr:uid="{00000000-0005-0000-0000-0000A5170000}"/>
    <cellStyle name="Note 2 19 3 4 3 2" xfId="23489" xr:uid="{00000000-0005-0000-0000-0000A6170000}"/>
    <cellStyle name="Note 2 19 3 4 3 3" xfId="37942" xr:uid="{00000000-0005-0000-0000-0000A7170000}"/>
    <cellStyle name="Note 2 19 3 4 4" xfId="8495" xr:uid="{00000000-0005-0000-0000-0000A8170000}"/>
    <cellStyle name="Note 2 19 3 4 4 2" xfId="25930" xr:uid="{00000000-0005-0000-0000-0000A9170000}"/>
    <cellStyle name="Note 2 19 3 4 4 3" xfId="40383" xr:uid="{00000000-0005-0000-0000-0000AA170000}"/>
    <cellStyle name="Note 2 19 3 4 5" xfId="10915" xr:uid="{00000000-0005-0000-0000-0000AB170000}"/>
    <cellStyle name="Note 2 19 3 4 5 2" xfId="28350" xr:uid="{00000000-0005-0000-0000-0000AC170000}"/>
    <cellStyle name="Note 2 19 3 4 5 3" xfId="42803" xr:uid="{00000000-0005-0000-0000-0000AD170000}"/>
    <cellStyle name="Note 2 19 3 4 6" xfId="15040" xr:uid="{00000000-0005-0000-0000-0000AE170000}"/>
    <cellStyle name="Note 2 19 3 4 6 2" xfId="32475" xr:uid="{00000000-0005-0000-0000-0000AF170000}"/>
    <cellStyle name="Note 2 19 3 4 6 3" xfId="46928" xr:uid="{00000000-0005-0000-0000-0000B0170000}"/>
    <cellStyle name="Note 2 19 3 4 7" xfId="17922" xr:uid="{00000000-0005-0000-0000-0000B1170000}"/>
    <cellStyle name="Note 2 19 3 4 8" xfId="20202" xr:uid="{00000000-0005-0000-0000-0000B2170000}"/>
    <cellStyle name="Note 2 19 3 5" xfId="3589" xr:uid="{00000000-0005-0000-0000-0000B3170000}"/>
    <cellStyle name="Note 2 19 3 5 2" xfId="13317" xr:uid="{00000000-0005-0000-0000-0000B4170000}"/>
    <cellStyle name="Note 2 19 3 5 2 2" xfId="30752" xr:uid="{00000000-0005-0000-0000-0000B5170000}"/>
    <cellStyle name="Note 2 19 3 5 2 3" xfId="45205" xr:uid="{00000000-0005-0000-0000-0000B6170000}"/>
    <cellStyle name="Note 2 19 3 5 3" xfId="15778" xr:uid="{00000000-0005-0000-0000-0000B7170000}"/>
    <cellStyle name="Note 2 19 3 5 3 2" xfId="33213" xr:uid="{00000000-0005-0000-0000-0000B8170000}"/>
    <cellStyle name="Note 2 19 3 5 3 3" xfId="47666" xr:uid="{00000000-0005-0000-0000-0000B9170000}"/>
    <cellStyle name="Note 2 19 3 5 4" xfId="21025" xr:uid="{00000000-0005-0000-0000-0000BA170000}"/>
    <cellStyle name="Note 2 19 3 5 5" xfId="35478" xr:uid="{00000000-0005-0000-0000-0000BB170000}"/>
    <cellStyle name="Note 2 19 3 6" xfId="6051" xr:uid="{00000000-0005-0000-0000-0000BC170000}"/>
    <cellStyle name="Note 2 19 3 6 2" xfId="23486" xr:uid="{00000000-0005-0000-0000-0000BD170000}"/>
    <cellStyle name="Note 2 19 3 6 3" xfId="37939" xr:uid="{00000000-0005-0000-0000-0000BE170000}"/>
    <cellStyle name="Note 2 19 3 7" xfId="8492" xr:uid="{00000000-0005-0000-0000-0000BF170000}"/>
    <cellStyle name="Note 2 19 3 7 2" xfId="25927" xr:uid="{00000000-0005-0000-0000-0000C0170000}"/>
    <cellStyle name="Note 2 19 3 7 3" xfId="40380" xr:uid="{00000000-0005-0000-0000-0000C1170000}"/>
    <cellStyle name="Note 2 19 3 8" xfId="10912" xr:uid="{00000000-0005-0000-0000-0000C2170000}"/>
    <cellStyle name="Note 2 19 3 8 2" xfId="28347" xr:uid="{00000000-0005-0000-0000-0000C3170000}"/>
    <cellStyle name="Note 2 19 3 8 3" xfId="42800" xr:uid="{00000000-0005-0000-0000-0000C4170000}"/>
    <cellStyle name="Note 2 19 3 9" xfId="17919" xr:uid="{00000000-0005-0000-0000-0000C5170000}"/>
    <cellStyle name="Note 2 19 4" xfId="1082" xr:uid="{00000000-0005-0000-0000-0000C6170000}"/>
    <cellStyle name="Note 2 19 4 2" xfId="1083" xr:uid="{00000000-0005-0000-0000-0000C7170000}"/>
    <cellStyle name="Note 2 19 4 2 2" xfId="3594" xr:uid="{00000000-0005-0000-0000-0000C8170000}"/>
    <cellStyle name="Note 2 19 4 2 2 2" xfId="13321" xr:uid="{00000000-0005-0000-0000-0000C9170000}"/>
    <cellStyle name="Note 2 19 4 2 2 2 2" xfId="30756" xr:uid="{00000000-0005-0000-0000-0000CA170000}"/>
    <cellStyle name="Note 2 19 4 2 2 2 3" xfId="45209" xr:uid="{00000000-0005-0000-0000-0000CB170000}"/>
    <cellStyle name="Note 2 19 4 2 2 3" xfId="15782" xr:uid="{00000000-0005-0000-0000-0000CC170000}"/>
    <cellStyle name="Note 2 19 4 2 2 3 2" xfId="33217" xr:uid="{00000000-0005-0000-0000-0000CD170000}"/>
    <cellStyle name="Note 2 19 4 2 2 3 3" xfId="47670" xr:uid="{00000000-0005-0000-0000-0000CE170000}"/>
    <cellStyle name="Note 2 19 4 2 2 4" xfId="21030" xr:uid="{00000000-0005-0000-0000-0000CF170000}"/>
    <cellStyle name="Note 2 19 4 2 2 5" xfId="35483" xr:uid="{00000000-0005-0000-0000-0000D0170000}"/>
    <cellStyle name="Note 2 19 4 2 3" xfId="6056" xr:uid="{00000000-0005-0000-0000-0000D1170000}"/>
    <cellStyle name="Note 2 19 4 2 3 2" xfId="23491" xr:uid="{00000000-0005-0000-0000-0000D2170000}"/>
    <cellStyle name="Note 2 19 4 2 3 3" xfId="37944" xr:uid="{00000000-0005-0000-0000-0000D3170000}"/>
    <cellStyle name="Note 2 19 4 2 4" xfId="8497" xr:uid="{00000000-0005-0000-0000-0000D4170000}"/>
    <cellStyle name="Note 2 19 4 2 4 2" xfId="25932" xr:uid="{00000000-0005-0000-0000-0000D5170000}"/>
    <cellStyle name="Note 2 19 4 2 4 3" xfId="40385" xr:uid="{00000000-0005-0000-0000-0000D6170000}"/>
    <cellStyle name="Note 2 19 4 2 5" xfId="10917" xr:uid="{00000000-0005-0000-0000-0000D7170000}"/>
    <cellStyle name="Note 2 19 4 2 5 2" xfId="28352" xr:uid="{00000000-0005-0000-0000-0000D8170000}"/>
    <cellStyle name="Note 2 19 4 2 5 3" xfId="42805" xr:uid="{00000000-0005-0000-0000-0000D9170000}"/>
    <cellStyle name="Note 2 19 4 2 6" xfId="17924" xr:uid="{00000000-0005-0000-0000-0000DA170000}"/>
    <cellStyle name="Note 2 19 4 3" xfId="1084" xr:uid="{00000000-0005-0000-0000-0000DB170000}"/>
    <cellStyle name="Note 2 19 4 3 2" xfId="3595" xr:uid="{00000000-0005-0000-0000-0000DC170000}"/>
    <cellStyle name="Note 2 19 4 3 2 2" xfId="13322" xr:uid="{00000000-0005-0000-0000-0000DD170000}"/>
    <cellStyle name="Note 2 19 4 3 2 2 2" xfId="30757" xr:uid="{00000000-0005-0000-0000-0000DE170000}"/>
    <cellStyle name="Note 2 19 4 3 2 2 3" xfId="45210" xr:uid="{00000000-0005-0000-0000-0000DF170000}"/>
    <cellStyle name="Note 2 19 4 3 2 3" xfId="15783" xr:uid="{00000000-0005-0000-0000-0000E0170000}"/>
    <cellStyle name="Note 2 19 4 3 2 3 2" xfId="33218" xr:uid="{00000000-0005-0000-0000-0000E1170000}"/>
    <cellStyle name="Note 2 19 4 3 2 3 3" xfId="47671" xr:uid="{00000000-0005-0000-0000-0000E2170000}"/>
    <cellStyle name="Note 2 19 4 3 2 4" xfId="21031" xr:uid="{00000000-0005-0000-0000-0000E3170000}"/>
    <cellStyle name="Note 2 19 4 3 2 5" xfId="35484" xr:uid="{00000000-0005-0000-0000-0000E4170000}"/>
    <cellStyle name="Note 2 19 4 3 3" xfId="6057" xr:uid="{00000000-0005-0000-0000-0000E5170000}"/>
    <cellStyle name="Note 2 19 4 3 3 2" xfId="23492" xr:uid="{00000000-0005-0000-0000-0000E6170000}"/>
    <cellStyle name="Note 2 19 4 3 3 3" xfId="37945" xr:uid="{00000000-0005-0000-0000-0000E7170000}"/>
    <cellStyle name="Note 2 19 4 3 4" xfId="8498" xr:uid="{00000000-0005-0000-0000-0000E8170000}"/>
    <cellStyle name="Note 2 19 4 3 4 2" xfId="25933" xr:uid="{00000000-0005-0000-0000-0000E9170000}"/>
    <cellStyle name="Note 2 19 4 3 4 3" xfId="40386" xr:uid="{00000000-0005-0000-0000-0000EA170000}"/>
    <cellStyle name="Note 2 19 4 3 5" xfId="10918" xr:uid="{00000000-0005-0000-0000-0000EB170000}"/>
    <cellStyle name="Note 2 19 4 3 5 2" xfId="28353" xr:uid="{00000000-0005-0000-0000-0000EC170000}"/>
    <cellStyle name="Note 2 19 4 3 5 3" xfId="42806" xr:uid="{00000000-0005-0000-0000-0000ED170000}"/>
    <cellStyle name="Note 2 19 4 3 6" xfId="17925" xr:uid="{00000000-0005-0000-0000-0000EE170000}"/>
    <cellStyle name="Note 2 19 4 4" xfId="1085" xr:uid="{00000000-0005-0000-0000-0000EF170000}"/>
    <cellStyle name="Note 2 19 4 4 2" xfId="3596" xr:uid="{00000000-0005-0000-0000-0000F0170000}"/>
    <cellStyle name="Note 2 19 4 4 2 2" xfId="21032" xr:uid="{00000000-0005-0000-0000-0000F1170000}"/>
    <cellStyle name="Note 2 19 4 4 2 3" xfId="35485" xr:uid="{00000000-0005-0000-0000-0000F2170000}"/>
    <cellStyle name="Note 2 19 4 4 3" xfId="6058" xr:uid="{00000000-0005-0000-0000-0000F3170000}"/>
    <cellStyle name="Note 2 19 4 4 3 2" xfId="23493" xr:uid="{00000000-0005-0000-0000-0000F4170000}"/>
    <cellStyle name="Note 2 19 4 4 3 3" xfId="37946" xr:uid="{00000000-0005-0000-0000-0000F5170000}"/>
    <cellStyle name="Note 2 19 4 4 4" xfId="8499" xr:uid="{00000000-0005-0000-0000-0000F6170000}"/>
    <cellStyle name="Note 2 19 4 4 4 2" xfId="25934" xr:uid="{00000000-0005-0000-0000-0000F7170000}"/>
    <cellStyle name="Note 2 19 4 4 4 3" xfId="40387" xr:uid="{00000000-0005-0000-0000-0000F8170000}"/>
    <cellStyle name="Note 2 19 4 4 5" xfId="10919" xr:uid="{00000000-0005-0000-0000-0000F9170000}"/>
    <cellStyle name="Note 2 19 4 4 5 2" xfId="28354" xr:uid="{00000000-0005-0000-0000-0000FA170000}"/>
    <cellStyle name="Note 2 19 4 4 5 3" xfId="42807" xr:uid="{00000000-0005-0000-0000-0000FB170000}"/>
    <cellStyle name="Note 2 19 4 4 6" xfId="15041" xr:uid="{00000000-0005-0000-0000-0000FC170000}"/>
    <cellStyle name="Note 2 19 4 4 6 2" xfId="32476" xr:uid="{00000000-0005-0000-0000-0000FD170000}"/>
    <cellStyle name="Note 2 19 4 4 6 3" xfId="46929" xr:uid="{00000000-0005-0000-0000-0000FE170000}"/>
    <cellStyle name="Note 2 19 4 4 7" xfId="17926" xr:uid="{00000000-0005-0000-0000-0000FF170000}"/>
    <cellStyle name="Note 2 19 4 4 8" xfId="20203" xr:uid="{00000000-0005-0000-0000-000000180000}"/>
    <cellStyle name="Note 2 19 4 5" xfId="3593" xr:uid="{00000000-0005-0000-0000-000001180000}"/>
    <cellStyle name="Note 2 19 4 5 2" xfId="13320" xr:uid="{00000000-0005-0000-0000-000002180000}"/>
    <cellStyle name="Note 2 19 4 5 2 2" xfId="30755" xr:uid="{00000000-0005-0000-0000-000003180000}"/>
    <cellStyle name="Note 2 19 4 5 2 3" xfId="45208" xr:uid="{00000000-0005-0000-0000-000004180000}"/>
    <cellStyle name="Note 2 19 4 5 3" xfId="15781" xr:uid="{00000000-0005-0000-0000-000005180000}"/>
    <cellStyle name="Note 2 19 4 5 3 2" xfId="33216" xr:uid="{00000000-0005-0000-0000-000006180000}"/>
    <cellStyle name="Note 2 19 4 5 3 3" xfId="47669" xr:uid="{00000000-0005-0000-0000-000007180000}"/>
    <cellStyle name="Note 2 19 4 5 4" xfId="21029" xr:uid="{00000000-0005-0000-0000-000008180000}"/>
    <cellStyle name="Note 2 19 4 5 5" xfId="35482" xr:uid="{00000000-0005-0000-0000-000009180000}"/>
    <cellStyle name="Note 2 19 4 6" xfId="6055" xr:uid="{00000000-0005-0000-0000-00000A180000}"/>
    <cellStyle name="Note 2 19 4 6 2" xfId="23490" xr:uid="{00000000-0005-0000-0000-00000B180000}"/>
    <cellStyle name="Note 2 19 4 6 3" xfId="37943" xr:uid="{00000000-0005-0000-0000-00000C180000}"/>
    <cellStyle name="Note 2 19 4 7" xfId="8496" xr:uid="{00000000-0005-0000-0000-00000D180000}"/>
    <cellStyle name="Note 2 19 4 7 2" xfId="25931" xr:uid="{00000000-0005-0000-0000-00000E180000}"/>
    <cellStyle name="Note 2 19 4 7 3" xfId="40384" xr:uid="{00000000-0005-0000-0000-00000F180000}"/>
    <cellStyle name="Note 2 19 4 8" xfId="10916" xr:uid="{00000000-0005-0000-0000-000010180000}"/>
    <cellStyle name="Note 2 19 4 8 2" xfId="28351" xr:uid="{00000000-0005-0000-0000-000011180000}"/>
    <cellStyle name="Note 2 19 4 8 3" xfId="42804" xr:uid="{00000000-0005-0000-0000-000012180000}"/>
    <cellStyle name="Note 2 19 4 9" xfId="17923" xr:uid="{00000000-0005-0000-0000-000013180000}"/>
    <cellStyle name="Note 2 19 5" xfId="1086" xr:uid="{00000000-0005-0000-0000-000014180000}"/>
    <cellStyle name="Note 2 19 5 2" xfId="1087" xr:uid="{00000000-0005-0000-0000-000015180000}"/>
    <cellStyle name="Note 2 19 5 2 2" xfId="3598" xr:uid="{00000000-0005-0000-0000-000016180000}"/>
    <cellStyle name="Note 2 19 5 2 2 2" xfId="13324" xr:uid="{00000000-0005-0000-0000-000017180000}"/>
    <cellStyle name="Note 2 19 5 2 2 2 2" xfId="30759" xr:uid="{00000000-0005-0000-0000-000018180000}"/>
    <cellStyle name="Note 2 19 5 2 2 2 3" xfId="45212" xr:uid="{00000000-0005-0000-0000-000019180000}"/>
    <cellStyle name="Note 2 19 5 2 2 3" xfId="15785" xr:uid="{00000000-0005-0000-0000-00001A180000}"/>
    <cellStyle name="Note 2 19 5 2 2 3 2" xfId="33220" xr:uid="{00000000-0005-0000-0000-00001B180000}"/>
    <cellStyle name="Note 2 19 5 2 2 3 3" xfId="47673" xr:uid="{00000000-0005-0000-0000-00001C180000}"/>
    <cellStyle name="Note 2 19 5 2 2 4" xfId="21034" xr:uid="{00000000-0005-0000-0000-00001D180000}"/>
    <cellStyle name="Note 2 19 5 2 2 5" xfId="35487" xr:uid="{00000000-0005-0000-0000-00001E180000}"/>
    <cellStyle name="Note 2 19 5 2 3" xfId="6060" xr:uid="{00000000-0005-0000-0000-00001F180000}"/>
    <cellStyle name="Note 2 19 5 2 3 2" xfId="23495" xr:uid="{00000000-0005-0000-0000-000020180000}"/>
    <cellStyle name="Note 2 19 5 2 3 3" xfId="37948" xr:uid="{00000000-0005-0000-0000-000021180000}"/>
    <cellStyle name="Note 2 19 5 2 4" xfId="8501" xr:uid="{00000000-0005-0000-0000-000022180000}"/>
    <cellStyle name="Note 2 19 5 2 4 2" xfId="25936" xr:uid="{00000000-0005-0000-0000-000023180000}"/>
    <cellStyle name="Note 2 19 5 2 4 3" xfId="40389" xr:uid="{00000000-0005-0000-0000-000024180000}"/>
    <cellStyle name="Note 2 19 5 2 5" xfId="10921" xr:uid="{00000000-0005-0000-0000-000025180000}"/>
    <cellStyle name="Note 2 19 5 2 5 2" xfId="28356" xr:uid="{00000000-0005-0000-0000-000026180000}"/>
    <cellStyle name="Note 2 19 5 2 5 3" xfId="42809" xr:uid="{00000000-0005-0000-0000-000027180000}"/>
    <cellStyle name="Note 2 19 5 2 6" xfId="17928" xr:uid="{00000000-0005-0000-0000-000028180000}"/>
    <cellStyle name="Note 2 19 5 3" xfId="1088" xr:uid="{00000000-0005-0000-0000-000029180000}"/>
    <cellStyle name="Note 2 19 5 3 2" xfId="3599" xr:uid="{00000000-0005-0000-0000-00002A180000}"/>
    <cellStyle name="Note 2 19 5 3 2 2" xfId="13325" xr:uid="{00000000-0005-0000-0000-00002B180000}"/>
    <cellStyle name="Note 2 19 5 3 2 2 2" xfId="30760" xr:uid="{00000000-0005-0000-0000-00002C180000}"/>
    <cellStyle name="Note 2 19 5 3 2 2 3" xfId="45213" xr:uid="{00000000-0005-0000-0000-00002D180000}"/>
    <cellStyle name="Note 2 19 5 3 2 3" xfId="15786" xr:uid="{00000000-0005-0000-0000-00002E180000}"/>
    <cellStyle name="Note 2 19 5 3 2 3 2" xfId="33221" xr:uid="{00000000-0005-0000-0000-00002F180000}"/>
    <cellStyle name="Note 2 19 5 3 2 3 3" xfId="47674" xr:uid="{00000000-0005-0000-0000-000030180000}"/>
    <cellStyle name="Note 2 19 5 3 2 4" xfId="21035" xr:uid="{00000000-0005-0000-0000-000031180000}"/>
    <cellStyle name="Note 2 19 5 3 2 5" xfId="35488" xr:uid="{00000000-0005-0000-0000-000032180000}"/>
    <cellStyle name="Note 2 19 5 3 3" xfId="6061" xr:uid="{00000000-0005-0000-0000-000033180000}"/>
    <cellStyle name="Note 2 19 5 3 3 2" xfId="23496" xr:uid="{00000000-0005-0000-0000-000034180000}"/>
    <cellStyle name="Note 2 19 5 3 3 3" xfId="37949" xr:uid="{00000000-0005-0000-0000-000035180000}"/>
    <cellStyle name="Note 2 19 5 3 4" xfId="8502" xr:uid="{00000000-0005-0000-0000-000036180000}"/>
    <cellStyle name="Note 2 19 5 3 4 2" xfId="25937" xr:uid="{00000000-0005-0000-0000-000037180000}"/>
    <cellStyle name="Note 2 19 5 3 4 3" xfId="40390" xr:uid="{00000000-0005-0000-0000-000038180000}"/>
    <cellStyle name="Note 2 19 5 3 5" xfId="10922" xr:uid="{00000000-0005-0000-0000-000039180000}"/>
    <cellStyle name="Note 2 19 5 3 5 2" xfId="28357" xr:uid="{00000000-0005-0000-0000-00003A180000}"/>
    <cellStyle name="Note 2 19 5 3 5 3" xfId="42810" xr:uid="{00000000-0005-0000-0000-00003B180000}"/>
    <cellStyle name="Note 2 19 5 3 6" xfId="17929" xr:uid="{00000000-0005-0000-0000-00003C180000}"/>
    <cellStyle name="Note 2 19 5 4" xfId="1089" xr:uid="{00000000-0005-0000-0000-00003D180000}"/>
    <cellStyle name="Note 2 19 5 4 2" xfId="3600" xr:uid="{00000000-0005-0000-0000-00003E180000}"/>
    <cellStyle name="Note 2 19 5 4 2 2" xfId="21036" xr:uid="{00000000-0005-0000-0000-00003F180000}"/>
    <cellStyle name="Note 2 19 5 4 2 3" xfId="35489" xr:uid="{00000000-0005-0000-0000-000040180000}"/>
    <cellStyle name="Note 2 19 5 4 3" xfId="6062" xr:uid="{00000000-0005-0000-0000-000041180000}"/>
    <cellStyle name="Note 2 19 5 4 3 2" xfId="23497" xr:uid="{00000000-0005-0000-0000-000042180000}"/>
    <cellStyle name="Note 2 19 5 4 3 3" xfId="37950" xr:uid="{00000000-0005-0000-0000-000043180000}"/>
    <cellStyle name="Note 2 19 5 4 4" xfId="8503" xr:uid="{00000000-0005-0000-0000-000044180000}"/>
    <cellStyle name="Note 2 19 5 4 4 2" xfId="25938" xr:uid="{00000000-0005-0000-0000-000045180000}"/>
    <cellStyle name="Note 2 19 5 4 4 3" xfId="40391" xr:uid="{00000000-0005-0000-0000-000046180000}"/>
    <cellStyle name="Note 2 19 5 4 5" xfId="10923" xr:uid="{00000000-0005-0000-0000-000047180000}"/>
    <cellStyle name="Note 2 19 5 4 5 2" xfId="28358" xr:uid="{00000000-0005-0000-0000-000048180000}"/>
    <cellStyle name="Note 2 19 5 4 5 3" xfId="42811" xr:uid="{00000000-0005-0000-0000-000049180000}"/>
    <cellStyle name="Note 2 19 5 4 6" xfId="15042" xr:uid="{00000000-0005-0000-0000-00004A180000}"/>
    <cellStyle name="Note 2 19 5 4 6 2" xfId="32477" xr:uid="{00000000-0005-0000-0000-00004B180000}"/>
    <cellStyle name="Note 2 19 5 4 6 3" xfId="46930" xr:uid="{00000000-0005-0000-0000-00004C180000}"/>
    <cellStyle name="Note 2 19 5 4 7" xfId="17930" xr:uid="{00000000-0005-0000-0000-00004D180000}"/>
    <cellStyle name="Note 2 19 5 4 8" xfId="20204" xr:uid="{00000000-0005-0000-0000-00004E180000}"/>
    <cellStyle name="Note 2 19 5 5" xfId="3597" xr:uid="{00000000-0005-0000-0000-00004F180000}"/>
    <cellStyle name="Note 2 19 5 5 2" xfId="13323" xr:uid="{00000000-0005-0000-0000-000050180000}"/>
    <cellStyle name="Note 2 19 5 5 2 2" xfId="30758" xr:uid="{00000000-0005-0000-0000-000051180000}"/>
    <cellStyle name="Note 2 19 5 5 2 3" xfId="45211" xr:uid="{00000000-0005-0000-0000-000052180000}"/>
    <cellStyle name="Note 2 19 5 5 3" xfId="15784" xr:uid="{00000000-0005-0000-0000-000053180000}"/>
    <cellStyle name="Note 2 19 5 5 3 2" xfId="33219" xr:uid="{00000000-0005-0000-0000-000054180000}"/>
    <cellStyle name="Note 2 19 5 5 3 3" xfId="47672" xr:uid="{00000000-0005-0000-0000-000055180000}"/>
    <cellStyle name="Note 2 19 5 5 4" xfId="21033" xr:uid="{00000000-0005-0000-0000-000056180000}"/>
    <cellStyle name="Note 2 19 5 5 5" xfId="35486" xr:uid="{00000000-0005-0000-0000-000057180000}"/>
    <cellStyle name="Note 2 19 5 6" xfId="6059" xr:uid="{00000000-0005-0000-0000-000058180000}"/>
    <cellStyle name="Note 2 19 5 6 2" xfId="23494" xr:uid="{00000000-0005-0000-0000-000059180000}"/>
    <cellStyle name="Note 2 19 5 6 3" xfId="37947" xr:uid="{00000000-0005-0000-0000-00005A180000}"/>
    <cellStyle name="Note 2 19 5 7" xfId="8500" xr:uid="{00000000-0005-0000-0000-00005B180000}"/>
    <cellStyle name="Note 2 19 5 7 2" xfId="25935" xr:uid="{00000000-0005-0000-0000-00005C180000}"/>
    <cellStyle name="Note 2 19 5 7 3" xfId="40388" xr:uid="{00000000-0005-0000-0000-00005D180000}"/>
    <cellStyle name="Note 2 19 5 8" xfId="10920" xr:uid="{00000000-0005-0000-0000-00005E180000}"/>
    <cellStyle name="Note 2 19 5 8 2" xfId="28355" xr:uid="{00000000-0005-0000-0000-00005F180000}"/>
    <cellStyle name="Note 2 19 5 8 3" xfId="42808" xr:uid="{00000000-0005-0000-0000-000060180000}"/>
    <cellStyle name="Note 2 19 5 9" xfId="17927" xr:uid="{00000000-0005-0000-0000-000061180000}"/>
    <cellStyle name="Note 2 19 6" xfId="1090" xr:uid="{00000000-0005-0000-0000-000062180000}"/>
    <cellStyle name="Note 2 19 6 2" xfId="3601" xr:uid="{00000000-0005-0000-0000-000063180000}"/>
    <cellStyle name="Note 2 19 6 2 2" xfId="13326" xr:uid="{00000000-0005-0000-0000-000064180000}"/>
    <cellStyle name="Note 2 19 6 2 2 2" xfId="30761" xr:uid="{00000000-0005-0000-0000-000065180000}"/>
    <cellStyle name="Note 2 19 6 2 2 3" xfId="45214" xr:uid="{00000000-0005-0000-0000-000066180000}"/>
    <cellStyle name="Note 2 19 6 2 3" xfId="15787" xr:uid="{00000000-0005-0000-0000-000067180000}"/>
    <cellStyle name="Note 2 19 6 2 3 2" xfId="33222" xr:uid="{00000000-0005-0000-0000-000068180000}"/>
    <cellStyle name="Note 2 19 6 2 3 3" xfId="47675" xr:uid="{00000000-0005-0000-0000-000069180000}"/>
    <cellStyle name="Note 2 19 6 2 4" xfId="21037" xr:uid="{00000000-0005-0000-0000-00006A180000}"/>
    <cellStyle name="Note 2 19 6 2 5" xfId="35490" xr:uid="{00000000-0005-0000-0000-00006B180000}"/>
    <cellStyle name="Note 2 19 6 3" xfId="6063" xr:uid="{00000000-0005-0000-0000-00006C180000}"/>
    <cellStyle name="Note 2 19 6 3 2" xfId="23498" xr:uid="{00000000-0005-0000-0000-00006D180000}"/>
    <cellStyle name="Note 2 19 6 3 3" xfId="37951" xr:uid="{00000000-0005-0000-0000-00006E180000}"/>
    <cellStyle name="Note 2 19 6 4" xfId="8504" xr:uid="{00000000-0005-0000-0000-00006F180000}"/>
    <cellStyle name="Note 2 19 6 4 2" xfId="25939" xr:uid="{00000000-0005-0000-0000-000070180000}"/>
    <cellStyle name="Note 2 19 6 4 3" xfId="40392" xr:uid="{00000000-0005-0000-0000-000071180000}"/>
    <cellStyle name="Note 2 19 6 5" xfId="10924" xr:uid="{00000000-0005-0000-0000-000072180000}"/>
    <cellStyle name="Note 2 19 6 5 2" xfId="28359" xr:uid="{00000000-0005-0000-0000-000073180000}"/>
    <cellStyle name="Note 2 19 6 5 3" xfId="42812" xr:uid="{00000000-0005-0000-0000-000074180000}"/>
    <cellStyle name="Note 2 19 6 6" xfId="17931" xr:uid="{00000000-0005-0000-0000-000075180000}"/>
    <cellStyle name="Note 2 19 7" xfId="1091" xr:uid="{00000000-0005-0000-0000-000076180000}"/>
    <cellStyle name="Note 2 19 7 2" xfId="3602" xr:uid="{00000000-0005-0000-0000-000077180000}"/>
    <cellStyle name="Note 2 19 7 2 2" xfId="13327" xr:uid="{00000000-0005-0000-0000-000078180000}"/>
    <cellStyle name="Note 2 19 7 2 2 2" xfId="30762" xr:uid="{00000000-0005-0000-0000-000079180000}"/>
    <cellStyle name="Note 2 19 7 2 2 3" xfId="45215" xr:uid="{00000000-0005-0000-0000-00007A180000}"/>
    <cellStyle name="Note 2 19 7 2 3" xfId="15788" xr:uid="{00000000-0005-0000-0000-00007B180000}"/>
    <cellStyle name="Note 2 19 7 2 3 2" xfId="33223" xr:uid="{00000000-0005-0000-0000-00007C180000}"/>
    <cellStyle name="Note 2 19 7 2 3 3" xfId="47676" xr:uid="{00000000-0005-0000-0000-00007D180000}"/>
    <cellStyle name="Note 2 19 7 2 4" xfId="21038" xr:uid="{00000000-0005-0000-0000-00007E180000}"/>
    <cellStyle name="Note 2 19 7 2 5" xfId="35491" xr:uid="{00000000-0005-0000-0000-00007F180000}"/>
    <cellStyle name="Note 2 19 7 3" xfId="6064" xr:uid="{00000000-0005-0000-0000-000080180000}"/>
    <cellStyle name="Note 2 19 7 3 2" xfId="23499" xr:uid="{00000000-0005-0000-0000-000081180000}"/>
    <cellStyle name="Note 2 19 7 3 3" xfId="37952" xr:uid="{00000000-0005-0000-0000-000082180000}"/>
    <cellStyle name="Note 2 19 7 4" xfId="8505" xr:uid="{00000000-0005-0000-0000-000083180000}"/>
    <cellStyle name="Note 2 19 7 4 2" xfId="25940" xr:uid="{00000000-0005-0000-0000-000084180000}"/>
    <cellStyle name="Note 2 19 7 4 3" xfId="40393" xr:uid="{00000000-0005-0000-0000-000085180000}"/>
    <cellStyle name="Note 2 19 7 5" xfId="10925" xr:uid="{00000000-0005-0000-0000-000086180000}"/>
    <cellStyle name="Note 2 19 7 5 2" xfId="28360" xr:uid="{00000000-0005-0000-0000-000087180000}"/>
    <cellStyle name="Note 2 19 7 5 3" xfId="42813" xr:uid="{00000000-0005-0000-0000-000088180000}"/>
    <cellStyle name="Note 2 19 7 6" xfId="17932" xr:uid="{00000000-0005-0000-0000-000089180000}"/>
    <cellStyle name="Note 2 19 8" xfId="1092" xr:uid="{00000000-0005-0000-0000-00008A180000}"/>
    <cellStyle name="Note 2 19 8 2" xfId="3603" xr:uid="{00000000-0005-0000-0000-00008B180000}"/>
    <cellStyle name="Note 2 19 8 2 2" xfId="21039" xr:uid="{00000000-0005-0000-0000-00008C180000}"/>
    <cellStyle name="Note 2 19 8 2 3" xfId="35492" xr:uid="{00000000-0005-0000-0000-00008D180000}"/>
    <cellStyle name="Note 2 19 8 3" xfId="6065" xr:uid="{00000000-0005-0000-0000-00008E180000}"/>
    <cellStyle name="Note 2 19 8 3 2" xfId="23500" xr:uid="{00000000-0005-0000-0000-00008F180000}"/>
    <cellStyle name="Note 2 19 8 3 3" xfId="37953" xr:uid="{00000000-0005-0000-0000-000090180000}"/>
    <cellStyle name="Note 2 19 8 4" xfId="8506" xr:uid="{00000000-0005-0000-0000-000091180000}"/>
    <cellStyle name="Note 2 19 8 4 2" xfId="25941" xr:uid="{00000000-0005-0000-0000-000092180000}"/>
    <cellStyle name="Note 2 19 8 4 3" xfId="40394" xr:uid="{00000000-0005-0000-0000-000093180000}"/>
    <cellStyle name="Note 2 19 8 5" xfId="10926" xr:uid="{00000000-0005-0000-0000-000094180000}"/>
    <cellStyle name="Note 2 19 8 5 2" xfId="28361" xr:uid="{00000000-0005-0000-0000-000095180000}"/>
    <cellStyle name="Note 2 19 8 5 3" xfId="42814" xr:uid="{00000000-0005-0000-0000-000096180000}"/>
    <cellStyle name="Note 2 19 8 6" xfId="15043" xr:uid="{00000000-0005-0000-0000-000097180000}"/>
    <cellStyle name="Note 2 19 8 6 2" xfId="32478" xr:uid="{00000000-0005-0000-0000-000098180000}"/>
    <cellStyle name="Note 2 19 8 6 3" xfId="46931" xr:uid="{00000000-0005-0000-0000-000099180000}"/>
    <cellStyle name="Note 2 19 8 7" xfId="17933" xr:uid="{00000000-0005-0000-0000-00009A180000}"/>
    <cellStyle name="Note 2 19 8 8" xfId="20205" xr:uid="{00000000-0005-0000-0000-00009B180000}"/>
    <cellStyle name="Note 2 19 9" xfId="3584" xr:uid="{00000000-0005-0000-0000-00009C180000}"/>
    <cellStyle name="Note 2 19 9 2" xfId="13313" xr:uid="{00000000-0005-0000-0000-00009D180000}"/>
    <cellStyle name="Note 2 19 9 2 2" xfId="30748" xr:uid="{00000000-0005-0000-0000-00009E180000}"/>
    <cellStyle name="Note 2 19 9 2 3" xfId="45201" xr:uid="{00000000-0005-0000-0000-00009F180000}"/>
    <cellStyle name="Note 2 19 9 3" xfId="15774" xr:uid="{00000000-0005-0000-0000-0000A0180000}"/>
    <cellStyle name="Note 2 19 9 3 2" xfId="33209" xr:uid="{00000000-0005-0000-0000-0000A1180000}"/>
    <cellStyle name="Note 2 19 9 3 3" xfId="47662" xr:uid="{00000000-0005-0000-0000-0000A2180000}"/>
    <cellStyle name="Note 2 19 9 4" xfId="21020" xr:uid="{00000000-0005-0000-0000-0000A3180000}"/>
    <cellStyle name="Note 2 19 9 5" xfId="35473" xr:uid="{00000000-0005-0000-0000-0000A4180000}"/>
    <cellStyle name="Note 2 2" xfId="1093" xr:uid="{00000000-0005-0000-0000-0000A5180000}"/>
    <cellStyle name="Note 2 2 10" xfId="6066" xr:uid="{00000000-0005-0000-0000-0000A6180000}"/>
    <cellStyle name="Note 2 2 10 2" xfId="23501" xr:uid="{00000000-0005-0000-0000-0000A7180000}"/>
    <cellStyle name="Note 2 2 10 3" xfId="37954" xr:uid="{00000000-0005-0000-0000-0000A8180000}"/>
    <cellStyle name="Note 2 2 11" xfId="8507" xr:uid="{00000000-0005-0000-0000-0000A9180000}"/>
    <cellStyle name="Note 2 2 11 2" xfId="25942" xr:uid="{00000000-0005-0000-0000-0000AA180000}"/>
    <cellStyle name="Note 2 2 11 3" xfId="40395" xr:uid="{00000000-0005-0000-0000-0000AB180000}"/>
    <cellStyle name="Note 2 2 12" xfId="10927" xr:uid="{00000000-0005-0000-0000-0000AC180000}"/>
    <cellStyle name="Note 2 2 12 2" xfId="28362" xr:uid="{00000000-0005-0000-0000-0000AD180000}"/>
    <cellStyle name="Note 2 2 12 3" xfId="42815" xr:uid="{00000000-0005-0000-0000-0000AE180000}"/>
    <cellStyle name="Note 2 2 13" xfId="17934" xr:uid="{00000000-0005-0000-0000-0000AF180000}"/>
    <cellStyle name="Note 2 2 2" xfId="1094" xr:uid="{00000000-0005-0000-0000-0000B0180000}"/>
    <cellStyle name="Note 2 2 2 2" xfId="1095" xr:uid="{00000000-0005-0000-0000-0000B1180000}"/>
    <cellStyle name="Note 2 2 2 2 2" xfId="3606" xr:uid="{00000000-0005-0000-0000-0000B2180000}"/>
    <cellStyle name="Note 2 2 2 2 2 2" xfId="13330" xr:uid="{00000000-0005-0000-0000-0000B3180000}"/>
    <cellStyle name="Note 2 2 2 2 2 2 2" xfId="30765" xr:uid="{00000000-0005-0000-0000-0000B4180000}"/>
    <cellStyle name="Note 2 2 2 2 2 2 3" xfId="45218" xr:uid="{00000000-0005-0000-0000-0000B5180000}"/>
    <cellStyle name="Note 2 2 2 2 2 3" xfId="15791" xr:uid="{00000000-0005-0000-0000-0000B6180000}"/>
    <cellStyle name="Note 2 2 2 2 2 3 2" xfId="33226" xr:uid="{00000000-0005-0000-0000-0000B7180000}"/>
    <cellStyle name="Note 2 2 2 2 2 3 3" xfId="47679" xr:uid="{00000000-0005-0000-0000-0000B8180000}"/>
    <cellStyle name="Note 2 2 2 2 2 4" xfId="21042" xr:uid="{00000000-0005-0000-0000-0000B9180000}"/>
    <cellStyle name="Note 2 2 2 2 2 5" xfId="35495" xr:uid="{00000000-0005-0000-0000-0000BA180000}"/>
    <cellStyle name="Note 2 2 2 2 3" xfId="6068" xr:uid="{00000000-0005-0000-0000-0000BB180000}"/>
    <cellStyle name="Note 2 2 2 2 3 2" xfId="23503" xr:uid="{00000000-0005-0000-0000-0000BC180000}"/>
    <cellStyle name="Note 2 2 2 2 3 3" xfId="37956" xr:uid="{00000000-0005-0000-0000-0000BD180000}"/>
    <cellStyle name="Note 2 2 2 2 4" xfId="8509" xr:uid="{00000000-0005-0000-0000-0000BE180000}"/>
    <cellStyle name="Note 2 2 2 2 4 2" xfId="25944" xr:uid="{00000000-0005-0000-0000-0000BF180000}"/>
    <cellStyle name="Note 2 2 2 2 4 3" xfId="40397" xr:uid="{00000000-0005-0000-0000-0000C0180000}"/>
    <cellStyle name="Note 2 2 2 2 5" xfId="10929" xr:uid="{00000000-0005-0000-0000-0000C1180000}"/>
    <cellStyle name="Note 2 2 2 2 5 2" xfId="28364" xr:uid="{00000000-0005-0000-0000-0000C2180000}"/>
    <cellStyle name="Note 2 2 2 2 5 3" xfId="42817" xr:uid="{00000000-0005-0000-0000-0000C3180000}"/>
    <cellStyle name="Note 2 2 2 2 6" xfId="17936" xr:uid="{00000000-0005-0000-0000-0000C4180000}"/>
    <cellStyle name="Note 2 2 2 3" xfId="1096" xr:uid="{00000000-0005-0000-0000-0000C5180000}"/>
    <cellStyle name="Note 2 2 2 3 2" xfId="3607" xr:uid="{00000000-0005-0000-0000-0000C6180000}"/>
    <cellStyle name="Note 2 2 2 3 2 2" xfId="13331" xr:uid="{00000000-0005-0000-0000-0000C7180000}"/>
    <cellStyle name="Note 2 2 2 3 2 2 2" xfId="30766" xr:uid="{00000000-0005-0000-0000-0000C8180000}"/>
    <cellStyle name="Note 2 2 2 3 2 2 3" xfId="45219" xr:uid="{00000000-0005-0000-0000-0000C9180000}"/>
    <cellStyle name="Note 2 2 2 3 2 3" xfId="15792" xr:uid="{00000000-0005-0000-0000-0000CA180000}"/>
    <cellStyle name="Note 2 2 2 3 2 3 2" xfId="33227" xr:uid="{00000000-0005-0000-0000-0000CB180000}"/>
    <cellStyle name="Note 2 2 2 3 2 3 3" xfId="47680" xr:uid="{00000000-0005-0000-0000-0000CC180000}"/>
    <cellStyle name="Note 2 2 2 3 2 4" xfId="21043" xr:uid="{00000000-0005-0000-0000-0000CD180000}"/>
    <cellStyle name="Note 2 2 2 3 2 5" xfId="35496" xr:uid="{00000000-0005-0000-0000-0000CE180000}"/>
    <cellStyle name="Note 2 2 2 3 3" xfId="6069" xr:uid="{00000000-0005-0000-0000-0000CF180000}"/>
    <cellStyle name="Note 2 2 2 3 3 2" xfId="23504" xr:uid="{00000000-0005-0000-0000-0000D0180000}"/>
    <cellStyle name="Note 2 2 2 3 3 3" xfId="37957" xr:uid="{00000000-0005-0000-0000-0000D1180000}"/>
    <cellStyle name="Note 2 2 2 3 4" xfId="8510" xr:uid="{00000000-0005-0000-0000-0000D2180000}"/>
    <cellStyle name="Note 2 2 2 3 4 2" xfId="25945" xr:uid="{00000000-0005-0000-0000-0000D3180000}"/>
    <cellStyle name="Note 2 2 2 3 4 3" xfId="40398" xr:uid="{00000000-0005-0000-0000-0000D4180000}"/>
    <cellStyle name="Note 2 2 2 3 5" xfId="10930" xr:uid="{00000000-0005-0000-0000-0000D5180000}"/>
    <cellStyle name="Note 2 2 2 3 5 2" xfId="28365" xr:uid="{00000000-0005-0000-0000-0000D6180000}"/>
    <cellStyle name="Note 2 2 2 3 5 3" xfId="42818" xr:uid="{00000000-0005-0000-0000-0000D7180000}"/>
    <cellStyle name="Note 2 2 2 3 6" xfId="17937" xr:uid="{00000000-0005-0000-0000-0000D8180000}"/>
    <cellStyle name="Note 2 2 2 4" xfId="1097" xr:uid="{00000000-0005-0000-0000-0000D9180000}"/>
    <cellStyle name="Note 2 2 2 4 2" xfId="3608" xr:uid="{00000000-0005-0000-0000-0000DA180000}"/>
    <cellStyle name="Note 2 2 2 4 2 2" xfId="21044" xr:uid="{00000000-0005-0000-0000-0000DB180000}"/>
    <cellStyle name="Note 2 2 2 4 2 3" xfId="35497" xr:uid="{00000000-0005-0000-0000-0000DC180000}"/>
    <cellStyle name="Note 2 2 2 4 3" xfId="6070" xr:uid="{00000000-0005-0000-0000-0000DD180000}"/>
    <cellStyle name="Note 2 2 2 4 3 2" xfId="23505" xr:uid="{00000000-0005-0000-0000-0000DE180000}"/>
    <cellStyle name="Note 2 2 2 4 3 3" xfId="37958" xr:uid="{00000000-0005-0000-0000-0000DF180000}"/>
    <cellStyle name="Note 2 2 2 4 4" xfId="8511" xr:uid="{00000000-0005-0000-0000-0000E0180000}"/>
    <cellStyle name="Note 2 2 2 4 4 2" xfId="25946" xr:uid="{00000000-0005-0000-0000-0000E1180000}"/>
    <cellStyle name="Note 2 2 2 4 4 3" xfId="40399" xr:uid="{00000000-0005-0000-0000-0000E2180000}"/>
    <cellStyle name="Note 2 2 2 4 5" xfId="10931" xr:uid="{00000000-0005-0000-0000-0000E3180000}"/>
    <cellStyle name="Note 2 2 2 4 5 2" xfId="28366" xr:uid="{00000000-0005-0000-0000-0000E4180000}"/>
    <cellStyle name="Note 2 2 2 4 5 3" xfId="42819" xr:uid="{00000000-0005-0000-0000-0000E5180000}"/>
    <cellStyle name="Note 2 2 2 4 6" xfId="15044" xr:uid="{00000000-0005-0000-0000-0000E6180000}"/>
    <cellStyle name="Note 2 2 2 4 6 2" xfId="32479" xr:uid="{00000000-0005-0000-0000-0000E7180000}"/>
    <cellStyle name="Note 2 2 2 4 6 3" xfId="46932" xr:uid="{00000000-0005-0000-0000-0000E8180000}"/>
    <cellStyle name="Note 2 2 2 4 7" xfId="17938" xr:uid="{00000000-0005-0000-0000-0000E9180000}"/>
    <cellStyle name="Note 2 2 2 4 8" xfId="20206" xr:uid="{00000000-0005-0000-0000-0000EA180000}"/>
    <cellStyle name="Note 2 2 2 5" xfId="3605" xr:uid="{00000000-0005-0000-0000-0000EB180000}"/>
    <cellStyle name="Note 2 2 2 5 2" xfId="13329" xr:uid="{00000000-0005-0000-0000-0000EC180000}"/>
    <cellStyle name="Note 2 2 2 5 2 2" xfId="30764" xr:uid="{00000000-0005-0000-0000-0000ED180000}"/>
    <cellStyle name="Note 2 2 2 5 2 3" xfId="45217" xr:uid="{00000000-0005-0000-0000-0000EE180000}"/>
    <cellStyle name="Note 2 2 2 5 3" xfId="15790" xr:uid="{00000000-0005-0000-0000-0000EF180000}"/>
    <cellStyle name="Note 2 2 2 5 3 2" xfId="33225" xr:uid="{00000000-0005-0000-0000-0000F0180000}"/>
    <cellStyle name="Note 2 2 2 5 3 3" xfId="47678" xr:uid="{00000000-0005-0000-0000-0000F1180000}"/>
    <cellStyle name="Note 2 2 2 5 4" xfId="21041" xr:uid="{00000000-0005-0000-0000-0000F2180000}"/>
    <cellStyle name="Note 2 2 2 5 5" xfId="35494" xr:uid="{00000000-0005-0000-0000-0000F3180000}"/>
    <cellStyle name="Note 2 2 2 6" xfId="6067" xr:uid="{00000000-0005-0000-0000-0000F4180000}"/>
    <cellStyle name="Note 2 2 2 6 2" xfId="23502" xr:uid="{00000000-0005-0000-0000-0000F5180000}"/>
    <cellStyle name="Note 2 2 2 6 3" xfId="37955" xr:uid="{00000000-0005-0000-0000-0000F6180000}"/>
    <cellStyle name="Note 2 2 2 7" xfId="8508" xr:uid="{00000000-0005-0000-0000-0000F7180000}"/>
    <cellStyle name="Note 2 2 2 7 2" xfId="25943" xr:uid="{00000000-0005-0000-0000-0000F8180000}"/>
    <cellStyle name="Note 2 2 2 7 3" xfId="40396" xr:uid="{00000000-0005-0000-0000-0000F9180000}"/>
    <cellStyle name="Note 2 2 2 8" xfId="10928" xr:uid="{00000000-0005-0000-0000-0000FA180000}"/>
    <cellStyle name="Note 2 2 2 8 2" xfId="28363" xr:uid="{00000000-0005-0000-0000-0000FB180000}"/>
    <cellStyle name="Note 2 2 2 8 3" xfId="42816" xr:uid="{00000000-0005-0000-0000-0000FC180000}"/>
    <cellStyle name="Note 2 2 2 9" xfId="17935" xr:uid="{00000000-0005-0000-0000-0000FD180000}"/>
    <cellStyle name="Note 2 2 3" xfId="1098" xr:uid="{00000000-0005-0000-0000-0000FE180000}"/>
    <cellStyle name="Note 2 2 3 2" xfId="1099" xr:uid="{00000000-0005-0000-0000-0000FF180000}"/>
    <cellStyle name="Note 2 2 3 2 2" xfId="3610" xr:uid="{00000000-0005-0000-0000-000000190000}"/>
    <cellStyle name="Note 2 2 3 2 2 2" xfId="13333" xr:uid="{00000000-0005-0000-0000-000001190000}"/>
    <cellStyle name="Note 2 2 3 2 2 2 2" xfId="30768" xr:uid="{00000000-0005-0000-0000-000002190000}"/>
    <cellStyle name="Note 2 2 3 2 2 2 3" xfId="45221" xr:uid="{00000000-0005-0000-0000-000003190000}"/>
    <cellStyle name="Note 2 2 3 2 2 3" xfId="15794" xr:uid="{00000000-0005-0000-0000-000004190000}"/>
    <cellStyle name="Note 2 2 3 2 2 3 2" xfId="33229" xr:uid="{00000000-0005-0000-0000-000005190000}"/>
    <cellStyle name="Note 2 2 3 2 2 3 3" xfId="47682" xr:uid="{00000000-0005-0000-0000-000006190000}"/>
    <cellStyle name="Note 2 2 3 2 2 4" xfId="21046" xr:uid="{00000000-0005-0000-0000-000007190000}"/>
    <cellStyle name="Note 2 2 3 2 2 5" xfId="35499" xr:uid="{00000000-0005-0000-0000-000008190000}"/>
    <cellStyle name="Note 2 2 3 2 3" xfId="6072" xr:uid="{00000000-0005-0000-0000-000009190000}"/>
    <cellStyle name="Note 2 2 3 2 3 2" xfId="23507" xr:uid="{00000000-0005-0000-0000-00000A190000}"/>
    <cellStyle name="Note 2 2 3 2 3 3" xfId="37960" xr:uid="{00000000-0005-0000-0000-00000B190000}"/>
    <cellStyle name="Note 2 2 3 2 4" xfId="8513" xr:uid="{00000000-0005-0000-0000-00000C190000}"/>
    <cellStyle name="Note 2 2 3 2 4 2" xfId="25948" xr:uid="{00000000-0005-0000-0000-00000D190000}"/>
    <cellStyle name="Note 2 2 3 2 4 3" xfId="40401" xr:uid="{00000000-0005-0000-0000-00000E190000}"/>
    <cellStyle name="Note 2 2 3 2 5" xfId="10933" xr:uid="{00000000-0005-0000-0000-00000F190000}"/>
    <cellStyle name="Note 2 2 3 2 5 2" xfId="28368" xr:uid="{00000000-0005-0000-0000-000010190000}"/>
    <cellStyle name="Note 2 2 3 2 5 3" xfId="42821" xr:uid="{00000000-0005-0000-0000-000011190000}"/>
    <cellStyle name="Note 2 2 3 2 6" xfId="17940" xr:uid="{00000000-0005-0000-0000-000012190000}"/>
    <cellStyle name="Note 2 2 3 3" xfId="1100" xr:uid="{00000000-0005-0000-0000-000013190000}"/>
    <cellStyle name="Note 2 2 3 3 2" xfId="3611" xr:uid="{00000000-0005-0000-0000-000014190000}"/>
    <cellStyle name="Note 2 2 3 3 2 2" xfId="13334" xr:uid="{00000000-0005-0000-0000-000015190000}"/>
    <cellStyle name="Note 2 2 3 3 2 2 2" xfId="30769" xr:uid="{00000000-0005-0000-0000-000016190000}"/>
    <cellStyle name="Note 2 2 3 3 2 2 3" xfId="45222" xr:uid="{00000000-0005-0000-0000-000017190000}"/>
    <cellStyle name="Note 2 2 3 3 2 3" xfId="15795" xr:uid="{00000000-0005-0000-0000-000018190000}"/>
    <cellStyle name="Note 2 2 3 3 2 3 2" xfId="33230" xr:uid="{00000000-0005-0000-0000-000019190000}"/>
    <cellStyle name="Note 2 2 3 3 2 3 3" xfId="47683" xr:uid="{00000000-0005-0000-0000-00001A190000}"/>
    <cellStyle name="Note 2 2 3 3 2 4" xfId="21047" xr:uid="{00000000-0005-0000-0000-00001B190000}"/>
    <cellStyle name="Note 2 2 3 3 2 5" xfId="35500" xr:uid="{00000000-0005-0000-0000-00001C190000}"/>
    <cellStyle name="Note 2 2 3 3 3" xfId="6073" xr:uid="{00000000-0005-0000-0000-00001D190000}"/>
    <cellStyle name="Note 2 2 3 3 3 2" xfId="23508" xr:uid="{00000000-0005-0000-0000-00001E190000}"/>
    <cellStyle name="Note 2 2 3 3 3 3" xfId="37961" xr:uid="{00000000-0005-0000-0000-00001F190000}"/>
    <cellStyle name="Note 2 2 3 3 4" xfId="8514" xr:uid="{00000000-0005-0000-0000-000020190000}"/>
    <cellStyle name="Note 2 2 3 3 4 2" xfId="25949" xr:uid="{00000000-0005-0000-0000-000021190000}"/>
    <cellStyle name="Note 2 2 3 3 4 3" xfId="40402" xr:uid="{00000000-0005-0000-0000-000022190000}"/>
    <cellStyle name="Note 2 2 3 3 5" xfId="10934" xr:uid="{00000000-0005-0000-0000-000023190000}"/>
    <cellStyle name="Note 2 2 3 3 5 2" xfId="28369" xr:uid="{00000000-0005-0000-0000-000024190000}"/>
    <cellStyle name="Note 2 2 3 3 5 3" xfId="42822" xr:uid="{00000000-0005-0000-0000-000025190000}"/>
    <cellStyle name="Note 2 2 3 3 6" xfId="17941" xr:uid="{00000000-0005-0000-0000-000026190000}"/>
    <cellStyle name="Note 2 2 3 4" xfId="1101" xr:uid="{00000000-0005-0000-0000-000027190000}"/>
    <cellStyle name="Note 2 2 3 4 2" xfId="3612" xr:uid="{00000000-0005-0000-0000-000028190000}"/>
    <cellStyle name="Note 2 2 3 4 2 2" xfId="21048" xr:uid="{00000000-0005-0000-0000-000029190000}"/>
    <cellStyle name="Note 2 2 3 4 2 3" xfId="35501" xr:uid="{00000000-0005-0000-0000-00002A190000}"/>
    <cellStyle name="Note 2 2 3 4 3" xfId="6074" xr:uid="{00000000-0005-0000-0000-00002B190000}"/>
    <cellStyle name="Note 2 2 3 4 3 2" xfId="23509" xr:uid="{00000000-0005-0000-0000-00002C190000}"/>
    <cellStyle name="Note 2 2 3 4 3 3" xfId="37962" xr:uid="{00000000-0005-0000-0000-00002D190000}"/>
    <cellStyle name="Note 2 2 3 4 4" xfId="8515" xr:uid="{00000000-0005-0000-0000-00002E190000}"/>
    <cellStyle name="Note 2 2 3 4 4 2" xfId="25950" xr:uid="{00000000-0005-0000-0000-00002F190000}"/>
    <cellStyle name="Note 2 2 3 4 4 3" xfId="40403" xr:uid="{00000000-0005-0000-0000-000030190000}"/>
    <cellStyle name="Note 2 2 3 4 5" xfId="10935" xr:uid="{00000000-0005-0000-0000-000031190000}"/>
    <cellStyle name="Note 2 2 3 4 5 2" xfId="28370" xr:uid="{00000000-0005-0000-0000-000032190000}"/>
    <cellStyle name="Note 2 2 3 4 5 3" xfId="42823" xr:uid="{00000000-0005-0000-0000-000033190000}"/>
    <cellStyle name="Note 2 2 3 4 6" xfId="15045" xr:uid="{00000000-0005-0000-0000-000034190000}"/>
    <cellStyle name="Note 2 2 3 4 6 2" xfId="32480" xr:uid="{00000000-0005-0000-0000-000035190000}"/>
    <cellStyle name="Note 2 2 3 4 6 3" xfId="46933" xr:uid="{00000000-0005-0000-0000-000036190000}"/>
    <cellStyle name="Note 2 2 3 4 7" xfId="17942" xr:uid="{00000000-0005-0000-0000-000037190000}"/>
    <cellStyle name="Note 2 2 3 4 8" xfId="20207" xr:uid="{00000000-0005-0000-0000-000038190000}"/>
    <cellStyle name="Note 2 2 3 5" xfId="3609" xr:uid="{00000000-0005-0000-0000-000039190000}"/>
    <cellStyle name="Note 2 2 3 5 2" xfId="13332" xr:uid="{00000000-0005-0000-0000-00003A190000}"/>
    <cellStyle name="Note 2 2 3 5 2 2" xfId="30767" xr:uid="{00000000-0005-0000-0000-00003B190000}"/>
    <cellStyle name="Note 2 2 3 5 2 3" xfId="45220" xr:uid="{00000000-0005-0000-0000-00003C190000}"/>
    <cellStyle name="Note 2 2 3 5 3" xfId="15793" xr:uid="{00000000-0005-0000-0000-00003D190000}"/>
    <cellStyle name="Note 2 2 3 5 3 2" xfId="33228" xr:uid="{00000000-0005-0000-0000-00003E190000}"/>
    <cellStyle name="Note 2 2 3 5 3 3" xfId="47681" xr:uid="{00000000-0005-0000-0000-00003F190000}"/>
    <cellStyle name="Note 2 2 3 5 4" xfId="21045" xr:uid="{00000000-0005-0000-0000-000040190000}"/>
    <cellStyle name="Note 2 2 3 5 5" xfId="35498" xr:uid="{00000000-0005-0000-0000-000041190000}"/>
    <cellStyle name="Note 2 2 3 6" xfId="6071" xr:uid="{00000000-0005-0000-0000-000042190000}"/>
    <cellStyle name="Note 2 2 3 6 2" xfId="23506" xr:uid="{00000000-0005-0000-0000-000043190000}"/>
    <cellStyle name="Note 2 2 3 6 3" xfId="37959" xr:uid="{00000000-0005-0000-0000-000044190000}"/>
    <cellStyle name="Note 2 2 3 7" xfId="8512" xr:uid="{00000000-0005-0000-0000-000045190000}"/>
    <cellStyle name="Note 2 2 3 7 2" xfId="25947" xr:uid="{00000000-0005-0000-0000-000046190000}"/>
    <cellStyle name="Note 2 2 3 7 3" xfId="40400" xr:uid="{00000000-0005-0000-0000-000047190000}"/>
    <cellStyle name="Note 2 2 3 8" xfId="10932" xr:uid="{00000000-0005-0000-0000-000048190000}"/>
    <cellStyle name="Note 2 2 3 8 2" xfId="28367" xr:uid="{00000000-0005-0000-0000-000049190000}"/>
    <cellStyle name="Note 2 2 3 8 3" xfId="42820" xr:uid="{00000000-0005-0000-0000-00004A190000}"/>
    <cellStyle name="Note 2 2 3 9" xfId="17939" xr:uid="{00000000-0005-0000-0000-00004B190000}"/>
    <cellStyle name="Note 2 2 4" xfId="1102" xr:uid="{00000000-0005-0000-0000-00004C190000}"/>
    <cellStyle name="Note 2 2 4 2" xfId="1103" xr:uid="{00000000-0005-0000-0000-00004D190000}"/>
    <cellStyle name="Note 2 2 4 2 2" xfId="3614" xr:uid="{00000000-0005-0000-0000-00004E190000}"/>
    <cellStyle name="Note 2 2 4 2 2 2" xfId="13336" xr:uid="{00000000-0005-0000-0000-00004F190000}"/>
    <cellStyle name="Note 2 2 4 2 2 2 2" xfId="30771" xr:uid="{00000000-0005-0000-0000-000050190000}"/>
    <cellStyle name="Note 2 2 4 2 2 2 3" xfId="45224" xr:uid="{00000000-0005-0000-0000-000051190000}"/>
    <cellStyle name="Note 2 2 4 2 2 3" xfId="15797" xr:uid="{00000000-0005-0000-0000-000052190000}"/>
    <cellStyle name="Note 2 2 4 2 2 3 2" xfId="33232" xr:uid="{00000000-0005-0000-0000-000053190000}"/>
    <cellStyle name="Note 2 2 4 2 2 3 3" xfId="47685" xr:uid="{00000000-0005-0000-0000-000054190000}"/>
    <cellStyle name="Note 2 2 4 2 2 4" xfId="21050" xr:uid="{00000000-0005-0000-0000-000055190000}"/>
    <cellStyle name="Note 2 2 4 2 2 5" xfId="35503" xr:uid="{00000000-0005-0000-0000-000056190000}"/>
    <cellStyle name="Note 2 2 4 2 3" xfId="6076" xr:uid="{00000000-0005-0000-0000-000057190000}"/>
    <cellStyle name="Note 2 2 4 2 3 2" xfId="23511" xr:uid="{00000000-0005-0000-0000-000058190000}"/>
    <cellStyle name="Note 2 2 4 2 3 3" xfId="37964" xr:uid="{00000000-0005-0000-0000-000059190000}"/>
    <cellStyle name="Note 2 2 4 2 4" xfId="8517" xr:uid="{00000000-0005-0000-0000-00005A190000}"/>
    <cellStyle name="Note 2 2 4 2 4 2" xfId="25952" xr:uid="{00000000-0005-0000-0000-00005B190000}"/>
    <cellStyle name="Note 2 2 4 2 4 3" xfId="40405" xr:uid="{00000000-0005-0000-0000-00005C190000}"/>
    <cellStyle name="Note 2 2 4 2 5" xfId="10937" xr:uid="{00000000-0005-0000-0000-00005D190000}"/>
    <cellStyle name="Note 2 2 4 2 5 2" xfId="28372" xr:uid="{00000000-0005-0000-0000-00005E190000}"/>
    <cellStyle name="Note 2 2 4 2 5 3" xfId="42825" xr:uid="{00000000-0005-0000-0000-00005F190000}"/>
    <cellStyle name="Note 2 2 4 2 6" xfId="17944" xr:uid="{00000000-0005-0000-0000-000060190000}"/>
    <cellStyle name="Note 2 2 4 3" xfId="1104" xr:uid="{00000000-0005-0000-0000-000061190000}"/>
    <cellStyle name="Note 2 2 4 3 2" xfId="3615" xr:uid="{00000000-0005-0000-0000-000062190000}"/>
    <cellStyle name="Note 2 2 4 3 2 2" xfId="13337" xr:uid="{00000000-0005-0000-0000-000063190000}"/>
    <cellStyle name="Note 2 2 4 3 2 2 2" xfId="30772" xr:uid="{00000000-0005-0000-0000-000064190000}"/>
    <cellStyle name="Note 2 2 4 3 2 2 3" xfId="45225" xr:uid="{00000000-0005-0000-0000-000065190000}"/>
    <cellStyle name="Note 2 2 4 3 2 3" xfId="15798" xr:uid="{00000000-0005-0000-0000-000066190000}"/>
    <cellStyle name="Note 2 2 4 3 2 3 2" xfId="33233" xr:uid="{00000000-0005-0000-0000-000067190000}"/>
    <cellStyle name="Note 2 2 4 3 2 3 3" xfId="47686" xr:uid="{00000000-0005-0000-0000-000068190000}"/>
    <cellStyle name="Note 2 2 4 3 2 4" xfId="21051" xr:uid="{00000000-0005-0000-0000-000069190000}"/>
    <cellStyle name="Note 2 2 4 3 2 5" xfId="35504" xr:uid="{00000000-0005-0000-0000-00006A190000}"/>
    <cellStyle name="Note 2 2 4 3 3" xfId="6077" xr:uid="{00000000-0005-0000-0000-00006B190000}"/>
    <cellStyle name="Note 2 2 4 3 3 2" xfId="23512" xr:uid="{00000000-0005-0000-0000-00006C190000}"/>
    <cellStyle name="Note 2 2 4 3 3 3" xfId="37965" xr:uid="{00000000-0005-0000-0000-00006D190000}"/>
    <cellStyle name="Note 2 2 4 3 4" xfId="8518" xr:uid="{00000000-0005-0000-0000-00006E190000}"/>
    <cellStyle name="Note 2 2 4 3 4 2" xfId="25953" xr:uid="{00000000-0005-0000-0000-00006F190000}"/>
    <cellStyle name="Note 2 2 4 3 4 3" xfId="40406" xr:uid="{00000000-0005-0000-0000-000070190000}"/>
    <cellStyle name="Note 2 2 4 3 5" xfId="10938" xr:uid="{00000000-0005-0000-0000-000071190000}"/>
    <cellStyle name="Note 2 2 4 3 5 2" xfId="28373" xr:uid="{00000000-0005-0000-0000-000072190000}"/>
    <cellStyle name="Note 2 2 4 3 5 3" xfId="42826" xr:uid="{00000000-0005-0000-0000-000073190000}"/>
    <cellStyle name="Note 2 2 4 3 6" xfId="17945" xr:uid="{00000000-0005-0000-0000-000074190000}"/>
    <cellStyle name="Note 2 2 4 4" xfId="1105" xr:uid="{00000000-0005-0000-0000-000075190000}"/>
    <cellStyle name="Note 2 2 4 4 2" xfId="3616" xr:uid="{00000000-0005-0000-0000-000076190000}"/>
    <cellStyle name="Note 2 2 4 4 2 2" xfId="21052" xr:uid="{00000000-0005-0000-0000-000077190000}"/>
    <cellStyle name="Note 2 2 4 4 2 3" xfId="35505" xr:uid="{00000000-0005-0000-0000-000078190000}"/>
    <cellStyle name="Note 2 2 4 4 3" xfId="6078" xr:uid="{00000000-0005-0000-0000-000079190000}"/>
    <cellStyle name="Note 2 2 4 4 3 2" xfId="23513" xr:uid="{00000000-0005-0000-0000-00007A190000}"/>
    <cellStyle name="Note 2 2 4 4 3 3" xfId="37966" xr:uid="{00000000-0005-0000-0000-00007B190000}"/>
    <cellStyle name="Note 2 2 4 4 4" xfId="8519" xr:uid="{00000000-0005-0000-0000-00007C190000}"/>
    <cellStyle name="Note 2 2 4 4 4 2" xfId="25954" xr:uid="{00000000-0005-0000-0000-00007D190000}"/>
    <cellStyle name="Note 2 2 4 4 4 3" xfId="40407" xr:uid="{00000000-0005-0000-0000-00007E190000}"/>
    <cellStyle name="Note 2 2 4 4 5" xfId="10939" xr:uid="{00000000-0005-0000-0000-00007F190000}"/>
    <cellStyle name="Note 2 2 4 4 5 2" xfId="28374" xr:uid="{00000000-0005-0000-0000-000080190000}"/>
    <cellStyle name="Note 2 2 4 4 5 3" xfId="42827" xr:uid="{00000000-0005-0000-0000-000081190000}"/>
    <cellStyle name="Note 2 2 4 4 6" xfId="15046" xr:uid="{00000000-0005-0000-0000-000082190000}"/>
    <cellStyle name="Note 2 2 4 4 6 2" xfId="32481" xr:uid="{00000000-0005-0000-0000-000083190000}"/>
    <cellStyle name="Note 2 2 4 4 6 3" xfId="46934" xr:uid="{00000000-0005-0000-0000-000084190000}"/>
    <cellStyle name="Note 2 2 4 4 7" xfId="17946" xr:uid="{00000000-0005-0000-0000-000085190000}"/>
    <cellStyle name="Note 2 2 4 4 8" xfId="20208" xr:uid="{00000000-0005-0000-0000-000086190000}"/>
    <cellStyle name="Note 2 2 4 5" xfId="3613" xr:uid="{00000000-0005-0000-0000-000087190000}"/>
    <cellStyle name="Note 2 2 4 5 2" xfId="13335" xr:uid="{00000000-0005-0000-0000-000088190000}"/>
    <cellStyle name="Note 2 2 4 5 2 2" xfId="30770" xr:uid="{00000000-0005-0000-0000-000089190000}"/>
    <cellStyle name="Note 2 2 4 5 2 3" xfId="45223" xr:uid="{00000000-0005-0000-0000-00008A190000}"/>
    <cellStyle name="Note 2 2 4 5 3" xfId="15796" xr:uid="{00000000-0005-0000-0000-00008B190000}"/>
    <cellStyle name="Note 2 2 4 5 3 2" xfId="33231" xr:uid="{00000000-0005-0000-0000-00008C190000}"/>
    <cellStyle name="Note 2 2 4 5 3 3" xfId="47684" xr:uid="{00000000-0005-0000-0000-00008D190000}"/>
    <cellStyle name="Note 2 2 4 5 4" xfId="21049" xr:uid="{00000000-0005-0000-0000-00008E190000}"/>
    <cellStyle name="Note 2 2 4 5 5" xfId="35502" xr:uid="{00000000-0005-0000-0000-00008F190000}"/>
    <cellStyle name="Note 2 2 4 6" xfId="6075" xr:uid="{00000000-0005-0000-0000-000090190000}"/>
    <cellStyle name="Note 2 2 4 6 2" xfId="23510" xr:uid="{00000000-0005-0000-0000-000091190000}"/>
    <cellStyle name="Note 2 2 4 6 3" xfId="37963" xr:uid="{00000000-0005-0000-0000-000092190000}"/>
    <cellStyle name="Note 2 2 4 7" xfId="8516" xr:uid="{00000000-0005-0000-0000-000093190000}"/>
    <cellStyle name="Note 2 2 4 7 2" xfId="25951" xr:uid="{00000000-0005-0000-0000-000094190000}"/>
    <cellStyle name="Note 2 2 4 7 3" xfId="40404" xr:uid="{00000000-0005-0000-0000-000095190000}"/>
    <cellStyle name="Note 2 2 4 8" xfId="10936" xr:uid="{00000000-0005-0000-0000-000096190000}"/>
    <cellStyle name="Note 2 2 4 8 2" xfId="28371" xr:uid="{00000000-0005-0000-0000-000097190000}"/>
    <cellStyle name="Note 2 2 4 8 3" xfId="42824" xr:uid="{00000000-0005-0000-0000-000098190000}"/>
    <cellStyle name="Note 2 2 4 9" xfId="17943" xr:uid="{00000000-0005-0000-0000-000099190000}"/>
    <cellStyle name="Note 2 2 5" xfId="1106" xr:uid="{00000000-0005-0000-0000-00009A190000}"/>
    <cellStyle name="Note 2 2 5 2" xfId="1107" xr:uid="{00000000-0005-0000-0000-00009B190000}"/>
    <cellStyle name="Note 2 2 5 2 2" xfId="3618" xr:uid="{00000000-0005-0000-0000-00009C190000}"/>
    <cellStyle name="Note 2 2 5 2 2 2" xfId="13339" xr:uid="{00000000-0005-0000-0000-00009D190000}"/>
    <cellStyle name="Note 2 2 5 2 2 2 2" xfId="30774" xr:uid="{00000000-0005-0000-0000-00009E190000}"/>
    <cellStyle name="Note 2 2 5 2 2 2 3" xfId="45227" xr:uid="{00000000-0005-0000-0000-00009F190000}"/>
    <cellStyle name="Note 2 2 5 2 2 3" xfId="15800" xr:uid="{00000000-0005-0000-0000-0000A0190000}"/>
    <cellStyle name="Note 2 2 5 2 2 3 2" xfId="33235" xr:uid="{00000000-0005-0000-0000-0000A1190000}"/>
    <cellStyle name="Note 2 2 5 2 2 3 3" xfId="47688" xr:uid="{00000000-0005-0000-0000-0000A2190000}"/>
    <cellStyle name="Note 2 2 5 2 2 4" xfId="21054" xr:uid="{00000000-0005-0000-0000-0000A3190000}"/>
    <cellStyle name="Note 2 2 5 2 2 5" xfId="35507" xr:uid="{00000000-0005-0000-0000-0000A4190000}"/>
    <cellStyle name="Note 2 2 5 2 3" xfId="6080" xr:uid="{00000000-0005-0000-0000-0000A5190000}"/>
    <cellStyle name="Note 2 2 5 2 3 2" xfId="23515" xr:uid="{00000000-0005-0000-0000-0000A6190000}"/>
    <cellStyle name="Note 2 2 5 2 3 3" xfId="37968" xr:uid="{00000000-0005-0000-0000-0000A7190000}"/>
    <cellStyle name="Note 2 2 5 2 4" xfId="8521" xr:uid="{00000000-0005-0000-0000-0000A8190000}"/>
    <cellStyle name="Note 2 2 5 2 4 2" xfId="25956" xr:uid="{00000000-0005-0000-0000-0000A9190000}"/>
    <cellStyle name="Note 2 2 5 2 4 3" xfId="40409" xr:uid="{00000000-0005-0000-0000-0000AA190000}"/>
    <cellStyle name="Note 2 2 5 2 5" xfId="10941" xr:uid="{00000000-0005-0000-0000-0000AB190000}"/>
    <cellStyle name="Note 2 2 5 2 5 2" xfId="28376" xr:uid="{00000000-0005-0000-0000-0000AC190000}"/>
    <cellStyle name="Note 2 2 5 2 5 3" xfId="42829" xr:uid="{00000000-0005-0000-0000-0000AD190000}"/>
    <cellStyle name="Note 2 2 5 2 6" xfId="17948" xr:uid="{00000000-0005-0000-0000-0000AE190000}"/>
    <cellStyle name="Note 2 2 5 3" xfId="1108" xr:uid="{00000000-0005-0000-0000-0000AF190000}"/>
    <cellStyle name="Note 2 2 5 3 2" xfId="3619" xr:uid="{00000000-0005-0000-0000-0000B0190000}"/>
    <cellStyle name="Note 2 2 5 3 2 2" xfId="13340" xr:uid="{00000000-0005-0000-0000-0000B1190000}"/>
    <cellStyle name="Note 2 2 5 3 2 2 2" xfId="30775" xr:uid="{00000000-0005-0000-0000-0000B2190000}"/>
    <cellStyle name="Note 2 2 5 3 2 2 3" xfId="45228" xr:uid="{00000000-0005-0000-0000-0000B3190000}"/>
    <cellStyle name="Note 2 2 5 3 2 3" xfId="15801" xr:uid="{00000000-0005-0000-0000-0000B4190000}"/>
    <cellStyle name="Note 2 2 5 3 2 3 2" xfId="33236" xr:uid="{00000000-0005-0000-0000-0000B5190000}"/>
    <cellStyle name="Note 2 2 5 3 2 3 3" xfId="47689" xr:uid="{00000000-0005-0000-0000-0000B6190000}"/>
    <cellStyle name="Note 2 2 5 3 2 4" xfId="21055" xr:uid="{00000000-0005-0000-0000-0000B7190000}"/>
    <cellStyle name="Note 2 2 5 3 2 5" xfId="35508" xr:uid="{00000000-0005-0000-0000-0000B8190000}"/>
    <cellStyle name="Note 2 2 5 3 3" xfId="6081" xr:uid="{00000000-0005-0000-0000-0000B9190000}"/>
    <cellStyle name="Note 2 2 5 3 3 2" xfId="23516" xr:uid="{00000000-0005-0000-0000-0000BA190000}"/>
    <cellStyle name="Note 2 2 5 3 3 3" xfId="37969" xr:uid="{00000000-0005-0000-0000-0000BB190000}"/>
    <cellStyle name="Note 2 2 5 3 4" xfId="8522" xr:uid="{00000000-0005-0000-0000-0000BC190000}"/>
    <cellStyle name="Note 2 2 5 3 4 2" xfId="25957" xr:uid="{00000000-0005-0000-0000-0000BD190000}"/>
    <cellStyle name="Note 2 2 5 3 4 3" xfId="40410" xr:uid="{00000000-0005-0000-0000-0000BE190000}"/>
    <cellStyle name="Note 2 2 5 3 5" xfId="10942" xr:uid="{00000000-0005-0000-0000-0000BF190000}"/>
    <cellStyle name="Note 2 2 5 3 5 2" xfId="28377" xr:uid="{00000000-0005-0000-0000-0000C0190000}"/>
    <cellStyle name="Note 2 2 5 3 5 3" xfId="42830" xr:uid="{00000000-0005-0000-0000-0000C1190000}"/>
    <cellStyle name="Note 2 2 5 3 6" xfId="17949" xr:uid="{00000000-0005-0000-0000-0000C2190000}"/>
    <cellStyle name="Note 2 2 5 4" xfId="1109" xr:uid="{00000000-0005-0000-0000-0000C3190000}"/>
    <cellStyle name="Note 2 2 5 4 2" xfId="3620" xr:uid="{00000000-0005-0000-0000-0000C4190000}"/>
    <cellStyle name="Note 2 2 5 4 2 2" xfId="21056" xr:uid="{00000000-0005-0000-0000-0000C5190000}"/>
    <cellStyle name="Note 2 2 5 4 2 3" xfId="35509" xr:uid="{00000000-0005-0000-0000-0000C6190000}"/>
    <cellStyle name="Note 2 2 5 4 3" xfId="6082" xr:uid="{00000000-0005-0000-0000-0000C7190000}"/>
    <cellStyle name="Note 2 2 5 4 3 2" xfId="23517" xr:uid="{00000000-0005-0000-0000-0000C8190000}"/>
    <cellStyle name="Note 2 2 5 4 3 3" xfId="37970" xr:uid="{00000000-0005-0000-0000-0000C9190000}"/>
    <cellStyle name="Note 2 2 5 4 4" xfId="8523" xr:uid="{00000000-0005-0000-0000-0000CA190000}"/>
    <cellStyle name="Note 2 2 5 4 4 2" xfId="25958" xr:uid="{00000000-0005-0000-0000-0000CB190000}"/>
    <cellStyle name="Note 2 2 5 4 4 3" xfId="40411" xr:uid="{00000000-0005-0000-0000-0000CC190000}"/>
    <cellStyle name="Note 2 2 5 4 5" xfId="10943" xr:uid="{00000000-0005-0000-0000-0000CD190000}"/>
    <cellStyle name="Note 2 2 5 4 5 2" xfId="28378" xr:uid="{00000000-0005-0000-0000-0000CE190000}"/>
    <cellStyle name="Note 2 2 5 4 5 3" xfId="42831" xr:uid="{00000000-0005-0000-0000-0000CF190000}"/>
    <cellStyle name="Note 2 2 5 4 6" xfId="15047" xr:uid="{00000000-0005-0000-0000-0000D0190000}"/>
    <cellStyle name="Note 2 2 5 4 6 2" xfId="32482" xr:uid="{00000000-0005-0000-0000-0000D1190000}"/>
    <cellStyle name="Note 2 2 5 4 6 3" xfId="46935" xr:uid="{00000000-0005-0000-0000-0000D2190000}"/>
    <cellStyle name="Note 2 2 5 4 7" xfId="17950" xr:uid="{00000000-0005-0000-0000-0000D3190000}"/>
    <cellStyle name="Note 2 2 5 4 8" xfId="20209" xr:uid="{00000000-0005-0000-0000-0000D4190000}"/>
    <cellStyle name="Note 2 2 5 5" xfId="3617" xr:uid="{00000000-0005-0000-0000-0000D5190000}"/>
    <cellStyle name="Note 2 2 5 5 2" xfId="13338" xr:uid="{00000000-0005-0000-0000-0000D6190000}"/>
    <cellStyle name="Note 2 2 5 5 2 2" xfId="30773" xr:uid="{00000000-0005-0000-0000-0000D7190000}"/>
    <cellStyle name="Note 2 2 5 5 2 3" xfId="45226" xr:uid="{00000000-0005-0000-0000-0000D8190000}"/>
    <cellStyle name="Note 2 2 5 5 3" xfId="15799" xr:uid="{00000000-0005-0000-0000-0000D9190000}"/>
    <cellStyle name="Note 2 2 5 5 3 2" xfId="33234" xr:uid="{00000000-0005-0000-0000-0000DA190000}"/>
    <cellStyle name="Note 2 2 5 5 3 3" xfId="47687" xr:uid="{00000000-0005-0000-0000-0000DB190000}"/>
    <cellStyle name="Note 2 2 5 5 4" xfId="21053" xr:uid="{00000000-0005-0000-0000-0000DC190000}"/>
    <cellStyle name="Note 2 2 5 5 5" xfId="35506" xr:uid="{00000000-0005-0000-0000-0000DD190000}"/>
    <cellStyle name="Note 2 2 5 6" xfId="6079" xr:uid="{00000000-0005-0000-0000-0000DE190000}"/>
    <cellStyle name="Note 2 2 5 6 2" xfId="23514" xr:uid="{00000000-0005-0000-0000-0000DF190000}"/>
    <cellStyle name="Note 2 2 5 6 3" xfId="37967" xr:uid="{00000000-0005-0000-0000-0000E0190000}"/>
    <cellStyle name="Note 2 2 5 7" xfId="8520" xr:uid="{00000000-0005-0000-0000-0000E1190000}"/>
    <cellStyle name="Note 2 2 5 7 2" xfId="25955" xr:uid="{00000000-0005-0000-0000-0000E2190000}"/>
    <cellStyle name="Note 2 2 5 7 3" xfId="40408" xr:uid="{00000000-0005-0000-0000-0000E3190000}"/>
    <cellStyle name="Note 2 2 5 8" xfId="10940" xr:uid="{00000000-0005-0000-0000-0000E4190000}"/>
    <cellStyle name="Note 2 2 5 8 2" xfId="28375" xr:uid="{00000000-0005-0000-0000-0000E5190000}"/>
    <cellStyle name="Note 2 2 5 8 3" xfId="42828" xr:uid="{00000000-0005-0000-0000-0000E6190000}"/>
    <cellStyle name="Note 2 2 5 9" xfId="17947" xr:uid="{00000000-0005-0000-0000-0000E7190000}"/>
    <cellStyle name="Note 2 2 6" xfId="1110" xr:uid="{00000000-0005-0000-0000-0000E8190000}"/>
    <cellStyle name="Note 2 2 6 2" xfId="3621" xr:uid="{00000000-0005-0000-0000-0000E9190000}"/>
    <cellStyle name="Note 2 2 6 2 2" xfId="13341" xr:uid="{00000000-0005-0000-0000-0000EA190000}"/>
    <cellStyle name="Note 2 2 6 2 2 2" xfId="30776" xr:uid="{00000000-0005-0000-0000-0000EB190000}"/>
    <cellStyle name="Note 2 2 6 2 2 3" xfId="45229" xr:uid="{00000000-0005-0000-0000-0000EC190000}"/>
    <cellStyle name="Note 2 2 6 2 3" xfId="15802" xr:uid="{00000000-0005-0000-0000-0000ED190000}"/>
    <cellStyle name="Note 2 2 6 2 3 2" xfId="33237" xr:uid="{00000000-0005-0000-0000-0000EE190000}"/>
    <cellStyle name="Note 2 2 6 2 3 3" xfId="47690" xr:uid="{00000000-0005-0000-0000-0000EF190000}"/>
    <cellStyle name="Note 2 2 6 2 4" xfId="21057" xr:uid="{00000000-0005-0000-0000-0000F0190000}"/>
    <cellStyle name="Note 2 2 6 2 5" xfId="35510" xr:uid="{00000000-0005-0000-0000-0000F1190000}"/>
    <cellStyle name="Note 2 2 6 3" xfId="6083" xr:uid="{00000000-0005-0000-0000-0000F2190000}"/>
    <cellStyle name="Note 2 2 6 3 2" xfId="23518" xr:uid="{00000000-0005-0000-0000-0000F3190000}"/>
    <cellStyle name="Note 2 2 6 3 3" xfId="37971" xr:uid="{00000000-0005-0000-0000-0000F4190000}"/>
    <cellStyle name="Note 2 2 6 4" xfId="8524" xr:uid="{00000000-0005-0000-0000-0000F5190000}"/>
    <cellStyle name="Note 2 2 6 4 2" xfId="25959" xr:uid="{00000000-0005-0000-0000-0000F6190000}"/>
    <cellStyle name="Note 2 2 6 4 3" xfId="40412" xr:uid="{00000000-0005-0000-0000-0000F7190000}"/>
    <cellStyle name="Note 2 2 6 5" xfId="10944" xr:uid="{00000000-0005-0000-0000-0000F8190000}"/>
    <cellStyle name="Note 2 2 6 5 2" xfId="28379" xr:uid="{00000000-0005-0000-0000-0000F9190000}"/>
    <cellStyle name="Note 2 2 6 5 3" xfId="42832" xr:uid="{00000000-0005-0000-0000-0000FA190000}"/>
    <cellStyle name="Note 2 2 6 6" xfId="17951" xr:uid="{00000000-0005-0000-0000-0000FB190000}"/>
    <cellStyle name="Note 2 2 7" xfId="1111" xr:uid="{00000000-0005-0000-0000-0000FC190000}"/>
    <cellStyle name="Note 2 2 7 2" xfId="3622" xr:uid="{00000000-0005-0000-0000-0000FD190000}"/>
    <cellStyle name="Note 2 2 7 2 2" xfId="13342" xr:uid="{00000000-0005-0000-0000-0000FE190000}"/>
    <cellStyle name="Note 2 2 7 2 2 2" xfId="30777" xr:uid="{00000000-0005-0000-0000-0000FF190000}"/>
    <cellStyle name="Note 2 2 7 2 2 3" xfId="45230" xr:uid="{00000000-0005-0000-0000-0000001A0000}"/>
    <cellStyle name="Note 2 2 7 2 3" xfId="15803" xr:uid="{00000000-0005-0000-0000-0000011A0000}"/>
    <cellStyle name="Note 2 2 7 2 3 2" xfId="33238" xr:uid="{00000000-0005-0000-0000-0000021A0000}"/>
    <cellStyle name="Note 2 2 7 2 3 3" xfId="47691" xr:uid="{00000000-0005-0000-0000-0000031A0000}"/>
    <cellStyle name="Note 2 2 7 2 4" xfId="21058" xr:uid="{00000000-0005-0000-0000-0000041A0000}"/>
    <cellStyle name="Note 2 2 7 2 5" xfId="35511" xr:uid="{00000000-0005-0000-0000-0000051A0000}"/>
    <cellStyle name="Note 2 2 7 3" xfId="6084" xr:uid="{00000000-0005-0000-0000-0000061A0000}"/>
    <cellStyle name="Note 2 2 7 3 2" xfId="23519" xr:uid="{00000000-0005-0000-0000-0000071A0000}"/>
    <cellStyle name="Note 2 2 7 3 3" xfId="37972" xr:uid="{00000000-0005-0000-0000-0000081A0000}"/>
    <cellStyle name="Note 2 2 7 4" xfId="8525" xr:uid="{00000000-0005-0000-0000-0000091A0000}"/>
    <cellStyle name="Note 2 2 7 4 2" xfId="25960" xr:uid="{00000000-0005-0000-0000-00000A1A0000}"/>
    <cellStyle name="Note 2 2 7 4 3" xfId="40413" xr:uid="{00000000-0005-0000-0000-00000B1A0000}"/>
    <cellStyle name="Note 2 2 7 5" xfId="10945" xr:uid="{00000000-0005-0000-0000-00000C1A0000}"/>
    <cellStyle name="Note 2 2 7 5 2" xfId="28380" xr:uid="{00000000-0005-0000-0000-00000D1A0000}"/>
    <cellStyle name="Note 2 2 7 5 3" xfId="42833" xr:uid="{00000000-0005-0000-0000-00000E1A0000}"/>
    <cellStyle name="Note 2 2 7 6" xfId="17952" xr:uid="{00000000-0005-0000-0000-00000F1A0000}"/>
    <cellStyle name="Note 2 2 8" xfId="1112" xr:uid="{00000000-0005-0000-0000-0000101A0000}"/>
    <cellStyle name="Note 2 2 8 2" xfId="3623" xr:uid="{00000000-0005-0000-0000-0000111A0000}"/>
    <cellStyle name="Note 2 2 8 2 2" xfId="21059" xr:uid="{00000000-0005-0000-0000-0000121A0000}"/>
    <cellStyle name="Note 2 2 8 2 3" xfId="35512" xr:uid="{00000000-0005-0000-0000-0000131A0000}"/>
    <cellStyle name="Note 2 2 8 3" xfId="6085" xr:uid="{00000000-0005-0000-0000-0000141A0000}"/>
    <cellStyle name="Note 2 2 8 3 2" xfId="23520" xr:uid="{00000000-0005-0000-0000-0000151A0000}"/>
    <cellStyle name="Note 2 2 8 3 3" xfId="37973" xr:uid="{00000000-0005-0000-0000-0000161A0000}"/>
    <cellStyle name="Note 2 2 8 4" xfId="8526" xr:uid="{00000000-0005-0000-0000-0000171A0000}"/>
    <cellStyle name="Note 2 2 8 4 2" xfId="25961" xr:uid="{00000000-0005-0000-0000-0000181A0000}"/>
    <cellStyle name="Note 2 2 8 4 3" xfId="40414" xr:uid="{00000000-0005-0000-0000-0000191A0000}"/>
    <cellStyle name="Note 2 2 8 5" xfId="10946" xr:uid="{00000000-0005-0000-0000-00001A1A0000}"/>
    <cellStyle name="Note 2 2 8 5 2" xfId="28381" xr:uid="{00000000-0005-0000-0000-00001B1A0000}"/>
    <cellStyle name="Note 2 2 8 5 3" xfId="42834" xr:uid="{00000000-0005-0000-0000-00001C1A0000}"/>
    <cellStyle name="Note 2 2 8 6" xfId="15048" xr:uid="{00000000-0005-0000-0000-00001D1A0000}"/>
    <cellStyle name="Note 2 2 8 6 2" xfId="32483" xr:uid="{00000000-0005-0000-0000-00001E1A0000}"/>
    <cellStyle name="Note 2 2 8 6 3" xfId="46936" xr:uid="{00000000-0005-0000-0000-00001F1A0000}"/>
    <cellStyle name="Note 2 2 8 7" xfId="17953" xr:uid="{00000000-0005-0000-0000-0000201A0000}"/>
    <cellStyle name="Note 2 2 8 8" xfId="20210" xr:uid="{00000000-0005-0000-0000-0000211A0000}"/>
    <cellStyle name="Note 2 2 9" xfId="3604" xr:uid="{00000000-0005-0000-0000-0000221A0000}"/>
    <cellStyle name="Note 2 2 9 2" xfId="13328" xr:uid="{00000000-0005-0000-0000-0000231A0000}"/>
    <cellStyle name="Note 2 2 9 2 2" xfId="30763" xr:uid="{00000000-0005-0000-0000-0000241A0000}"/>
    <cellStyle name="Note 2 2 9 2 3" xfId="45216" xr:uid="{00000000-0005-0000-0000-0000251A0000}"/>
    <cellStyle name="Note 2 2 9 3" xfId="15789" xr:uid="{00000000-0005-0000-0000-0000261A0000}"/>
    <cellStyle name="Note 2 2 9 3 2" xfId="33224" xr:uid="{00000000-0005-0000-0000-0000271A0000}"/>
    <cellStyle name="Note 2 2 9 3 3" xfId="47677" xr:uid="{00000000-0005-0000-0000-0000281A0000}"/>
    <cellStyle name="Note 2 2 9 4" xfId="21040" xr:uid="{00000000-0005-0000-0000-0000291A0000}"/>
    <cellStyle name="Note 2 2 9 5" xfId="35493" xr:uid="{00000000-0005-0000-0000-00002A1A0000}"/>
    <cellStyle name="Note 2 20" xfId="1113" xr:uid="{00000000-0005-0000-0000-00002B1A0000}"/>
    <cellStyle name="Note 2 20 10" xfId="17954" xr:uid="{00000000-0005-0000-0000-00002C1A0000}"/>
    <cellStyle name="Note 2 20 2" xfId="1114" xr:uid="{00000000-0005-0000-0000-00002D1A0000}"/>
    <cellStyle name="Note 2 20 2 10" xfId="8528" xr:uid="{00000000-0005-0000-0000-00002E1A0000}"/>
    <cellStyle name="Note 2 20 2 10 2" xfId="25963" xr:uid="{00000000-0005-0000-0000-00002F1A0000}"/>
    <cellStyle name="Note 2 20 2 10 3" xfId="40416" xr:uid="{00000000-0005-0000-0000-0000301A0000}"/>
    <cellStyle name="Note 2 20 2 11" xfId="10948" xr:uid="{00000000-0005-0000-0000-0000311A0000}"/>
    <cellStyle name="Note 2 20 2 11 2" xfId="28383" xr:uid="{00000000-0005-0000-0000-0000321A0000}"/>
    <cellStyle name="Note 2 20 2 11 3" xfId="42836" xr:uid="{00000000-0005-0000-0000-0000331A0000}"/>
    <cellStyle name="Note 2 20 2 12" xfId="17955" xr:uid="{00000000-0005-0000-0000-0000341A0000}"/>
    <cellStyle name="Note 2 20 2 2" xfId="1115" xr:uid="{00000000-0005-0000-0000-0000351A0000}"/>
    <cellStyle name="Note 2 20 2 2 2" xfId="1116" xr:uid="{00000000-0005-0000-0000-0000361A0000}"/>
    <cellStyle name="Note 2 20 2 2 2 2" xfId="3627" xr:uid="{00000000-0005-0000-0000-0000371A0000}"/>
    <cellStyle name="Note 2 20 2 2 2 2 2" xfId="13346" xr:uid="{00000000-0005-0000-0000-0000381A0000}"/>
    <cellStyle name="Note 2 20 2 2 2 2 2 2" xfId="30781" xr:uid="{00000000-0005-0000-0000-0000391A0000}"/>
    <cellStyle name="Note 2 20 2 2 2 2 2 3" xfId="45234" xr:uid="{00000000-0005-0000-0000-00003A1A0000}"/>
    <cellStyle name="Note 2 20 2 2 2 2 3" xfId="15807" xr:uid="{00000000-0005-0000-0000-00003B1A0000}"/>
    <cellStyle name="Note 2 20 2 2 2 2 3 2" xfId="33242" xr:uid="{00000000-0005-0000-0000-00003C1A0000}"/>
    <cellStyle name="Note 2 20 2 2 2 2 3 3" xfId="47695" xr:uid="{00000000-0005-0000-0000-00003D1A0000}"/>
    <cellStyle name="Note 2 20 2 2 2 2 4" xfId="21063" xr:uid="{00000000-0005-0000-0000-00003E1A0000}"/>
    <cellStyle name="Note 2 20 2 2 2 2 5" xfId="35516" xr:uid="{00000000-0005-0000-0000-00003F1A0000}"/>
    <cellStyle name="Note 2 20 2 2 2 3" xfId="6089" xr:uid="{00000000-0005-0000-0000-0000401A0000}"/>
    <cellStyle name="Note 2 20 2 2 2 3 2" xfId="23524" xr:uid="{00000000-0005-0000-0000-0000411A0000}"/>
    <cellStyle name="Note 2 20 2 2 2 3 3" xfId="37977" xr:uid="{00000000-0005-0000-0000-0000421A0000}"/>
    <cellStyle name="Note 2 20 2 2 2 4" xfId="8530" xr:uid="{00000000-0005-0000-0000-0000431A0000}"/>
    <cellStyle name="Note 2 20 2 2 2 4 2" xfId="25965" xr:uid="{00000000-0005-0000-0000-0000441A0000}"/>
    <cellStyle name="Note 2 20 2 2 2 4 3" xfId="40418" xr:uid="{00000000-0005-0000-0000-0000451A0000}"/>
    <cellStyle name="Note 2 20 2 2 2 5" xfId="10950" xr:uid="{00000000-0005-0000-0000-0000461A0000}"/>
    <cellStyle name="Note 2 20 2 2 2 5 2" xfId="28385" xr:uid="{00000000-0005-0000-0000-0000471A0000}"/>
    <cellStyle name="Note 2 20 2 2 2 5 3" xfId="42838" xr:uid="{00000000-0005-0000-0000-0000481A0000}"/>
    <cellStyle name="Note 2 20 2 2 2 6" xfId="17957" xr:uid="{00000000-0005-0000-0000-0000491A0000}"/>
    <cellStyle name="Note 2 20 2 2 3" xfId="1117" xr:uid="{00000000-0005-0000-0000-00004A1A0000}"/>
    <cellStyle name="Note 2 20 2 2 3 2" xfId="3628" xr:uid="{00000000-0005-0000-0000-00004B1A0000}"/>
    <cellStyle name="Note 2 20 2 2 3 2 2" xfId="13347" xr:uid="{00000000-0005-0000-0000-00004C1A0000}"/>
    <cellStyle name="Note 2 20 2 2 3 2 2 2" xfId="30782" xr:uid="{00000000-0005-0000-0000-00004D1A0000}"/>
    <cellStyle name="Note 2 20 2 2 3 2 2 3" xfId="45235" xr:uid="{00000000-0005-0000-0000-00004E1A0000}"/>
    <cellStyle name="Note 2 20 2 2 3 2 3" xfId="15808" xr:uid="{00000000-0005-0000-0000-00004F1A0000}"/>
    <cellStyle name="Note 2 20 2 2 3 2 3 2" xfId="33243" xr:uid="{00000000-0005-0000-0000-0000501A0000}"/>
    <cellStyle name="Note 2 20 2 2 3 2 3 3" xfId="47696" xr:uid="{00000000-0005-0000-0000-0000511A0000}"/>
    <cellStyle name="Note 2 20 2 2 3 2 4" xfId="21064" xr:uid="{00000000-0005-0000-0000-0000521A0000}"/>
    <cellStyle name="Note 2 20 2 2 3 2 5" xfId="35517" xr:uid="{00000000-0005-0000-0000-0000531A0000}"/>
    <cellStyle name="Note 2 20 2 2 3 3" xfId="6090" xr:uid="{00000000-0005-0000-0000-0000541A0000}"/>
    <cellStyle name="Note 2 20 2 2 3 3 2" xfId="23525" xr:uid="{00000000-0005-0000-0000-0000551A0000}"/>
    <cellStyle name="Note 2 20 2 2 3 3 3" xfId="37978" xr:uid="{00000000-0005-0000-0000-0000561A0000}"/>
    <cellStyle name="Note 2 20 2 2 3 4" xfId="8531" xr:uid="{00000000-0005-0000-0000-0000571A0000}"/>
    <cellStyle name="Note 2 20 2 2 3 4 2" xfId="25966" xr:uid="{00000000-0005-0000-0000-0000581A0000}"/>
    <cellStyle name="Note 2 20 2 2 3 4 3" xfId="40419" xr:uid="{00000000-0005-0000-0000-0000591A0000}"/>
    <cellStyle name="Note 2 20 2 2 3 5" xfId="10951" xr:uid="{00000000-0005-0000-0000-00005A1A0000}"/>
    <cellStyle name="Note 2 20 2 2 3 5 2" xfId="28386" xr:uid="{00000000-0005-0000-0000-00005B1A0000}"/>
    <cellStyle name="Note 2 20 2 2 3 5 3" xfId="42839" xr:uid="{00000000-0005-0000-0000-00005C1A0000}"/>
    <cellStyle name="Note 2 20 2 2 3 6" xfId="17958" xr:uid="{00000000-0005-0000-0000-00005D1A0000}"/>
    <cellStyle name="Note 2 20 2 2 4" xfId="1118" xr:uid="{00000000-0005-0000-0000-00005E1A0000}"/>
    <cellStyle name="Note 2 20 2 2 4 2" xfId="3629" xr:uid="{00000000-0005-0000-0000-00005F1A0000}"/>
    <cellStyle name="Note 2 20 2 2 4 2 2" xfId="21065" xr:uid="{00000000-0005-0000-0000-0000601A0000}"/>
    <cellStyle name="Note 2 20 2 2 4 2 3" xfId="35518" xr:uid="{00000000-0005-0000-0000-0000611A0000}"/>
    <cellStyle name="Note 2 20 2 2 4 3" xfId="6091" xr:uid="{00000000-0005-0000-0000-0000621A0000}"/>
    <cellStyle name="Note 2 20 2 2 4 3 2" xfId="23526" xr:uid="{00000000-0005-0000-0000-0000631A0000}"/>
    <cellStyle name="Note 2 20 2 2 4 3 3" xfId="37979" xr:uid="{00000000-0005-0000-0000-0000641A0000}"/>
    <cellStyle name="Note 2 20 2 2 4 4" xfId="8532" xr:uid="{00000000-0005-0000-0000-0000651A0000}"/>
    <cellStyle name="Note 2 20 2 2 4 4 2" xfId="25967" xr:uid="{00000000-0005-0000-0000-0000661A0000}"/>
    <cellStyle name="Note 2 20 2 2 4 4 3" xfId="40420" xr:uid="{00000000-0005-0000-0000-0000671A0000}"/>
    <cellStyle name="Note 2 20 2 2 4 5" xfId="10952" xr:uid="{00000000-0005-0000-0000-0000681A0000}"/>
    <cellStyle name="Note 2 20 2 2 4 5 2" xfId="28387" xr:uid="{00000000-0005-0000-0000-0000691A0000}"/>
    <cellStyle name="Note 2 20 2 2 4 5 3" xfId="42840" xr:uid="{00000000-0005-0000-0000-00006A1A0000}"/>
    <cellStyle name="Note 2 20 2 2 4 6" xfId="15049" xr:uid="{00000000-0005-0000-0000-00006B1A0000}"/>
    <cellStyle name="Note 2 20 2 2 4 6 2" xfId="32484" xr:uid="{00000000-0005-0000-0000-00006C1A0000}"/>
    <cellStyle name="Note 2 20 2 2 4 6 3" xfId="46937" xr:uid="{00000000-0005-0000-0000-00006D1A0000}"/>
    <cellStyle name="Note 2 20 2 2 4 7" xfId="17959" xr:uid="{00000000-0005-0000-0000-00006E1A0000}"/>
    <cellStyle name="Note 2 20 2 2 4 8" xfId="20211" xr:uid="{00000000-0005-0000-0000-00006F1A0000}"/>
    <cellStyle name="Note 2 20 2 2 5" xfId="3626" xr:uid="{00000000-0005-0000-0000-0000701A0000}"/>
    <cellStyle name="Note 2 20 2 2 5 2" xfId="13345" xr:uid="{00000000-0005-0000-0000-0000711A0000}"/>
    <cellStyle name="Note 2 20 2 2 5 2 2" xfId="30780" xr:uid="{00000000-0005-0000-0000-0000721A0000}"/>
    <cellStyle name="Note 2 20 2 2 5 2 3" xfId="45233" xr:uid="{00000000-0005-0000-0000-0000731A0000}"/>
    <cellStyle name="Note 2 20 2 2 5 3" xfId="15806" xr:uid="{00000000-0005-0000-0000-0000741A0000}"/>
    <cellStyle name="Note 2 20 2 2 5 3 2" xfId="33241" xr:uid="{00000000-0005-0000-0000-0000751A0000}"/>
    <cellStyle name="Note 2 20 2 2 5 3 3" xfId="47694" xr:uid="{00000000-0005-0000-0000-0000761A0000}"/>
    <cellStyle name="Note 2 20 2 2 5 4" xfId="21062" xr:uid="{00000000-0005-0000-0000-0000771A0000}"/>
    <cellStyle name="Note 2 20 2 2 5 5" xfId="35515" xr:uid="{00000000-0005-0000-0000-0000781A0000}"/>
    <cellStyle name="Note 2 20 2 2 6" xfId="6088" xr:uid="{00000000-0005-0000-0000-0000791A0000}"/>
    <cellStyle name="Note 2 20 2 2 6 2" xfId="23523" xr:uid="{00000000-0005-0000-0000-00007A1A0000}"/>
    <cellStyle name="Note 2 20 2 2 6 3" xfId="37976" xr:uid="{00000000-0005-0000-0000-00007B1A0000}"/>
    <cellStyle name="Note 2 20 2 2 7" xfId="8529" xr:uid="{00000000-0005-0000-0000-00007C1A0000}"/>
    <cellStyle name="Note 2 20 2 2 7 2" xfId="25964" xr:uid="{00000000-0005-0000-0000-00007D1A0000}"/>
    <cellStyle name="Note 2 20 2 2 7 3" xfId="40417" xr:uid="{00000000-0005-0000-0000-00007E1A0000}"/>
    <cellStyle name="Note 2 20 2 2 8" xfId="10949" xr:uid="{00000000-0005-0000-0000-00007F1A0000}"/>
    <cellStyle name="Note 2 20 2 2 8 2" xfId="28384" xr:uid="{00000000-0005-0000-0000-0000801A0000}"/>
    <cellStyle name="Note 2 20 2 2 8 3" xfId="42837" xr:uid="{00000000-0005-0000-0000-0000811A0000}"/>
    <cellStyle name="Note 2 20 2 2 9" xfId="17956" xr:uid="{00000000-0005-0000-0000-0000821A0000}"/>
    <cellStyle name="Note 2 20 2 3" xfId="1119" xr:uid="{00000000-0005-0000-0000-0000831A0000}"/>
    <cellStyle name="Note 2 20 2 3 2" xfId="1120" xr:uid="{00000000-0005-0000-0000-0000841A0000}"/>
    <cellStyle name="Note 2 20 2 3 2 2" xfId="3631" xr:uid="{00000000-0005-0000-0000-0000851A0000}"/>
    <cellStyle name="Note 2 20 2 3 2 2 2" xfId="13349" xr:uid="{00000000-0005-0000-0000-0000861A0000}"/>
    <cellStyle name="Note 2 20 2 3 2 2 2 2" xfId="30784" xr:uid="{00000000-0005-0000-0000-0000871A0000}"/>
    <cellStyle name="Note 2 20 2 3 2 2 2 3" xfId="45237" xr:uid="{00000000-0005-0000-0000-0000881A0000}"/>
    <cellStyle name="Note 2 20 2 3 2 2 3" xfId="15810" xr:uid="{00000000-0005-0000-0000-0000891A0000}"/>
    <cellStyle name="Note 2 20 2 3 2 2 3 2" xfId="33245" xr:uid="{00000000-0005-0000-0000-00008A1A0000}"/>
    <cellStyle name="Note 2 20 2 3 2 2 3 3" xfId="47698" xr:uid="{00000000-0005-0000-0000-00008B1A0000}"/>
    <cellStyle name="Note 2 20 2 3 2 2 4" xfId="21067" xr:uid="{00000000-0005-0000-0000-00008C1A0000}"/>
    <cellStyle name="Note 2 20 2 3 2 2 5" xfId="35520" xr:uid="{00000000-0005-0000-0000-00008D1A0000}"/>
    <cellStyle name="Note 2 20 2 3 2 3" xfId="6093" xr:uid="{00000000-0005-0000-0000-00008E1A0000}"/>
    <cellStyle name="Note 2 20 2 3 2 3 2" xfId="23528" xr:uid="{00000000-0005-0000-0000-00008F1A0000}"/>
    <cellStyle name="Note 2 20 2 3 2 3 3" xfId="37981" xr:uid="{00000000-0005-0000-0000-0000901A0000}"/>
    <cellStyle name="Note 2 20 2 3 2 4" xfId="8534" xr:uid="{00000000-0005-0000-0000-0000911A0000}"/>
    <cellStyle name="Note 2 20 2 3 2 4 2" xfId="25969" xr:uid="{00000000-0005-0000-0000-0000921A0000}"/>
    <cellStyle name="Note 2 20 2 3 2 4 3" xfId="40422" xr:uid="{00000000-0005-0000-0000-0000931A0000}"/>
    <cellStyle name="Note 2 20 2 3 2 5" xfId="10954" xr:uid="{00000000-0005-0000-0000-0000941A0000}"/>
    <cellStyle name="Note 2 20 2 3 2 5 2" xfId="28389" xr:uid="{00000000-0005-0000-0000-0000951A0000}"/>
    <cellStyle name="Note 2 20 2 3 2 5 3" xfId="42842" xr:uid="{00000000-0005-0000-0000-0000961A0000}"/>
    <cellStyle name="Note 2 20 2 3 2 6" xfId="17961" xr:uid="{00000000-0005-0000-0000-0000971A0000}"/>
    <cellStyle name="Note 2 20 2 3 3" xfId="1121" xr:uid="{00000000-0005-0000-0000-0000981A0000}"/>
    <cellStyle name="Note 2 20 2 3 3 2" xfId="3632" xr:uid="{00000000-0005-0000-0000-0000991A0000}"/>
    <cellStyle name="Note 2 20 2 3 3 2 2" xfId="13350" xr:uid="{00000000-0005-0000-0000-00009A1A0000}"/>
    <cellStyle name="Note 2 20 2 3 3 2 2 2" xfId="30785" xr:uid="{00000000-0005-0000-0000-00009B1A0000}"/>
    <cellStyle name="Note 2 20 2 3 3 2 2 3" xfId="45238" xr:uid="{00000000-0005-0000-0000-00009C1A0000}"/>
    <cellStyle name="Note 2 20 2 3 3 2 3" xfId="15811" xr:uid="{00000000-0005-0000-0000-00009D1A0000}"/>
    <cellStyle name="Note 2 20 2 3 3 2 3 2" xfId="33246" xr:uid="{00000000-0005-0000-0000-00009E1A0000}"/>
    <cellStyle name="Note 2 20 2 3 3 2 3 3" xfId="47699" xr:uid="{00000000-0005-0000-0000-00009F1A0000}"/>
    <cellStyle name="Note 2 20 2 3 3 2 4" xfId="21068" xr:uid="{00000000-0005-0000-0000-0000A01A0000}"/>
    <cellStyle name="Note 2 20 2 3 3 2 5" xfId="35521" xr:uid="{00000000-0005-0000-0000-0000A11A0000}"/>
    <cellStyle name="Note 2 20 2 3 3 3" xfId="6094" xr:uid="{00000000-0005-0000-0000-0000A21A0000}"/>
    <cellStyle name="Note 2 20 2 3 3 3 2" xfId="23529" xr:uid="{00000000-0005-0000-0000-0000A31A0000}"/>
    <cellStyle name="Note 2 20 2 3 3 3 3" xfId="37982" xr:uid="{00000000-0005-0000-0000-0000A41A0000}"/>
    <cellStyle name="Note 2 20 2 3 3 4" xfId="8535" xr:uid="{00000000-0005-0000-0000-0000A51A0000}"/>
    <cellStyle name="Note 2 20 2 3 3 4 2" xfId="25970" xr:uid="{00000000-0005-0000-0000-0000A61A0000}"/>
    <cellStyle name="Note 2 20 2 3 3 4 3" xfId="40423" xr:uid="{00000000-0005-0000-0000-0000A71A0000}"/>
    <cellStyle name="Note 2 20 2 3 3 5" xfId="10955" xr:uid="{00000000-0005-0000-0000-0000A81A0000}"/>
    <cellStyle name="Note 2 20 2 3 3 5 2" xfId="28390" xr:uid="{00000000-0005-0000-0000-0000A91A0000}"/>
    <cellStyle name="Note 2 20 2 3 3 5 3" xfId="42843" xr:uid="{00000000-0005-0000-0000-0000AA1A0000}"/>
    <cellStyle name="Note 2 20 2 3 3 6" xfId="17962" xr:uid="{00000000-0005-0000-0000-0000AB1A0000}"/>
    <cellStyle name="Note 2 20 2 3 4" xfId="1122" xr:uid="{00000000-0005-0000-0000-0000AC1A0000}"/>
    <cellStyle name="Note 2 20 2 3 4 2" xfId="3633" xr:uid="{00000000-0005-0000-0000-0000AD1A0000}"/>
    <cellStyle name="Note 2 20 2 3 4 2 2" xfId="21069" xr:uid="{00000000-0005-0000-0000-0000AE1A0000}"/>
    <cellStyle name="Note 2 20 2 3 4 2 3" xfId="35522" xr:uid="{00000000-0005-0000-0000-0000AF1A0000}"/>
    <cellStyle name="Note 2 20 2 3 4 3" xfId="6095" xr:uid="{00000000-0005-0000-0000-0000B01A0000}"/>
    <cellStyle name="Note 2 20 2 3 4 3 2" xfId="23530" xr:uid="{00000000-0005-0000-0000-0000B11A0000}"/>
    <cellStyle name="Note 2 20 2 3 4 3 3" xfId="37983" xr:uid="{00000000-0005-0000-0000-0000B21A0000}"/>
    <cellStyle name="Note 2 20 2 3 4 4" xfId="8536" xr:uid="{00000000-0005-0000-0000-0000B31A0000}"/>
    <cellStyle name="Note 2 20 2 3 4 4 2" xfId="25971" xr:uid="{00000000-0005-0000-0000-0000B41A0000}"/>
    <cellStyle name="Note 2 20 2 3 4 4 3" xfId="40424" xr:uid="{00000000-0005-0000-0000-0000B51A0000}"/>
    <cellStyle name="Note 2 20 2 3 4 5" xfId="10956" xr:uid="{00000000-0005-0000-0000-0000B61A0000}"/>
    <cellStyle name="Note 2 20 2 3 4 5 2" xfId="28391" xr:uid="{00000000-0005-0000-0000-0000B71A0000}"/>
    <cellStyle name="Note 2 20 2 3 4 5 3" xfId="42844" xr:uid="{00000000-0005-0000-0000-0000B81A0000}"/>
    <cellStyle name="Note 2 20 2 3 4 6" xfId="15050" xr:uid="{00000000-0005-0000-0000-0000B91A0000}"/>
    <cellStyle name="Note 2 20 2 3 4 6 2" xfId="32485" xr:uid="{00000000-0005-0000-0000-0000BA1A0000}"/>
    <cellStyle name="Note 2 20 2 3 4 6 3" xfId="46938" xr:uid="{00000000-0005-0000-0000-0000BB1A0000}"/>
    <cellStyle name="Note 2 20 2 3 4 7" xfId="17963" xr:uid="{00000000-0005-0000-0000-0000BC1A0000}"/>
    <cellStyle name="Note 2 20 2 3 4 8" xfId="20212" xr:uid="{00000000-0005-0000-0000-0000BD1A0000}"/>
    <cellStyle name="Note 2 20 2 3 5" xfId="3630" xr:uid="{00000000-0005-0000-0000-0000BE1A0000}"/>
    <cellStyle name="Note 2 20 2 3 5 2" xfId="13348" xr:uid="{00000000-0005-0000-0000-0000BF1A0000}"/>
    <cellStyle name="Note 2 20 2 3 5 2 2" xfId="30783" xr:uid="{00000000-0005-0000-0000-0000C01A0000}"/>
    <cellStyle name="Note 2 20 2 3 5 2 3" xfId="45236" xr:uid="{00000000-0005-0000-0000-0000C11A0000}"/>
    <cellStyle name="Note 2 20 2 3 5 3" xfId="15809" xr:uid="{00000000-0005-0000-0000-0000C21A0000}"/>
    <cellStyle name="Note 2 20 2 3 5 3 2" xfId="33244" xr:uid="{00000000-0005-0000-0000-0000C31A0000}"/>
    <cellStyle name="Note 2 20 2 3 5 3 3" xfId="47697" xr:uid="{00000000-0005-0000-0000-0000C41A0000}"/>
    <cellStyle name="Note 2 20 2 3 5 4" xfId="21066" xr:uid="{00000000-0005-0000-0000-0000C51A0000}"/>
    <cellStyle name="Note 2 20 2 3 5 5" xfId="35519" xr:uid="{00000000-0005-0000-0000-0000C61A0000}"/>
    <cellStyle name="Note 2 20 2 3 6" xfId="6092" xr:uid="{00000000-0005-0000-0000-0000C71A0000}"/>
    <cellStyle name="Note 2 20 2 3 6 2" xfId="23527" xr:uid="{00000000-0005-0000-0000-0000C81A0000}"/>
    <cellStyle name="Note 2 20 2 3 6 3" xfId="37980" xr:uid="{00000000-0005-0000-0000-0000C91A0000}"/>
    <cellStyle name="Note 2 20 2 3 7" xfId="8533" xr:uid="{00000000-0005-0000-0000-0000CA1A0000}"/>
    <cellStyle name="Note 2 20 2 3 7 2" xfId="25968" xr:uid="{00000000-0005-0000-0000-0000CB1A0000}"/>
    <cellStyle name="Note 2 20 2 3 7 3" xfId="40421" xr:uid="{00000000-0005-0000-0000-0000CC1A0000}"/>
    <cellStyle name="Note 2 20 2 3 8" xfId="10953" xr:uid="{00000000-0005-0000-0000-0000CD1A0000}"/>
    <cellStyle name="Note 2 20 2 3 8 2" xfId="28388" xr:uid="{00000000-0005-0000-0000-0000CE1A0000}"/>
    <cellStyle name="Note 2 20 2 3 8 3" xfId="42841" xr:uid="{00000000-0005-0000-0000-0000CF1A0000}"/>
    <cellStyle name="Note 2 20 2 3 9" xfId="17960" xr:uid="{00000000-0005-0000-0000-0000D01A0000}"/>
    <cellStyle name="Note 2 20 2 4" xfId="1123" xr:uid="{00000000-0005-0000-0000-0000D11A0000}"/>
    <cellStyle name="Note 2 20 2 4 2" xfId="1124" xr:uid="{00000000-0005-0000-0000-0000D21A0000}"/>
    <cellStyle name="Note 2 20 2 4 2 2" xfId="3635" xr:uid="{00000000-0005-0000-0000-0000D31A0000}"/>
    <cellStyle name="Note 2 20 2 4 2 2 2" xfId="13352" xr:uid="{00000000-0005-0000-0000-0000D41A0000}"/>
    <cellStyle name="Note 2 20 2 4 2 2 2 2" xfId="30787" xr:uid="{00000000-0005-0000-0000-0000D51A0000}"/>
    <cellStyle name="Note 2 20 2 4 2 2 2 3" xfId="45240" xr:uid="{00000000-0005-0000-0000-0000D61A0000}"/>
    <cellStyle name="Note 2 20 2 4 2 2 3" xfId="15813" xr:uid="{00000000-0005-0000-0000-0000D71A0000}"/>
    <cellStyle name="Note 2 20 2 4 2 2 3 2" xfId="33248" xr:uid="{00000000-0005-0000-0000-0000D81A0000}"/>
    <cellStyle name="Note 2 20 2 4 2 2 3 3" xfId="47701" xr:uid="{00000000-0005-0000-0000-0000D91A0000}"/>
    <cellStyle name="Note 2 20 2 4 2 2 4" xfId="21071" xr:uid="{00000000-0005-0000-0000-0000DA1A0000}"/>
    <cellStyle name="Note 2 20 2 4 2 2 5" xfId="35524" xr:uid="{00000000-0005-0000-0000-0000DB1A0000}"/>
    <cellStyle name="Note 2 20 2 4 2 3" xfId="6097" xr:uid="{00000000-0005-0000-0000-0000DC1A0000}"/>
    <cellStyle name="Note 2 20 2 4 2 3 2" xfId="23532" xr:uid="{00000000-0005-0000-0000-0000DD1A0000}"/>
    <cellStyle name="Note 2 20 2 4 2 3 3" xfId="37985" xr:uid="{00000000-0005-0000-0000-0000DE1A0000}"/>
    <cellStyle name="Note 2 20 2 4 2 4" xfId="8538" xr:uid="{00000000-0005-0000-0000-0000DF1A0000}"/>
    <cellStyle name="Note 2 20 2 4 2 4 2" xfId="25973" xr:uid="{00000000-0005-0000-0000-0000E01A0000}"/>
    <cellStyle name="Note 2 20 2 4 2 4 3" xfId="40426" xr:uid="{00000000-0005-0000-0000-0000E11A0000}"/>
    <cellStyle name="Note 2 20 2 4 2 5" xfId="10958" xr:uid="{00000000-0005-0000-0000-0000E21A0000}"/>
    <cellStyle name="Note 2 20 2 4 2 5 2" xfId="28393" xr:uid="{00000000-0005-0000-0000-0000E31A0000}"/>
    <cellStyle name="Note 2 20 2 4 2 5 3" xfId="42846" xr:uid="{00000000-0005-0000-0000-0000E41A0000}"/>
    <cellStyle name="Note 2 20 2 4 2 6" xfId="17965" xr:uid="{00000000-0005-0000-0000-0000E51A0000}"/>
    <cellStyle name="Note 2 20 2 4 3" xfId="1125" xr:uid="{00000000-0005-0000-0000-0000E61A0000}"/>
    <cellStyle name="Note 2 20 2 4 3 2" xfId="3636" xr:uid="{00000000-0005-0000-0000-0000E71A0000}"/>
    <cellStyle name="Note 2 20 2 4 3 2 2" xfId="13353" xr:uid="{00000000-0005-0000-0000-0000E81A0000}"/>
    <cellStyle name="Note 2 20 2 4 3 2 2 2" xfId="30788" xr:uid="{00000000-0005-0000-0000-0000E91A0000}"/>
    <cellStyle name="Note 2 20 2 4 3 2 2 3" xfId="45241" xr:uid="{00000000-0005-0000-0000-0000EA1A0000}"/>
    <cellStyle name="Note 2 20 2 4 3 2 3" xfId="15814" xr:uid="{00000000-0005-0000-0000-0000EB1A0000}"/>
    <cellStyle name="Note 2 20 2 4 3 2 3 2" xfId="33249" xr:uid="{00000000-0005-0000-0000-0000EC1A0000}"/>
    <cellStyle name="Note 2 20 2 4 3 2 3 3" xfId="47702" xr:uid="{00000000-0005-0000-0000-0000ED1A0000}"/>
    <cellStyle name="Note 2 20 2 4 3 2 4" xfId="21072" xr:uid="{00000000-0005-0000-0000-0000EE1A0000}"/>
    <cellStyle name="Note 2 20 2 4 3 2 5" xfId="35525" xr:uid="{00000000-0005-0000-0000-0000EF1A0000}"/>
    <cellStyle name="Note 2 20 2 4 3 3" xfId="6098" xr:uid="{00000000-0005-0000-0000-0000F01A0000}"/>
    <cellStyle name="Note 2 20 2 4 3 3 2" xfId="23533" xr:uid="{00000000-0005-0000-0000-0000F11A0000}"/>
    <cellStyle name="Note 2 20 2 4 3 3 3" xfId="37986" xr:uid="{00000000-0005-0000-0000-0000F21A0000}"/>
    <cellStyle name="Note 2 20 2 4 3 4" xfId="8539" xr:uid="{00000000-0005-0000-0000-0000F31A0000}"/>
    <cellStyle name="Note 2 20 2 4 3 4 2" xfId="25974" xr:uid="{00000000-0005-0000-0000-0000F41A0000}"/>
    <cellStyle name="Note 2 20 2 4 3 4 3" xfId="40427" xr:uid="{00000000-0005-0000-0000-0000F51A0000}"/>
    <cellStyle name="Note 2 20 2 4 3 5" xfId="10959" xr:uid="{00000000-0005-0000-0000-0000F61A0000}"/>
    <cellStyle name="Note 2 20 2 4 3 5 2" xfId="28394" xr:uid="{00000000-0005-0000-0000-0000F71A0000}"/>
    <cellStyle name="Note 2 20 2 4 3 5 3" xfId="42847" xr:uid="{00000000-0005-0000-0000-0000F81A0000}"/>
    <cellStyle name="Note 2 20 2 4 3 6" xfId="17966" xr:uid="{00000000-0005-0000-0000-0000F91A0000}"/>
    <cellStyle name="Note 2 20 2 4 4" xfId="1126" xr:uid="{00000000-0005-0000-0000-0000FA1A0000}"/>
    <cellStyle name="Note 2 20 2 4 4 2" xfId="3637" xr:uid="{00000000-0005-0000-0000-0000FB1A0000}"/>
    <cellStyle name="Note 2 20 2 4 4 2 2" xfId="21073" xr:uid="{00000000-0005-0000-0000-0000FC1A0000}"/>
    <cellStyle name="Note 2 20 2 4 4 2 3" xfId="35526" xr:uid="{00000000-0005-0000-0000-0000FD1A0000}"/>
    <cellStyle name="Note 2 20 2 4 4 3" xfId="6099" xr:uid="{00000000-0005-0000-0000-0000FE1A0000}"/>
    <cellStyle name="Note 2 20 2 4 4 3 2" xfId="23534" xr:uid="{00000000-0005-0000-0000-0000FF1A0000}"/>
    <cellStyle name="Note 2 20 2 4 4 3 3" xfId="37987" xr:uid="{00000000-0005-0000-0000-0000001B0000}"/>
    <cellStyle name="Note 2 20 2 4 4 4" xfId="8540" xr:uid="{00000000-0005-0000-0000-0000011B0000}"/>
    <cellStyle name="Note 2 20 2 4 4 4 2" xfId="25975" xr:uid="{00000000-0005-0000-0000-0000021B0000}"/>
    <cellStyle name="Note 2 20 2 4 4 4 3" xfId="40428" xr:uid="{00000000-0005-0000-0000-0000031B0000}"/>
    <cellStyle name="Note 2 20 2 4 4 5" xfId="10960" xr:uid="{00000000-0005-0000-0000-0000041B0000}"/>
    <cellStyle name="Note 2 20 2 4 4 5 2" xfId="28395" xr:uid="{00000000-0005-0000-0000-0000051B0000}"/>
    <cellStyle name="Note 2 20 2 4 4 5 3" xfId="42848" xr:uid="{00000000-0005-0000-0000-0000061B0000}"/>
    <cellStyle name="Note 2 20 2 4 4 6" xfId="15051" xr:uid="{00000000-0005-0000-0000-0000071B0000}"/>
    <cellStyle name="Note 2 20 2 4 4 6 2" xfId="32486" xr:uid="{00000000-0005-0000-0000-0000081B0000}"/>
    <cellStyle name="Note 2 20 2 4 4 6 3" xfId="46939" xr:uid="{00000000-0005-0000-0000-0000091B0000}"/>
    <cellStyle name="Note 2 20 2 4 4 7" xfId="17967" xr:uid="{00000000-0005-0000-0000-00000A1B0000}"/>
    <cellStyle name="Note 2 20 2 4 4 8" xfId="20213" xr:uid="{00000000-0005-0000-0000-00000B1B0000}"/>
    <cellStyle name="Note 2 20 2 4 5" xfId="3634" xr:uid="{00000000-0005-0000-0000-00000C1B0000}"/>
    <cellStyle name="Note 2 20 2 4 5 2" xfId="13351" xr:uid="{00000000-0005-0000-0000-00000D1B0000}"/>
    <cellStyle name="Note 2 20 2 4 5 2 2" xfId="30786" xr:uid="{00000000-0005-0000-0000-00000E1B0000}"/>
    <cellStyle name="Note 2 20 2 4 5 2 3" xfId="45239" xr:uid="{00000000-0005-0000-0000-00000F1B0000}"/>
    <cellStyle name="Note 2 20 2 4 5 3" xfId="15812" xr:uid="{00000000-0005-0000-0000-0000101B0000}"/>
    <cellStyle name="Note 2 20 2 4 5 3 2" xfId="33247" xr:uid="{00000000-0005-0000-0000-0000111B0000}"/>
    <cellStyle name="Note 2 20 2 4 5 3 3" xfId="47700" xr:uid="{00000000-0005-0000-0000-0000121B0000}"/>
    <cellStyle name="Note 2 20 2 4 5 4" xfId="21070" xr:uid="{00000000-0005-0000-0000-0000131B0000}"/>
    <cellStyle name="Note 2 20 2 4 5 5" xfId="35523" xr:uid="{00000000-0005-0000-0000-0000141B0000}"/>
    <cellStyle name="Note 2 20 2 4 6" xfId="6096" xr:uid="{00000000-0005-0000-0000-0000151B0000}"/>
    <cellStyle name="Note 2 20 2 4 6 2" xfId="23531" xr:uid="{00000000-0005-0000-0000-0000161B0000}"/>
    <cellStyle name="Note 2 20 2 4 6 3" xfId="37984" xr:uid="{00000000-0005-0000-0000-0000171B0000}"/>
    <cellStyle name="Note 2 20 2 4 7" xfId="8537" xr:uid="{00000000-0005-0000-0000-0000181B0000}"/>
    <cellStyle name="Note 2 20 2 4 7 2" xfId="25972" xr:uid="{00000000-0005-0000-0000-0000191B0000}"/>
    <cellStyle name="Note 2 20 2 4 7 3" xfId="40425" xr:uid="{00000000-0005-0000-0000-00001A1B0000}"/>
    <cellStyle name="Note 2 20 2 4 8" xfId="10957" xr:uid="{00000000-0005-0000-0000-00001B1B0000}"/>
    <cellStyle name="Note 2 20 2 4 8 2" xfId="28392" xr:uid="{00000000-0005-0000-0000-00001C1B0000}"/>
    <cellStyle name="Note 2 20 2 4 8 3" xfId="42845" xr:uid="{00000000-0005-0000-0000-00001D1B0000}"/>
    <cellStyle name="Note 2 20 2 4 9" xfId="17964" xr:uid="{00000000-0005-0000-0000-00001E1B0000}"/>
    <cellStyle name="Note 2 20 2 5" xfId="1127" xr:uid="{00000000-0005-0000-0000-00001F1B0000}"/>
    <cellStyle name="Note 2 20 2 5 2" xfId="3638" xr:uid="{00000000-0005-0000-0000-0000201B0000}"/>
    <cellStyle name="Note 2 20 2 5 2 2" xfId="13354" xr:uid="{00000000-0005-0000-0000-0000211B0000}"/>
    <cellStyle name="Note 2 20 2 5 2 2 2" xfId="30789" xr:uid="{00000000-0005-0000-0000-0000221B0000}"/>
    <cellStyle name="Note 2 20 2 5 2 2 3" xfId="45242" xr:uid="{00000000-0005-0000-0000-0000231B0000}"/>
    <cellStyle name="Note 2 20 2 5 2 3" xfId="15815" xr:uid="{00000000-0005-0000-0000-0000241B0000}"/>
    <cellStyle name="Note 2 20 2 5 2 3 2" xfId="33250" xr:uid="{00000000-0005-0000-0000-0000251B0000}"/>
    <cellStyle name="Note 2 20 2 5 2 3 3" xfId="47703" xr:uid="{00000000-0005-0000-0000-0000261B0000}"/>
    <cellStyle name="Note 2 20 2 5 2 4" xfId="21074" xr:uid="{00000000-0005-0000-0000-0000271B0000}"/>
    <cellStyle name="Note 2 20 2 5 2 5" xfId="35527" xr:uid="{00000000-0005-0000-0000-0000281B0000}"/>
    <cellStyle name="Note 2 20 2 5 3" xfId="6100" xr:uid="{00000000-0005-0000-0000-0000291B0000}"/>
    <cellStyle name="Note 2 20 2 5 3 2" xfId="23535" xr:uid="{00000000-0005-0000-0000-00002A1B0000}"/>
    <cellStyle name="Note 2 20 2 5 3 3" xfId="37988" xr:uid="{00000000-0005-0000-0000-00002B1B0000}"/>
    <cellStyle name="Note 2 20 2 5 4" xfId="8541" xr:uid="{00000000-0005-0000-0000-00002C1B0000}"/>
    <cellStyle name="Note 2 20 2 5 4 2" xfId="25976" xr:uid="{00000000-0005-0000-0000-00002D1B0000}"/>
    <cellStyle name="Note 2 20 2 5 4 3" xfId="40429" xr:uid="{00000000-0005-0000-0000-00002E1B0000}"/>
    <cellStyle name="Note 2 20 2 5 5" xfId="10961" xr:uid="{00000000-0005-0000-0000-00002F1B0000}"/>
    <cellStyle name="Note 2 20 2 5 5 2" xfId="28396" xr:uid="{00000000-0005-0000-0000-0000301B0000}"/>
    <cellStyle name="Note 2 20 2 5 5 3" xfId="42849" xr:uid="{00000000-0005-0000-0000-0000311B0000}"/>
    <cellStyle name="Note 2 20 2 5 6" xfId="17968" xr:uid="{00000000-0005-0000-0000-0000321B0000}"/>
    <cellStyle name="Note 2 20 2 6" xfId="1128" xr:uid="{00000000-0005-0000-0000-0000331B0000}"/>
    <cellStyle name="Note 2 20 2 6 2" xfId="3639" xr:uid="{00000000-0005-0000-0000-0000341B0000}"/>
    <cellStyle name="Note 2 20 2 6 2 2" xfId="13355" xr:uid="{00000000-0005-0000-0000-0000351B0000}"/>
    <cellStyle name="Note 2 20 2 6 2 2 2" xfId="30790" xr:uid="{00000000-0005-0000-0000-0000361B0000}"/>
    <cellStyle name="Note 2 20 2 6 2 2 3" xfId="45243" xr:uid="{00000000-0005-0000-0000-0000371B0000}"/>
    <cellStyle name="Note 2 20 2 6 2 3" xfId="15816" xr:uid="{00000000-0005-0000-0000-0000381B0000}"/>
    <cellStyle name="Note 2 20 2 6 2 3 2" xfId="33251" xr:uid="{00000000-0005-0000-0000-0000391B0000}"/>
    <cellStyle name="Note 2 20 2 6 2 3 3" xfId="47704" xr:uid="{00000000-0005-0000-0000-00003A1B0000}"/>
    <cellStyle name="Note 2 20 2 6 2 4" xfId="21075" xr:uid="{00000000-0005-0000-0000-00003B1B0000}"/>
    <cellStyle name="Note 2 20 2 6 2 5" xfId="35528" xr:uid="{00000000-0005-0000-0000-00003C1B0000}"/>
    <cellStyle name="Note 2 20 2 6 3" xfId="6101" xr:uid="{00000000-0005-0000-0000-00003D1B0000}"/>
    <cellStyle name="Note 2 20 2 6 3 2" xfId="23536" xr:uid="{00000000-0005-0000-0000-00003E1B0000}"/>
    <cellStyle name="Note 2 20 2 6 3 3" xfId="37989" xr:uid="{00000000-0005-0000-0000-00003F1B0000}"/>
    <cellStyle name="Note 2 20 2 6 4" xfId="8542" xr:uid="{00000000-0005-0000-0000-0000401B0000}"/>
    <cellStyle name="Note 2 20 2 6 4 2" xfId="25977" xr:uid="{00000000-0005-0000-0000-0000411B0000}"/>
    <cellStyle name="Note 2 20 2 6 4 3" xfId="40430" xr:uid="{00000000-0005-0000-0000-0000421B0000}"/>
    <cellStyle name="Note 2 20 2 6 5" xfId="10962" xr:uid="{00000000-0005-0000-0000-0000431B0000}"/>
    <cellStyle name="Note 2 20 2 6 5 2" xfId="28397" xr:uid="{00000000-0005-0000-0000-0000441B0000}"/>
    <cellStyle name="Note 2 20 2 6 5 3" xfId="42850" xr:uid="{00000000-0005-0000-0000-0000451B0000}"/>
    <cellStyle name="Note 2 20 2 6 6" xfId="17969" xr:uid="{00000000-0005-0000-0000-0000461B0000}"/>
    <cellStyle name="Note 2 20 2 7" xfId="1129" xr:uid="{00000000-0005-0000-0000-0000471B0000}"/>
    <cellStyle name="Note 2 20 2 7 2" xfId="3640" xr:uid="{00000000-0005-0000-0000-0000481B0000}"/>
    <cellStyle name="Note 2 20 2 7 2 2" xfId="21076" xr:uid="{00000000-0005-0000-0000-0000491B0000}"/>
    <cellStyle name="Note 2 20 2 7 2 3" xfId="35529" xr:uid="{00000000-0005-0000-0000-00004A1B0000}"/>
    <cellStyle name="Note 2 20 2 7 3" xfId="6102" xr:uid="{00000000-0005-0000-0000-00004B1B0000}"/>
    <cellStyle name="Note 2 20 2 7 3 2" xfId="23537" xr:uid="{00000000-0005-0000-0000-00004C1B0000}"/>
    <cellStyle name="Note 2 20 2 7 3 3" xfId="37990" xr:uid="{00000000-0005-0000-0000-00004D1B0000}"/>
    <cellStyle name="Note 2 20 2 7 4" xfId="8543" xr:uid="{00000000-0005-0000-0000-00004E1B0000}"/>
    <cellStyle name="Note 2 20 2 7 4 2" xfId="25978" xr:uid="{00000000-0005-0000-0000-00004F1B0000}"/>
    <cellStyle name="Note 2 20 2 7 4 3" xfId="40431" xr:uid="{00000000-0005-0000-0000-0000501B0000}"/>
    <cellStyle name="Note 2 20 2 7 5" xfId="10963" xr:uid="{00000000-0005-0000-0000-0000511B0000}"/>
    <cellStyle name="Note 2 20 2 7 5 2" xfId="28398" xr:uid="{00000000-0005-0000-0000-0000521B0000}"/>
    <cellStyle name="Note 2 20 2 7 5 3" xfId="42851" xr:uid="{00000000-0005-0000-0000-0000531B0000}"/>
    <cellStyle name="Note 2 20 2 7 6" xfId="15052" xr:uid="{00000000-0005-0000-0000-0000541B0000}"/>
    <cellStyle name="Note 2 20 2 7 6 2" xfId="32487" xr:uid="{00000000-0005-0000-0000-0000551B0000}"/>
    <cellStyle name="Note 2 20 2 7 6 3" xfId="46940" xr:uid="{00000000-0005-0000-0000-0000561B0000}"/>
    <cellStyle name="Note 2 20 2 7 7" xfId="17970" xr:uid="{00000000-0005-0000-0000-0000571B0000}"/>
    <cellStyle name="Note 2 20 2 7 8" xfId="20214" xr:uid="{00000000-0005-0000-0000-0000581B0000}"/>
    <cellStyle name="Note 2 20 2 8" xfId="3625" xr:uid="{00000000-0005-0000-0000-0000591B0000}"/>
    <cellStyle name="Note 2 20 2 8 2" xfId="13344" xr:uid="{00000000-0005-0000-0000-00005A1B0000}"/>
    <cellStyle name="Note 2 20 2 8 2 2" xfId="30779" xr:uid="{00000000-0005-0000-0000-00005B1B0000}"/>
    <cellStyle name="Note 2 20 2 8 2 3" xfId="45232" xr:uid="{00000000-0005-0000-0000-00005C1B0000}"/>
    <cellStyle name="Note 2 20 2 8 3" xfId="15805" xr:uid="{00000000-0005-0000-0000-00005D1B0000}"/>
    <cellStyle name="Note 2 20 2 8 3 2" xfId="33240" xr:uid="{00000000-0005-0000-0000-00005E1B0000}"/>
    <cellStyle name="Note 2 20 2 8 3 3" xfId="47693" xr:uid="{00000000-0005-0000-0000-00005F1B0000}"/>
    <cellStyle name="Note 2 20 2 8 4" xfId="21061" xr:uid="{00000000-0005-0000-0000-0000601B0000}"/>
    <cellStyle name="Note 2 20 2 8 5" xfId="35514" xr:uid="{00000000-0005-0000-0000-0000611B0000}"/>
    <cellStyle name="Note 2 20 2 9" xfId="6087" xr:uid="{00000000-0005-0000-0000-0000621B0000}"/>
    <cellStyle name="Note 2 20 2 9 2" xfId="23522" xr:uid="{00000000-0005-0000-0000-0000631B0000}"/>
    <cellStyle name="Note 2 20 2 9 3" xfId="37975" xr:uid="{00000000-0005-0000-0000-0000641B0000}"/>
    <cellStyle name="Note 2 20 3" xfId="1130" xr:uid="{00000000-0005-0000-0000-0000651B0000}"/>
    <cellStyle name="Note 2 20 3 2" xfId="3641" xr:uid="{00000000-0005-0000-0000-0000661B0000}"/>
    <cellStyle name="Note 2 20 3 2 2" xfId="13356" xr:uid="{00000000-0005-0000-0000-0000671B0000}"/>
    <cellStyle name="Note 2 20 3 2 2 2" xfId="30791" xr:uid="{00000000-0005-0000-0000-0000681B0000}"/>
    <cellStyle name="Note 2 20 3 2 2 3" xfId="45244" xr:uid="{00000000-0005-0000-0000-0000691B0000}"/>
    <cellStyle name="Note 2 20 3 2 3" xfId="15817" xr:uid="{00000000-0005-0000-0000-00006A1B0000}"/>
    <cellStyle name="Note 2 20 3 2 3 2" xfId="33252" xr:uid="{00000000-0005-0000-0000-00006B1B0000}"/>
    <cellStyle name="Note 2 20 3 2 3 3" xfId="47705" xr:uid="{00000000-0005-0000-0000-00006C1B0000}"/>
    <cellStyle name="Note 2 20 3 2 4" xfId="21077" xr:uid="{00000000-0005-0000-0000-00006D1B0000}"/>
    <cellStyle name="Note 2 20 3 2 5" xfId="35530" xr:uid="{00000000-0005-0000-0000-00006E1B0000}"/>
    <cellStyle name="Note 2 20 3 3" xfId="6103" xr:uid="{00000000-0005-0000-0000-00006F1B0000}"/>
    <cellStyle name="Note 2 20 3 3 2" xfId="23538" xr:uid="{00000000-0005-0000-0000-0000701B0000}"/>
    <cellStyle name="Note 2 20 3 3 3" xfId="37991" xr:uid="{00000000-0005-0000-0000-0000711B0000}"/>
    <cellStyle name="Note 2 20 3 4" xfId="8544" xr:uid="{00000000-0005-0000-0000-0000721B0000}"/>
    <cellStyle name="Note 2 20 3 4 2" xfId="25979" xr:uid="{00000000-0005-0000-0000-0000731B0000}"/>
    <cellStyle name="Note 2 20 3 4 3" xfId="40432" xr:uid="{00000000-0005-0000-0000-0000741B0000}"/>
    <cellStyle name="Note 2 20 3 5" xfId="10964" xr:uid="{00000000-0005-0000-0000-0000751B0000}"/>
    <cellStyle name="Note 2 20 3 5 2" xfId="28399" xr:uid="{00000000-0005-0000-0000-0000761B0000}"/>
    <cellStyle name="Note 2 20 3 5 3" xfId="42852" xr:uid="{00000000-0005-0000-0000-0000771B0000}"/>
    <cellStyle name="Note 2 20 3 6" xfId="17971" xr:uid="{00000000-0005-0000-0000-0000781B0000}"/>
    <cellStyle name="Note 2 20 4" xfId="1131" xr:uid="{00000000-0005-0000-0000-0000791B0000}"/>
    <cellStyle name="Note 2 20 4 2" xfId="3642" xr:uid="{00000000-0005-0000-0000-00007A1B0000}"/>
    <cellStyle name="Note 2 20 4 2 2" xfId="13357" xr:uid="{00000000-0005-0000-0000-00007B1B0000}"/>
    <cellStyle name="Note 2 20 4 2 2 2" xfId="30792" xr:uid="{00000000-0005-0000-0000-00007C1B0000}"/>
    <cellStyle name="Note 2 20 4 2 2 3" xfId="45245" xr:uid="{00000000-0005-0000-0000-00007D1B0000}"/>
    <cellStyle name="Note 2 20 4 2 3" xfId="15818" xr:uid="{00000000-0005-0000-0000-00007E1B0000}"/>
    <cellStyle name="Note 2 20 4 2 3 2" xfId="33253" xr:uid="{00000000-0005-0000-0000-00007F1B0000}"/>
    <cellStyle name="Note 2 20 4 2 3 3" xfId="47706" xr:uid="{00000000-0005-0000-0000-0000801B0000}"/>
    <cellStyle name="Note 2 20 4 2 4" xfId="21078" xr:uid="{00000000-0005-0000-0000-0000811B0000}"/>
    <cellStyle name="Note 2 20 4 2 5" xfId="35531" xr:uid="{00000000-0005-0000-0000-0000821B0000}"/>
    <cellStyle name="Note 2 20 4 3" xfId="6104" xr:uid="{00000000-0005-0000-0000-0000831B0000}"/>
    <cellStyle name="Note 2 20 4 3 2" xfId="23539" xr:uid="{00000000-0005-0000-0000-0000841B0000}"/>
    <cellStyle name="Note 2 20 4 3 3" xfId="37992" xr:uid="{00000000-0005-0000-0000-0000851B0000}"/>
    <cellStyle name="Note 2 20 4 4" xfId="8545" xr:uid="{00000000-0005-0000-0000-0000861B0000}"/>
    <cellStyle name="Note 2 20 4 4 2" xfId="25980" xr:uid="{00000000-0005-0000-0000-0000871B0000}"/>
    <cellStyle name="Note 2 20 4 4 3" xfId="40433" xr:uid="{00000000-0005-0000-0000-0000881B0000}"/>
    <cellStyle name="Note 2 20 4 5" xfId="10965" xr:uid="{00000000-0005-0000-0000-0000891B0000}"/>
    <cellStyle name="Note 2 20 4 5 2" xfId="28400" xr:uid="{00000000-0005-0000-0000-00008A1B0000}"/>
    <cellStyle name="Note 2 20 4 5 3" xfId="42853" xr:uid="{00000000-0005-0000-0000-00008B1B0000}"/>
    <cellStyle name="Note 2 20 4 6" xfId="17972" xr:uid="{00000000-0005-0000-0000-00008C1B0000}"/>
    <cellStyle name="Note 2 20 5" xfId="1132" xr:uid="{00000000-0005-0000-0000-00008D1B0000}"/>
    <cellStyle name="Note 2 20 5 2" xfId="3643" xr:uid="{00000000-0005-0000-0000-00008E1B0000}"/>
    <cellStyle name="Note 2 20 5 2 2" xfId="21079" xr:uid="{00000000-0005-0000-0000-00008F1B0000}"/>
    <cellStyle name="Note 2 20 5 2 3" xfId="35532" xr:uid="{00000000-0005-0000-0000-0000901B0000}"/>
    <cellStyle name="Note 2 20 5 3" xfId="6105" xr:uid="{00000000-0005-0000-0000-0000911B0000}"/>
    <cellStyle name="Note 2 20 5 3 2" xfId="23540" xr:uid="{00000000-0005-0000-0000-0000921B0000}"/>
    <cellStyle name="Note 2 20 5 3 3" xfId="37993" xr:uid="{00000000-0005-0000-0000-0000931B0000}"/>
    <cellStyle name="Note 2 20 5 4" xfId="8546" xr:uid="{00000000-0005-0000-0000-0000941B0000}"/>
    <cellStyle name="Note 2 20 5 4 2" xfId="25981" xr:uid="{00000000-0005-0000-0000-0000951B0000}"/>
    <cellStyle name="Note 2 20 5 4 3" xfId="40434" xr:uid="{00000000-0005-0000-0000-0000961B0000}"/>
    <cellStyle name="Note 2 20 5 5" xfId="10966" xr:uid="{00000000-0005-0000-0000-0000971B0000}"/>
    <cellStyle name="Note 2 20 5 5 2" xfId="28401" xr:uid="{00000000-0005-0000-0000-0000981B0000}"/>
    <cellStyle name="Note 2 20 5 5 3" xfId="42854" xr:uid="{00000000-0005-0000-0000-0000991B0000}"/>
    <cellStyle name="Note 2 20 5 6" xfId="15053" xr:uid="{00000000-0005-0000-0000-00009A1B0000}"/>
    <cellStyle name="Note 2 20 5 6 2" xfId="32488" xr:uid="{00000000-0005-0000-0000-00009B1B0000}"/>
    <cellStyle name="Note 2 20 5 6 3" xfId="46941" xr:uid="{00000000-0005-0000-0000-00009C1B0000}"/>
    <cellStyle name="Note 2 20 5 7" xfId="17973" xr:uid="{00000000-0005-0000-0000-00009D1B0000}"/>
    <cellStyle name="Note 2 20 5 8" xfId="20215" xr:uid="{00000000-0005-0000-0000-00009E1B0000}"/>
    <cellStyle name="Note 2 20 6" xfId="3624" xr:uid="{00000000-0005-0000-0000-00009F1B0000}"/>
    <cellStyle name="Note 2 20 6 2" xfId="13343" xr:uid="{00000000-0005-0000-0000-0000A01B0000}"/>
    <cellStyle name="Note 2 20 6 2 2" xfId="30778" xr:uid="{00000000-0005-0000-0000-0000A11B0000}"/>
    <cellStyle name="Note 2 20 6 2 3" xfId="45231" xr:uid="{00000000-0005-0000-0000-0000A21B0000}"/>
    <cellStyle name="Note 2 20 6 3" xfId="15804" xr:uid="{00000000-0005-0000-0000-0000A31B0000}"/>
    <cellStyle name="Note 2 20 6 3 2" xfId="33239" xr:uid="{00000000-0005-0000-0000-0000A41B0000}"/>
    <cellStyle name="Note 2 20 6 3 3" xfId="47692" xr:uid="{00000000-0005-0000-0000-0000A51B0000}"/>
    <cellStyle name="Note 2 20 6 4" xfId="21060" xr:uid="{00000000-0005-0000-0000-0000A61B0000}"/>
    <cellStyle name="Note 2 20 6 5" xfId="35513" xr:uid="{00000000-0005-0000-0000-0000A71B0000}"/>
    <cellStyle name="Note 2 20 7" xfId="6086" xr:uid="{00000000-0005-0000-0000-0000A81B0000}"/>
    <cellStyle name="Note 2 20 7 2" xfId="23521" xr:uid="{00000000-0005-0000-0000-0000A91B0000}"/>
    <cellStyle name="Note 2 20 7 3" xfId="37974" xr:uid="{00000000-0005-0000-0000-0000AA1B0000}"/>
    <cellStyle name="Note 2 20 8" xfId="8527" xr:uid="{00000000-0005-0000-0000-0000AB1B0000}"/>
    <cellStyle name="Note 2 20 8 2" xfId="25962" xr:uid="{00000000-0005-0000-0000-0000AC1B0000}"/>
    <cellStyle name="Note 2 20 8 3" xfId="40415" xr:uid="{00000000-0005-0000-0000-0000AD1B0000}"/>
    <cellStyle name="Note 2 20 9" xfId="10947" xr:uid="{00000000-0005-0000-0000-0000AE1B0000}"/>
    <cellStyle name="Note 2 20 9 2" xfId="28382" xr:uid="{00000000-0005-0000-0000-0000AF1B0000}"/>
    <cellStyle name="Note 2 20 9 3" xfId="42835" xr:uid="{00000000-0005-0000-0000-0000B01B0000}"/>
    <cellStyle name="Note 2 21" xfId="1133" xr:uid="{00000000-0005-0000-0000-0000B11B0000}"/>
    <cellStyle name="Note 2 21 10" xfId="8547" xr:uid="{00000000-0005-0000-0000-0000B21B0000}"/>
    <cellStyle name="Note 2 21 10 2" xfId="25982" xr:uid="{00000000-0005-0000-0000-0000B31B0000}"/>
    <cellStyle name="Note 2 21 10 3" xfId="40435" xr:uid="{00000000-0005-0000-0000-0000B41B0000}"/>
    <cellStyle name="Note 2 21 11" xfId="10967" xr:uid="{00000000-0005-0000-0000-0000B51B0000}"/>
    <cellStyle name="Note 2 21 11 2" xfId="28402" xr:uid="{00000000-0005-0000-0000-0000B61B0000}"/>
    <cellStyle name="Note 2 21 11 3" xfId="42855" xr:uid="{00000000-0005-0000-0000-0000B71B0000}"/>
    <cellStyle name="Note 2 21 12" xfId="17974" xr:uid="{00000000-0005-0000-0000-0000B81B0000}"/>
    <cellStyle name="Note 2 21 2" xfId="1134" xr:uid="{00000000-0005-0000-0000-0000B91B0000}"/>
    <cellStyle name="Note 2 21 2 2" xfId="1135" xr:uid="{00000000-0005-0000-0000-0000BA1B0000}"/>
    <cellStyle name="Note 2 21 2 2 2" xfId="3646" xr:uid="{00000000-0005-0000-0000-0000BB1B0000}"/>
    <cellStyle name="Note 2 21 2 2 2 2" xfId="13360" xr:uid="{00000000-0005-0000-0000-0000BC1B0000}"/>
    <cellStyle name="Note 2 21 2 2 2 2 2" xfId="30795" xr:uid="{00000000-0005-0000-0000-0000BD1B0000}"/>
    <cellStyle name="Note 2 21 2 2 2 2 3" xfId="45248" xr:uid="{00000000-0005-0000-0000-0000BE1B0000}"/>
    <cellStyle name="Note 2 21 2 2 2 3" xfId="15821" xr:uid="{00000000-0005-0000-0000-0000BF1B0000}"/>
    <cellStyle name="Note 2 21 2 2 2 3 2" xfId="33256" xr:uid="{00000000-0005-0000-0000-0000C01B0000}"/>
    <cellStyle name="Note 2 21 2 2 2 3 3" xfId="47709" xr:uid="{00000000-0005-0000-0000-0000C11B0000}"/>
    <cellStyle name="Note 2 21 2 2 2 4" xfId="21082" xr:uid="{00000000-0005-0000-0000-0000C21B0000}"/>
    <cellStyle name="Note 2 21 2 2 2 5" xfId="35535" xr:uid="{00000000-0005-0000-0000-0000C31B0000}"/>
    <cellStyle name="Note 2 21 2 2 3" xfId="6108" xr:uid="{00000000-0005-0000-0000-0000C41B0000}"/>
    <cellStyle name="Note 2 21 2 2 3 2" xfId="23543" xr:uid="{00000000-0005-0000-0000-0000C51B0000}"/>
    <cellStyle name="Note 2 21 2 2 3 3" xfId="37996" xr:uid="{00000000-0005-0000-0000-0000C61B0000}"/>
    <cellStyle name="Note 2 21 2 2 4" xfId="8549" xr:uid="{00000000-0005-0000-0000-0000C71B0000}"/>
    <cellStyle name="Note 2 21 2 2 4 2" xfId="25984" xr:uid="{00000000-0005-0000-0000-0000C81B0000}"/>
    <cellStyle name="Note 2 21 2 2 4 3" xfId="40437" xr:uid="{00000000-0005-0000-0000-0000C91B0000}"/>
    <cellStyle name="Note 2 21 2 2 5" xfId="10969" xr:uid="{00000000-0005-0000-0000-0000CA1B0000}"/>
    <cellStyle name="Note 2 21 2 2 5 2" xfId="28404" xr:uid="{00000000-0005-0000-0000-0000CB1B0000}"/>
    <cellStyle name="Note 2 21 2 2 5 3" xfId="42857" xr:uid="{00000000-0005-0000-0000-0000CC1B0000}"/>
    <cellStyle name="Note 2 21 2 2 6" xfId="17976" xr:uid="{00000000-0005-0000-0000-0000CD1B0000}"/>
    <cellStyle name="Note 2 21 2 3" xfId="1136" xr:uid="{00000000-0005-0000-0000-0000CE1B0000}"/>
    <cellStyle name="Note 2 21 2 3 2" xfId="3647" xr:uid="{00000000-0005-0000-0000-0000CF1B0000}"/>
    <cellStyle name="Note 2 21 2 3 2 2" xfId="13361" xr:uid="{00000000-0005-0000-0000-0000D01B0000}"/>
    <cellStyle name="Note 2 21 2 3 2 2 2" xfId="30796" xr:uid="{00000000-0005-0000-0000-0000D11B0000}"/>
    <cellStyle name="Note 2 21 2 3 2 2 3" xfId="45249" xr:uid="{00000000-0005-0000-0000-0000D21B0000}"/>
    <cellStyle name="Note 2 21 2 3 2 3" xfId="15822" xr:uid="{00000000-0005-0000-0000-0000D31B0000}"/>
    <cellStyle name="Note 2 21 2 3 2 3 2" xfId="33257" xr:uid="{00000000-0005-0000-0000-0000D41B0000}"/>
    <cellStyle name="Note 2 21 2 3 2 3 3" xfId="47710" xr:uid="{00000000-0005-0000-0000-0000D51B0000}"/>
    <cellStyle name="Note 2 21 2 3 2 4" xfId="21083" xr:uid="{00000000-0005-0000-0000-0000D61B0000}"/>
    <cellStyle name="Note 2 21 2 3 2 5" xfId="35536" xr:uid="{00000000-0005-0000-0000-0000D71B0000}"/>
    <cellStyle name="Note 2 21 2 3 3" xfId="6109" xr:uid="{00000000-0005-0000-0000-0000D81B0000}"/>
    <cellStyle name="Note 2 21 2 3 3 2" xfId="23544" xr:uid="{00000000-0005-0000-0000-0000D91B0000}"/>
    <cellStyle name="Note 2 21 2 3 3 3" xfId="37997" xr:uid="{00000000-0005-0000-0000-0000DA1B0000}"/>
    <cellStyle name="Note 2 21 2 3 4" xfId="8550" xr:uid="{00000000-0005-0000-0000-0000DB1B0000}"/>
    <cellStyle name="Note 2 21 2 3 4 2" xfId="25985" xr:uid="{00000000-0005-0000-0000-0000DC1B0000}"/>
    <cellStyle name="Note 2 21 2 3 4 3" xfId="40438" xr:uid="{00000000-0005-0000-0000-0000DD1B0000}"/>
    <cellStyle name="Note 2 21 2 3 5" xfId="10970" xr:uid="{00000000-0005-0000-0000-0000DE1B0000}"/>
    <cellStyle name="Note 2 21 2 3 5 2" xfId="28405" xr:uid="{00000000-0005-0000-0000-0000DF1B0000}"/>
    <cellStyle name="Note 2 21 2 3 5 3" xfId="42858" xr:uid="{00000000-0005-0000-0000-0000E01B0000}"/>
    <cellStyle name="Note 2 21 2 3 6" xfId="17977" xr:uid="{00000000-0005-0000-0000-0000E11B0000}"/>
    <cellStyle name="Note 2 21 2 4" xfId="1137" xr:uid="{00000000-0005-0000-0000-0000E21B0000}"/>
    <cellStyle name="Note 2 21 2 4 2" xfId="3648" xr:uid="{00000000-0005-0000-0000-0000E31B0000}"/>
    <cellStyle name="Note 2 21 2 4 2 2" xfId="21084" xr:uid="{00000000-0005-0000-0000-0000E41B0000}"/>
    <cellStyle name="Note 2 21 2 4 2 3" xfId="35537" xr:uid="{00000000-0005-0000-0000-0000E51B0000}"/>
    <cellStyle name="Note 2 21 2 4 3" xfId="6110" xr:uid="{00000000-0005-0000-0000-0000E61B0000}"/>
    <cellStyle name="Note 2 21 2 4 3 2" xfId="23545" xr:uid="{00000000-0005-0000-0000-0000E71B0000}"/>
    <cellStyle name="Note 2 21 2 4 3 3" xfId="37998" xr:uid="{00000000-0005-0000-0000-0000E81B0000}"/>
    <cellStyle name="Note 2 21 2 4 4" xfId="8551" xr:uid="{00000000-0005-0000-0000-0000E91B0000}"/>
    <cellStyle name="Note 2 21 2 4 4 2" xfId="25986" xr:uid="{00000000-0005-0000-0000-0000EA1B0000}"/>
    <cellStyle name="Note 2 21 2 4 4 3" xfId="40439" xr:uid="{00000000-0005-0000-0000-0000EB1B0000}"/>
    <cellStyle name="Note 2 21 2 4 5" xfId="10971" xr:uid="{00000000-0005-0000-0000-0000EC1B0000}"/>
    <cellStyle name="Note 2 21 2 4 5 2" xfId="28406" xr:uid="{00000000-0005-0000-0000-0000ED1B0000}"/>
    <cellStyle name="Note 2 21 2 4 5 3" xfId="42859" xr:uid="{00000000-0005-0000-0000-0000EE1B0000}"/>
    <cellStyle name="Note 2 21 2 4 6" xfId="15054" xr:uid="{00000000-0005-0000-0000-0000EF1B0000}"/>
    <cellStyle name="Note 2 21 2 4 6 2" xfId="32489" xr:uid="{00000000-0005-0000-0000-0000F01B0000}"/>
    <cellStyle name="Note 2 21 2 4 6 3" xfId="46942" xr:uid="{00000000-0005-0000-0000-0000F11B0000}"/>
    <cellStyle name="Note 2 21 2 4 7" xfId="17978" xr:uid="{00000000-0005-0000-0000-0000F21B0000}"/>
    <cellStyle name="Note 2 21 2 4 8" xfId="20216" xr:uid="{00000000-0005-0000-0000-0000F31B0000}"/>
    <cellStyle name="Note 2 21 2 5" xfId="3645" xr:uid="{00000000-0005-0000-0000-0000F41B0000}"/>
    <cellStyle name="Note 2 21 2 5 2" xfId="13359" xr:uid="{00000000-0005-0000-0000-0000F51B0000}"/>
    <cellStyle name="Note 2 21 2 5 2 2" xfId="30794" xr:uid="{00000000-0005-0000-0000-0000F61B0000}"/>
    <cellStyle name="Note 2 21 2 5 2 3" xfId="45247" xr:uid="{00000000-0005-0000-0000-0000F71B0000}"/>
    <cellStyle name="Note 2 21 2 5 3" xfId="15820" xr:uid="{00000000-0005-0000-0000-0000F81B0000}"/>
    <cellStyle name="Note 2 21 2 5 3 2" xfId="33255" xr:uid="{00000000-0005-0000-0000-0000F91B0000}"/>
    <cellStyle name="Note 2 21 2 5 3 3" xfId="47708" xr:uid="{00000000-0005-0000-0000-0000FA1B0000}"/>
    <cellStyle name="Note 2 21 2 5 4" xfId="21081" xr:uid="{00000000-0005-0000-0000-0000FB1B0000}"/>
    <cellStyle name="Note 2 21 2 5 5" xfId="35534" xr:uid="{00000000-0005-0000-0000-0000FC1B0000}"/>
    <cellStyle name="Note 2 21 2 6" xfId="6107" xr:uid="{00000000-0005-0000-0000-0000FD1B0000}"/>
    <cellStyle name="Note 2 21 2 6 2" xfId="23542" xr:uid="{00000000-0005-0000-0000-0000FE1B0000}"/>
    <cellStyle name="Note 2 21 2 6 3" xfId="37995" xr:uid="{00000000-0005-0000-0000-0000FF1B0000}"/>
    <cellStyle name="Note 2 21 2 7" xfId="8548" xr:uid="{00000000-0005-0000-0000-0000001C0000}"/>
    <cellStyle name="Note 2 21 2 7 2" xfId="25983" xr:uid="{00000000-0005-0000-0000-0000011C0000}"/>
    <cellStyle name="Note 2 21 2 7 3" xfId="40436" xr:uid="{00000000-0005-0000-0000-0000021C0000}"/>
    <cellStyle name="Note 2 21 2 8" xfId="10968" xr:uid="{00000000-0005-0000-0000-0000031C0000}"/>
    <cellStyle name="Note 2 21 2 8 2" xfId="28403" xr:uid="{00000000-0005-0000-0000-0000041C0000}"/>
    <cellStyle name="Note 2 21 2 8 3" xfId="42856" xr:uid="{00000000-0005-0000-0000-0000051C0000}"/>
    <cellStyle name="Note 2 21 2 9" xfId="17975" xr:uid="{00000000-0005-0000-0000-0000061C0000}"/>
    <cellStyle name="Note 2 21 3" xfId="1138" xr:uid="{00000000-0005-0000-0000-0000071C0000}"/>
    <cellStyle name="Note 2 21 3 2" xfId="1139" xr:uid="{00000000-0005-0000-0000-0000081C0000}"/>
    <cellStyle name="Note 2 21 3 2 2" xfId="3650" xr:uid="{00000000-0005-0000-0000-0000091C0000}"/>
    <cellStyle name="Note 2 21 3 2 2 2" xfId="13363" xr:uid="{00000000-0005-0000-0000-00000A1C0000}"/>
    <cellStyle name="Note 2 21 3 2 2 2 2" xfId="30798" xr:uid="{00000000-0005-0000-0000-00000B1C0000}"/>
    <cellStyle name="Note 2 21 3 2 2 2 3" xfId="45251" xr:uid="{00000000-0005-0000-0000-00000C1C0000}"/>
    <cellStyle name="Note 2 21 3 2 2 3" xfId="15824" xr:uid="{00000000-0005-0000-0000-00000D1C0000}"/>
    <cellStyle name="Note 2 21 3 2 2 3 2" xfId="33259" xr:uid="{00000000-0005-0000-0000-00000E1C0000}"/>
    <cellStyle name="Note 2 21 3 2 2 3 3" xfId="47712" xr:uid="{00000000-0005-0000-0000-00000F1C0000}"/>
    <cellStyle name="Note 2 21 3 2 2 4" xfId="21086" xr:uid="{00000000-0005-0000-0000-0000101C0000}"/>
    <cellStyle name="Note 2 21 3 2 2 5" xfId="35539" xr:uid="{00000000-0005-0000-0000-0000111C0000}"/>
    <cellStyle name="Note 2 21 3 2 3" xfId="6112" xr:uid="{00000000-0005-0000-0000-0000121C0000}"/>
    <cellStyle name="Note 2 21 3 2 3 2" xfId="23547" xr:uid="{00000000-0005-0000-0000-0000131C0000}"/>
    <cellStyle name="Note 2 21 3 2 3 3" xfId="38000" xr:uid="{00000000-0005-0000-0000-0000141C0000}"/>
    <cellStyle name="Note 2 21 3 2 4" xfId="8553" xr:uid="{00000000-0005-0000-0000-0000151C0000}"/>
    <cellStyle name="Note 2 21 3 2 4 2" xfId="25988" xr:uid="{00000000-0005-0000-0000-0000161C0000}"/>
    <cellStyle name="Note 2 21 3 2 4 3" xfId="40441" xr:uid="{00000000-0005-0000-0000-0000171C0000}"/>
    <cellStyle name="Note 2 21 3 2 5" xfId="10973" xr:uid="{00000000-0005-0000-0000-0000181C0000}"/>
    <cellStyle name="Note 2 21 3 2 5 2" xfId="28408" xr:uid="{00000000-0005-0000-0000-0000191C0000}"/>
    <cellStyle name="Note 2 21 3 2 5 3" xfId="42861" xr:uid="{00000000-0005-0000-0000-00001A1C0000}"/>
    <cellStyle name="Note 2 21 3 2 6" xfId="17980" xr:uid="{00000000-0005-0000-0000-00001B1C0000}"/>
    <cellStyle name="Note 2 21 3 3" xfId="1140" xr:uid="{00000000-0005-0000-0000-00001C1C0000}"/>
    <cellStyle name="Note 2 21 3 3 2" xfId="3651" xr:uid="{00000000-0005-0000-0000-00001D1C0000}"/>
    <cellStyle name="Note 2 21 3 3 2 2" xfId="13364" xr:uid="{00000000-0005-0000-0000-00001E1C0000}"/>
    <cellStyle name="Note 2 21 3 3 2 2 2" xfId="30799" xr:uid="{00000000-0005-0000-0000-00001F1C0000}"/>
    <cellStyle name="Note 2 21 3 3 2 2 3" xfId="45252" xr:uid="{00000000-0005-0000-0000-0000201C0000}"/>
    <cellStyle name="Note 2 21 3 3 2 3" xfId="15825" xr:uid="{00000000-0005-0000-0000-0000211C0000}"/>
    <cellStyle name="Note 2 21 3 3 2 3 2" xfId="33260" xr:uid="{00000000-0005-0000-0000-0000221C0000}"/>
    <cellStyle name="Note 2 21 3 3 2 3 3" xfId="47713" xr:uid="{00000000-0005-0000-0000-0000231C0000}"/>
    <cellStyle name="Note 2 21 3 3 2 4" xfId="21087" xr:uid="{00000000-0005-0000-0000-0000241C0000}"/>
    <cellStyle name="Note 2 21 3 3 2 5" xfId="35540" xr:uid="{00000000-0005-0000-0000-0000251C0000}"/>
    <cellStyle name="Note 2 21 3 3 3" xfId="6113" xr:uid="{00000000-0005-0000-0000-0000261C0000}"/>
    <cellStyle name="Note 2 21 3 3 3 2" xfId="23548" xr:uid="{00000000-0005-0000-0000-0000271C0000}"/>
    <cellStyle name="Note 2 21 3 3 3 3" xfId="38001" xr:uid="{00000000-0005-0000-0000-0000281C0000}"/>
    <cellStyle name="Note 2 21 3 3 4" xfId="8554" xr:uid="{00000000-0005-0000-0000-0000291C0000}"/>
    <cellStyle name="Note 2 21 3 3 4 2" xfId="25989" xr:uid="{00000000-0005-0000-0000-00002A1C0000}"/>
    <cellStyle name="Note 2 21 3 3 4 3" xfId="40442" xr:uid="{00000000-0005-0000-0000-00002B1C0000}"/>
    <cellStyle name="Note 2 21 3 3 5" xfId="10974" xr:uid="{00000000-0005-0000-0000-00002C1C0000}"/>
    <cellStyle name="Note 2 21 3 3 5 2" xfId="28409" xr:uid="{00000000-0005-0000-0000-00002D1C0000}"/>
    <cellStyle name="Note 2 21 3 3 5 3" xfId="42862" xr:uid="{00000000-0005-0000-0000-00002E1C0000}"/>
    <cellStyle name="Note 2 21 3 3 6" xfId="17981" xr:uid="{00000000-0005-0000-0000-00002F1C0000}"/>
    <cellStyle name="Note 2 21 3 4" xfId="1141" xr:uid="{00000000-0005-0000-0000-0000301C0000}"/>
    <cellStyle name="Note 2 21 3 4 2" xfId="3652" xr:uid="{00000000-0005-0000-0000-0000311C0000}"/>
    <cellStyle name="Note 2 21 3 4 2 2" xfId="21088" xr:uid="{00000000-0005-0000-0000-0000321C0000}"/>
    <cellStyle name="Note 2 21 3 4 2 3" xfId="35541" xr:uid="{00000000-0005-0000-0000-0000331C0000}"/>
    <cellStyle name="Note 2 21 3 4 3" xfId="6114" xr:uid="{00000000-0005-0000-0000-0000341C0000}"/>
    <cellStyle name="Note 2 21 3 4 3 2" xfId="23549" xr:uid="{00000000-0005-0000-0000-0000351C0000}"/>
    <cellStyle name="Note 2 21 3 4 3 3" xfId="38002" xr:uid="{00000000-0005-0000-0000-0000361C0000}"/>
    <cellStyle name="Note 2 21 3 4 4" xfId="8555" xr:uid="{00000000-0005-0000-0000-0000371C0000}"/>
    <cellStyle name="Note 2 21 3 4 4 2" xfId="25990" xr:uid="{00000000-0005-0000-0000-0000381C0000}"/>
    <cellStyle name="Note 2 21 3 4 4 3" xfId="40443" xr:uid="{00000000-0005-0000-0000-0000391C0000}"/>
    <cellStyle name="Note 2 21 3 4 5" xfId="10975" xr:uid="{00000000-0005-0000-0000-00003A1C0000}"/>
    <cellStyle name="Note 2 21 3 4 5 2" xfId="28410" xr:uid="{00000000-0005-0000-0000-00003B1C0000}"/>
    <cellStyle name="Note 2 21 3 4 5 3" xfId="42863" xr:uid="{00000000-0005-0000-0000-00003C1C0000}"/>
    <cellStyle name="Note 2 21 3 4 6" xfId="15055" xr:uid="{00000000-0005-0000-0000-00003D1C0000}"/>
    <cellStyle name="Note 2 21 3 4 6 2" xfId="32490" xr:uid="{00000000-0005-0000-0000-00003E1C0000}"/>
    <cellStyle name="Note 2 21 3 4 6 3" xfId="46943" xr:uid="{00000000-0005-0000-0000-00003F1C0000}"/>
    <cellStyle name="Note 2 21 3 4 7" xfId="17982" xr:uid="{00000000-0005-0000-0000-0000401C0000}"/>
    <cellStyle name="Note 2 21 3 4 8" xfId="20217" xr:uid="{00000000-0005-0000-0000-0000411C0000}"/>
    <cellStyle name="Note 2 21 3 5" xfId="3649" xr:uid="{00000000-0005-0000-0000-0000421C0000}"/>
    <cellStyle name="Note 2 21 3 5 2" xfId="13362" xr:uid="{00000000-0005-0000-0000-0000431C0000}"/>
    <cellStyle name="Note 2 21 3 5 2 2" xfId="30797" xr:uid="{00000000-0005-0000-0000-0000441C0000}"/>
    <cellStyle name="Note 2 21 3 5 2 3" xfId="45250" xr:uid="{00000000-0005-0000-0000-0000451C0000}"/>
    <cellStyle name="Note 2 21 3 5 3" xfId="15823" xr:uid="{00000000-0005-0000-0000-0000461C0000}"/>
    <cellStyle name="Note 2 21 3 5 3 2" xfId="33258" xr:uid="{00000000-0005-0000-0000-0000471C0000}"/>
    <cellStyle name="Note 2 21 3 5 3 3" xfId="47711" xr:uid="{00000000-0005-0000-0000-0000481C0000}"/>
    <cellStyle name="Note 2 21 3 5 4" xfId="21085" xr:uid="{00000000-0005-0000-0000-0000491C0000}"/>
    <cellStyle name="Note 2 21 3 5 5" xfId="35538" xr:uid="{00000000-0005-0000-0000-00004A1C0000}"/>
    <cellStyle name="Note 2 21 3 6" xfId="6111" xr:uid="{00000000-0005-0000-0000-00004B1C0000}"/>
    <cellStyle name="Note 2 21 3 6 2" xfId="23546" xr:uid="{00000000-0005-0000-0000-00004C1C0000}"/>
    <cellStyle name="Note 2 21 3 6 3" xfId="37999" xr:uid="{00000000-0005-0000-0000-00004D1C0000}"/>
    <cellStyle name="Note 2 21 3 7" xfId="8552" xr:uid="{00000000-0005-0000-0000-00004E1C0000}"/>
    <cellStyle name="Note 2 21 3 7 2" xfId="25987" xr:uid="{00000000-0005-0000-0000-00004F1C0000}"/>
    <cellStyle name="Note 2 21 3 7 3" xfId="40440" xr:uid="{00000000-0005-0000-0000-0000501C0000}"/>
    <cellStyle name="Note 2 21 3 8" xfId="10972" xr:uid="{00000000-0005-0000-0000-0000511C0000}"/>
    <cellStyle name="Note 2 21 3 8 2" xfId="28407" xr:uid="{00000000-0005-0000-0000-0000521C0000}"/>
    <cellStyle name="Note 2 21 3 8 3" xfId="42860" xr:uid="{00000000-0005-0000-0000-0000531C0000}"/>
    <cellStyle name="Note 2 21 3 9" xfId="17979" xr:uid="{00000000-0005-0000-0000-0000541C0000}"/>
    <cellStyle name="Note 2 21 4" xfId="1142" xr:uid="{00000000-0005-0000-0000-0000551C0000}"/>
    <cellStyle name="Note 2 21 4 2" xfId="1143" xr:uid="{00000000-0005-0000-0000-0000561C0000}"/>
    <cellStyle name="Note 2 21 4 2 2" xfId="3654" xr:uid="{00000000-0005-0000-0000-0000571C0000}"/>
    <cellStyle name="Note 2 21 4 2 2 2" xfId="13366" xr:uid="{00000000-0005-0000-0000-0000581C0000}"/>
    <cellStyle name="Note 2 21 4 2 2 2 2" xfId="30801" xr:uid="{00000000-0005-0000-0000-0000591C0000}"/>
    <cellStyle name="Note 2 21 4 2 2 2 3" xfId="45254" xr:uid="{00000000-0005-0000-0000-00005A1C0000}"/>
    <cellStyle name="Note 2 21 4 2 2 3" xfId="15827" xr:uid="{00000000-0005-0000-0000-00005B1C0000}"/>
    <cellStyle name="Note 2 21 4 2 2 3 2" xfId="33262" xr:uid="{00000000-0005-0000-0000-00005C1C0000}"/>
    <cellStyle name="Note 2 21 4 2 2 3 3" xfId="47715" xr:uid="{00000000-0005-0000-0000-00005D1C0000}"/>
    <cellStyle name="Note 2 21 4 2 2 4" xfId="21090" xr:uid="{00000000-0005-0000-0000-00005E1C0000}"/>
    <cellStyle name="Note 2 21 4 2 2 5" xfId="35543" xr:uid="{00000000-0005-0000-0000-00005F1C0000}"/>
    <cellStyle name="Note 2 21 4 2 3" xfId="6116" xr:uid="{00000000-0005-0000-0000-0000601C0000}"/>
    <cellStyle name="Note 2 21 4 2 3 2" xfId="23551" xr:uid="{00000000-0005-0000-0000-0000611C0000}"/>
    <cellStyle name="Note 2 21 4 2 3 3" xfId="38004" xr:uid="{00000000-0005-0000-0000-0000621C0000}"/>
    <cellStyle name="Note 2 21 4 2 4" xfId="8557" xr:uid="{00000000-0005-0000-0000-0000631C0000}"/>
    <cellStyle name="Note 2 21 4 2 4 2" xfId="25992" xr:uid="{00000000-0005-0000-0000-0000641C0000}"/>
    <cellStyle name="Note 2 21 4 2 4 3" xfId="40445" xr:uid="{00000000-0005-0000-0000-0000651C0000}"/>
    <cellStyle name="Note 2 21 4 2 5" xfId="10977" xr:uid="{00000000-0005-0000-0000-0000661C0000}"/>
    <cellStyle name="Note 2 21 4 2 5 2" xfId="28412" xr:uid="{00000000-0005-0000-0000-0000671C0000}"/>
    <cellStyle name="Note 2 21 4 2 5 3" xfId="42865" xr:uid="{00000000-0005-0000-0000-0000681C0000}"/>
    <cellStyle name="Note 2 21 4 2 6" xfId="17984" xr:uid="{00000000-0005-0000-0000-0000691C0000}"/>
    <cellStyle name="Note 2 21 4 3" xfId="1144" xr:uid="{00000000-0005-0000-0000-00006A1C0000}"/>
    <cellStyle name="Note 2 21 4 3 2" xfId="3655" xr:uid="{00000000-0005-0000-0000-00006B1C0000}"/>
    <cellStyle name="Note 2 21 4 3 2 2" xfId="13367" xr:uid="{00000000-0005-0000-0000-00006C1C0000}"/>
    <cellStyle name="Note 2 21 4 3 2 2 2" xfId="30802" xr:uid="{00000000-0005-0000-0000-00006D1C0000}"/>
    <cellStyle name="Note 2 21 4 3 2 2 3" xfId="45255" xr:uid="{00000000-0005-0000-0000-00006E1C0000}"/>
    <cellStyle name="Note 2 21 4 3 2 3" xfId="15828" xr:uid="{00000000-0005-0000-0000-00006F1C0000}"/>
    <cellStyle name="Note 2 21 4 3 2 3 2" xfId="33263" xr:uid="{00000000-0005-0000-0000-0000701C0000}"/>
    <cellStyle name="Note 2 21 4 3 2 3 3" xfId="47716" xr:uid="{00000000-0005-0000-0000-0000711C0000}"/>
    <cellStyle name="Note 2 21 4 3 2 4" xfId="21091" xr:uid="{00000000-0005-0000-0000-0000721C0000}"/>
    <cellStyle name="Note 2 21 4 3 2 5" xfId="35544" xr:uid="{00000000-0005-0000-0000-0000731C0000}"/>
    <cellStyle name="Note 2 21 4 3 3" xfId="6117" xr:uid="{00000000-0005-0000-0000-0000741C0000}"/>
    <cellStyle name="Note 2 21 4 3 3 2" xfId="23552" xr:uid="{00000000-0005-0000-0000-0000751C0000}"/>
    <cellStyle name="Note 2 21 4 3 3 3" xfId="38005" xr:uid="{00000000-0005-0000-0000-0000761C0000}"/>
    <cellStyle name="Note 2 21 4 3 4" xfId="8558" xr:uid="{00000000-0005-0000-0000-0000771C0000}"/>
    <cellStyle name="Note 2 21 4 3 4 2" xfId="25993" xr:uid="{00000000-0005-0000-0000-0000781C0000}"/>
    <cellStyle name="Note 2 21 4 3 4 3" xfId="40446" xr:uid="{00000000-0005-0000-0000-0000791C0000}"/>
    <cellStyle name="Note 2 21 4 3 5" xfId="10978" xr:uid="{00000000-0005-0000-0000-00007A1C0000}"/>
    <cellStyle name="Note 2 21 4 3 5 2" xfId="28413" xr:uid="{00000000-0005-0000-0000-00007B1C0000}"/>
    <cellStyle name="Note 2 21 4 3 5 3" xfId="42866" xr:uid="{00000000-0005-0000-0000-00007C1C0000}"/>
    <cellStyle name="Note 2 21 4 3 6" xfId="17985" xr:uid="{00000000-0005-0000-0000-00007D1C0000}"/>
    <cellStyle name="Note 2 21 4 4" xfId="1145" xr:uid="{00000000-0005-0000-0000-00007E1C0000}"/>
    <cellStyle name="Note 2 21 4 4 2" xfId="3656" xr:uid="{00000000-0005-0000-0000-00007F1C0000}"/>
    <cellStyle name="Note 2 21 4 4 2 2" xfId="21092" xr:uid="{00000000-0005-0000-0000-0000801C0000}"/>
    <cellStyle name="Note 2 21 4 4 2 3" xfId="35545" xr:uid="{00000000-0005-0000-0000-0000811C0000}"/>
    <cellStyle name="Note 2 21 4 4 3" xfId="6118" xr:uid="{00000000-0005-0000-0000-0000821C0000}"/>
    <cellStyle name="Note 2 21 4 4 3 2" xfId="23553" xr:uid="{00000000-0005-0000-0000-0000831C0000}"/>
    <cellStyle name="Note 2 21 4 4 3 3" xfId="38006" xr:uid="{00000000-0005-0000-0000-0000841C0000}"/>
    <cellStyle name="Note 2 21 4 4 4" xfId="8559" xr:uid="{00000000-0005-0000-0000-0000851C0000}"/>
    <cellStyle name="Note 2 21 4 4 4 2" xfId="25994" xr:uid="{00000000-0005-0000-0000-0000861C0000}"/>
    <cellStyle name="Note 2 21 4 4 4 3" xfId="40447" xr:uid="{00000000-0005-0000-0000-0000871C0000}"/>
    <cellStyle name="Note 2 21 4 4 5" xfId="10979" xr:uid="{00000000-0005-0000-0000-0000881C0000}"/>
    <cellStyle name="Note 2 21 4 4 5 2" xfId="28414" xr:uid="{00000000-0005-0000-0000-0000891C0000}"/>
    <cellStyle name="Note 2 21 4 4 5 3" xfId="42867" xr:uid="{00000000-0005-0000-0000-00008A1C0000}"/>
    <cellStyle name="Note 2 21 4 4 6" xfId="15056" xr:uid="{00000000-0005-0000-0000-00008B1C0000}"/>
    <cellStyle name="Note 2 21 4 4 6 2" xfId="32491" xr:uid="{00000000-0005-0000-0000-00008C1C0000}"/>
    <cellStyle name="Note 2 21 4 4 6 3" xfId="46944" xr:uid="{00000000-0005-0000-0000-00008D1C0000}"/>
    <cellStyle name="Note 2 21 4 4 7" xfId="17986" xr:uid="{00000000-0005-0000-0000-00008E1C0000}"/>
    <cellStyle name="Note 2 21 4 4 8" xfId="20218" xr:uid="{00000000-0005-0000-0000-00008F1C0000}"/>
    <cellStyle name="Note 2 21 4 5" xfId="3653" xr:uid="{00000000-0005-0000-0000-0000901C0000}"/>
    <cellStyle name="Note 2 21 4 5 2" xfId="13365" xr:uid="{00000000-0005-0000-0000-0000911C0000}"/>
    <cellStyle name="Note 2 21 4 5 2 2" xfId="30800" xr:uid="{00000000-0005-0000-0000-0000921C0000}"/>
    <cellStyle name="Note 2 21 4 5 2 3" xfId="45253" xr:uid="{00000000-0005-0000-0000-0000931C0000}"/>
    <cellStyle name="Note 2 21 4 5 3" xfId="15826" xr:uid="{00000000-0005-0000-0000-0000941C0000}"/>
    <cellStyle name="Note 2 21 4 5 3 2" xfId="33261" xr:uid="{00000000-0005-0000-0000-0000951C0000}"/>
    <cellStyle name="Note 2 21 4 5 3 3" xfId="47714" xr:uid="{00000000-0005-0000-0000-0000961C0000}"/>
    <cellStyle name="Note 2 21 4 5 4" xfId="21089" xr:uid="{00000000-0005-0000-0000-0000971C0000}"/>
    <cellStyle name="Note 2 21 4 5 5" xfId="35542" xr:uid="{00000000-0005-0000-0000-0000981C0000}"/>
    <cellStyle name="Note 2 21 4 6" xfId="6115" xr:uid="{00000000-0005-0000-0000-0000991C0000}"/>
    <cellStyle name="Note 2 21 4 6 2" xfId="23550" xr:uid="{00000000-0005-0000-0000-00009A1C0000}"/>
    <cellStyle name="Note 2 21 4 6 3" xfId="38003" xr:uid="{00000000-0005-0000-0000-00009B1C0000}"/>
    <cellStyle name="Note 2 21 4 7" xfId="8556" xr:uid="{00000000-0005-0000-0000-00009C1C0000}"/>
    <cellStyle name="Note 2 21 4 7 2" xfId="25991" xr:uid="{00000000-0005-0000-0000-00009D1C0000}"/>
    <cellStyle name="Note 2 21 4 7 3" xfId="40444" xr:uid="{00000000-0005-0000-0000-00009E1C0000}"/>
    <cellStyle name="Note 2 21 4 8" xfId="10976" xr:uid="{00000000-0005-0000-0000-00009F1C0000}"/>
    <cellStyle name="Note 2 21 4 8 2" xfId="28411" xr:uid="{00000000-0005-0000-0000-0000A01C0000}"/>
    <cellStyle name="Note 2 21 4 8 3" xfId="42864" xr:uid="{00000000-0005-0000-0000-0000A11C0000}"/>
    <cellStyle name="Note 2 21 4 9" xfId="17983" xr:uid="{00000000-0005-0000-0000-0000A21C0000}"/>
    <cellStyle name="Note 2 21 5" xfId="1146" xr:uid="{00000000-0005-0000-0000-0000A31C0000}"/>
    <cellStyle name="Note 2 21 5 2" xfId="3657" xr:uid="{00000000-0005-0000-0000-0000A41C0000}"/>
    <cellStyle name="Note 2 21 5 2 2" xfId="13368" xr:uid="{00000000-0005-0000-0000-0000A51C0000}"/>
    <cellStyle name="Note 2 21 5 2 2 2" xfId="30803" xr:uid="{00000000-0005-0000-0000-0000A61C0000}"/>
    <cellStyle name="Note 2 21 5 2 2 3" xfId="45256" xr:uid="{00000000-0005-0000-0000-0000A71C0000}"/>
    <cellStyle name="Note 2 21 5 2 3" xfId="15829" xr:uid="{00000000-0005-0000-0000-0000A81C0000}"/>
    <cellStyle name="Note 2 21 5 2 3 2" xfId="33264" xr:uid="{00000000-0005-0000-0000-0000A91C0000}"/>
    <cellStyle name="Note 2 21 5 2 3 3" xfId="47717" xr:uid="{00000000-0005-0000-0000-0000AA1C0000}"/>
    <cellStyle name="Note 2 21 5 2 4" xfId="21093" xr:uid="{00000000-0005-0000-0000-0000AB1C0000}"/>
    <cellStyle name="Note 2 21 5 2 5" xfId="35546" xr:uid="{00000000-0005-0000-0000-0000AC1C0000}"/>
    <cellStyle name="Note 2 21 5 3" xfId="6119" xr:uid="{00000000-0005-0000-0000-0000AD1C0000}"/>
    <cellStyle name="Note 2 21 5 3 2" xfId="23554" xr:uid="{00000000-0005-0000-0000-0000AE1C0000}"/>
    <cellStyle name="Note 2 21 5 3 3" xfId="38007" xr:uid="{00000000-0005-0000-0000-0000AF1C0000}"/>
    <cellStyle name="Note 2 21 5 4" xfId="8560" xr:uid="{00000000-0005-0000-0000-0000B01C0000}"/>
    <cellStyle name="Note 2 21 5 4 2" xfId="25995" xr:uid="{00000000-0005-0000-0000-0000B11C0000}"/>
    <cellStyle name="Note 2 21 5 4 3" xfId="40448" xr:uid="{00000000-0005-0000-0000-0000B21C0000}"/>
    <cellStyle name="Note 2 21 5 5" xfId="10980" xr:uid="{00000000-0005-0000-0000-0000B31C0000}"/>
    <cellStyle name="Note 2 21 5 5 2" xfId="28415" xr:uid="{00000000-0005-0000-0000-0000B41C0000}"/>
    <cellStyle name="Note 2 21 5 5 3" xfId="42868" xr:uid="{00000000-0005-0000-0000-0000B51C0000}"/>
    <cellStyle name="Note 2 21 5 6" xfId="17987" xr:uid="{00000000-0005-0000-0000-0000B61C0000}"/>
    <cellStyle name="Note 2 21 6" xfId="1147" xr:uid="{00000000-0005-0000-0000-0000B71C0000}"/>
    <cellStyle name="Note 2 21 6 2" xfId="3658" xr:uid="{00000000-0005-0000-0000-0000B81C0000}"/>
    <cellStyle name="Note 2 21 6 2 2" xfId="13369" xr:uid="{00000000-0005-0000-0000-0000B91C0000}"/>
    <cellStyle name="Note 2 21 6 2 2 2" xfId="30804" xr:uid="{00000000-0005-0000-0000-0000BA1C0000}"/>
    <cellStyle name="Note 2 21 6 2 2 3" xfId="45257" xr:uid="{00000000-0005-0000-0000-0000BB1C0000}"/>
    <cellStyle name="Note 2 21 6 2 3" xfId="15830" xr:uid="{00000000-0005-0000-0000-0000BC1C0000}"/>
    <cellStyle name="Note 2 21 6 2 3 2" xfId="33265" xr:uid="{00000000-0005-0000-0000-0000BD1C0000}"/>
    <cellStyle name="Note 2 21 6 2 3 3" xfId="47718" xr:uid="{00000000-0005-0000-0000-0000BE1C0000}"/>
    <cellStyle name="Note 2 21 6 2 4" xfId="21094" xr:uid="{00000000-0005-0000-0000-0000BF1C0000}"/>
    <cellStyle name="Note 2 21 6 2 5" xfId="35547" xr:uid="{00000000-0005-0000-0000-0000C01C0000}"/>
    <cellStyle name="Note 2 21 6 3" xfId="6120" xr:uid="{00000000-0005-0000-0000-0000C11C0000}"/>
    <cellStyle name="Note 2 21 6 3 2" xfId="23555" xr:uid="{00000000-0005-0000-0000-0000C21C0000}"/>
    <cellStyle name="Note 2 21 6 3 3" xfId="38008" xr:uid="{00000000-0005-0000-0000-0000C31C0000}"/>
    <cellStyle name="Note 2 21 6 4" xfId="8561" xr:uid="{00000000-0005-0000-0000-0000C41C0000}"/>
    <cellStyle name="Note 2 21 6 4 2" xfId="25996" xr:uid="{00000000-0005-0000-0000-0000C51C0000}"/>
    <cellStyle name="Note 2 21 6 4 3" xfId="40449" xr:uid="{00000000-0005-0000-0000-0000C61C0000}"/>
    <cellStyle name="Note 2 21 6 5" xfId="10981" xr:uid="{00000000-0005-0000-0000-0000C71C0000}"/>
    <cellStyle name="Note 2 21 6 5 2" xfId="28416" xr:uid="{00000000-0005-0000-0000-0000C81C0000}"/>
    <cellStyle name="Note 2 21 6 5 3" xfId="42869" xr:uid="{00000000-0005-0000-0000-0000C91C0000}"/>
    <cellStyle name="Note 2 21 6 6" xfId="17988" xr:uid="{00000000-0005-0000-0000-0000CA1C0000}"/>
    <cellStyle name="Note 2 21 7" xfId="1148" xr:uid="{00000000-0005-0000-0000-0000CB1C0000}"/>
    <cellStyle name="Note 2 21 7 2" xfId="3659" xr:uid="{00000000-0005-0000-0000-0000CC1C0000}"/>
    <cellStyle name="Note 2 21 7 2 2" xfId="21095" xr:uid="{00000000-0005-0000-0000-0000CD1C0000}"/>
    <cellStyle name="Note 2 21 7 2 3" xfId="35548" xr:uid="{00000000-0005-0000-0000-0000CE1C0000}"/>
    <cellStyle name="Note 2 21 7 3" xfId="6121" xr:uid="{00000000-0005-0000-0000-0000CF1C0000}"/>
    <cellStyle name="Note 2 21 7 3 2" xfId="23556" xr:uid="{00000000-0005-0000-0000-0000D01C0000}"/>
    <cellStyle name="Note 2 21 7 3 3" xfId="38009" xr:uid="{00000000-0005-0000-0000-0000D11C0000}"/>
    <cellStyle name="Note 2 21 7 4" xfId="8562" xr:uid="{00000000-0005-0000-0000-0000D21C0000}"/>
    <cellStyle name="Note 2 21 7 4 2" xfId="25997" xr:uid="{00000000-0005-0000-0000-0000D31C0000}"/>
    <cellStyle name="Note 2 21 7 4 3" xfId="40450" xr:uid="{00000000-0005-0000-0000-0000D41C0000}"/>
    <cellStyle name="Note 2 21 7 5" xfId="10982" xr:uid="{00000000-0005-0000-0000-0000D51C0000}"/>
    <cellStyle name="Note 2 21 7 5 2" xfId="28417" xr:uid="{00000000-0005-0000-0000-0000D61C0000}"/>
    <cellStyle name="Note 2 21 7 5 3" xfId="42870" xr:uid="{00000000-0005-0000-0000-0000D71C0000}"/>
    <cellStyle name="Note 2 21 7 6" xfId="15057" xr:uid="{00000000-0005-0000-0000-0000D81C0000}"/>
    <cellStyle name="Note 2 21 7 6 2" xfId="32492" xr:uid="{00000000-0005-0000-0000-0000D91C0000}"/>
    <cellStyle name="Note 2 21 7 6 3" xfId="46945" xr:uid="{00000000-0005-0000-0000-0000DA1C0000}"/>
    <cellStyle name="Note 2 21 7 7" xfId="17989" xr:uid="{00000000-0005-0000-0000-0000DB1C0000}"/>
    <cellStyle name="Note 2 21 7 8" xfId="20219" xr:uid="{00000000-0005-0000-0000-0000DC1C0000}"/>
    <cellStyle name="Note 2 21 8" xfId="3644" xr:uid="{00000000-0005-0000-0000-0000DD1C0000}"/>
    <cellStyle name="Note 2 21 8 2" xfId="13358" xr:uid="{00000000-0005-0000-0000-0000DE1C0000}"/>
    <cellStyle name="Note 2 21 8 2 2" xfId="30793" xr:uid="{00000000-0005-0000-0000-0000DF1C0000}"/>
    <cellStyle name="Note 2 21 8 2 3" xfId="45246" xr:uid="{00000000-0005-0000-0000-0000E01C0000}"/>
    <cellStyle name="Note 2 21 8 3" xfId="15819" xr:uid="{00000000-0005-0000-0000-0000E11C0000}"/>
    <cellStyle name="Note 2 21 8 3 2" xfId="33254" xr:uid="{00000000-0005-0000-0000-0000E21C0000}"/>
    <cellStyle name="Note 2 21 8 3 3" xfId="47707" xr:uid="{00000000-0005-0000-0000-0000E31C0000}"/>
    <cellStyle name="Note 2 21 8 4" xfId="21080" xr:uid="{00000000-0005-0000-0000-0000E41C0000}"/>
    <cellStyle name="Note 2 21 8 5" xfId="35533" xr:uid="{00000000-0005-0000-0000-0000E51C0000}"/>
    <cellStyle name="Note 2 21 9" xfId="6106" xr:uid="{00000000-0005-0000-0000-0000E61C0000}"/>
    <cellStyle name="Note 2 21 9 2" xfId="23541" xr:uid="{00000000-0005-0000-0000-0000E71C0000}"/>
    <cellStyle name="Note 2 21 9 3" xfId="37994" xr:uid="{00000000-0005-0000-0000-0000E81C0000}"/>
    <cellStyle name="Note 2 22" xfId="1149" xr:uid="{00000000-0005-0000-0000-0000E91C0000}"/>
    <cellStyle name="Note 2 22 10" xfId="8563" xr:uid="{00000000-0005-0000-0000-0000EA1C0000}"/>
    <cellStyle name="Note 2 22 10 2" xfId="25998" xr:uid="{00000000-0005-0000-0000-0000EB1C0000}"/>
    <cellStyle name="Note 2 22 10 3" xfId="40451" xr:uid="{00000000-0005-0000-0000-0000EC1C0000}"/>
    <cellStyle name="Note 2 22 11" xfId="10983" xr:uid="{00000000-0005-0000-0000-0000ED1C0000}"/>
    <cellStyle name="Note 2 22 11 2" xfId="28418" xr:uid="{00000000-0005-0000-0000-0000EE1C0000}"/>
    <cellStyle name="Note 2 22 11 3" xfId="42871" xr:uid="{00000000-0005-0000-0000-0000EF1C0000}"/>
    <cellStyle name="Note 2 22 12" xfId="17990" xr:uid="{00000000-0005-0000-0000-0000F01C0000}"/>
    <cellStyle name="Note 2 22 2" xfId="1150" xr:uid="{00000000-0005-0000-0000-0000F11C0000}"/>
    <cellStyle name="Note 2 22 2 2" xfId="1151" xr:uid="{00000000-0005-0000-0000-0000F21C0000}"/>
    <cellStyle name="Note 2 22 2 2 2" xfId="3662" xr:uid="{00000000-0005-0000-0000-0000F31C0000}"/>
    <cellStyle name="Note 2 22 2 2 2 2" xfId="13372" xr:uid="{00000000-0005-0000-0000-0000F41C0000}"/>
    <cellStyle name="Note 2 22 2 2 2 2 2" xfId="30807" xr:uid="{00000000-0005-0000-0000-0000F51C0000}"/>
    <cellStyle name="Note 2 22 2 2 2 2 3" xfId="45260" xr:uid="{00000000-0005-0000-0000-0000F61C0000}"/>
    <cellStyle name="Note 2 22 2 2 2 3" xfId="15833" xr:uid="{00000000-0005-0000-0000-0000F71C0000}"/>
    <cellStyle name="Note 2 22 2 2 2 3 2" xfId="33268" xr:uid="{00000000-0005-0000-0000-0000F81C0000}"/>
    <cellStyle name="Note 2 22 2 2 2 3 3" xfId="47721" xr:uid="{00000000-0005-0000-0000-0000F91C0000}"/>
    <cellStyle name="Note 2 22 2 2 2 4" xfId="21098" xr:uid="{00000000-0005-0000-0000-0000FA1C0000}"/>
    <cellStyle name="Note 2 22 2 2 2 5" xfId="35551" xr:uid="{00000000-0005-0000-0000-0000FB1C0000}"/>
    <cellStyle name="Note 2 22 2 2 3" xfId="6124" xr:uid="{00000000-0005-0000-0000-0000FC1C0000}"/>
    <cellStyle name="Note 2 22 2 2 3 2" xfId="23559" xr:uid="{00000000-0005-0000-0000-0000FD1C0000}"/>
    <cellStyle name="Note 2 22 2 2 3 3" xfId="38012" xr:uid="{00000000-0005-0000-0000-0000FE1C0000}"/>
    <cellStyle name="Note 2 22 2 2 4" xfId="8565" xr:uid="{00000000-0005-0000-0000-0000FF1C0000}"/>
    <cellStyle name="Note 2 22 2 2 4 2" xfId="26000" xr:uid="{00000000-0005-0000-0000-0000001D0000}"/>
    <cellStyle name="Note 2 22 2 2 4 3" xfId="40453" xr:uid="{00000000-0005-0000-0000-0000011D0000}"/>
    <cellStyle name="Note 2 22 2 2 5" xfId="10985" xr:uid="{00000000-0005-0000-0000-0000021D0000}"/>
    <cellStyle name="Note 2 22 2 2 5 2" xfId="28420" xr:uid="{00000000-0005-0000-0000-0000031D0000}"/>
    <cellStyle name="Note 2 22 2 2 5 3" xfId="42873" xr:uid="{00000000-0005-0000-0000-0000041D0000}"/>
    <cellStyle name="Note 2 22 2 2 6" xfId="17992" xr:uid="{00000000-0005-0000-0000-0000051D0000}"/>
    <cellStyle name="Note 2 22 2 3" xfId="1152" xr:uid="{00000000-0005-0000-0000-0000061D0000}"/>
    <cellStyle name="Note 2 22 2 3 2" xfId="3663" xr:uid="{00000000-0005-0000-0000-0000071D0000}"/>
    <cellStyle name="Note 2 22 2 3 2 2" xfId="13373" xr:uid="{00000000-0005-0000-0000-0000081D0000}"/>
    <cellStyle name="Note 2 22 2 3 2 2 2" xfId="30808" xr:uid="{00000000-0005-0000-0000-0000091D0000}"/>
    <cellStyle name="Note 2 22 2 3 2 2 3" xfId="45261" xr:uid="{00000000-0005-0000-0000-00000A1D0000}"/>
    <cellStyle name="Note 2 22 2 3 2 3" xfId="15834" xr:uid="{00000000-0005-0000-0000-00000B1D0000}"/>
    <cellStyle name="Note 2 22 2 3 2 3 2" xfId="33269" xr:uid="{00000000-0005-0000-0000-00000C1D0000}"/>
    <cellStyle name="Note 2 22 2 3 2 3 3" xfId="47722" xr:uid="{00000000-0005-0000-0000-00000D1D0000}"/>
    <cellStyle name="Note 2 22 2 3 2 4" xfId="21099" xr:uid="{00000000-0005-0000-0000-00000E1D0000}"/>
    <cellStyle name="Note 2 22 2 3 2 5" xfId="35552" xr:uid="{00000000-0005-0000-0000-00000F1D0000}"/>
    <cellStyle name="Note 2 22 2 3 3" xfId="6125" xr:uid="{00000000-0005-0000-0000-0000101D0000}"/>
    <cellStyle name="Note 2 22 2 3 3 2" xfId="23560" xr:uid="{00000000-0005-0000-0000-0000111D0000}"/>
    <cellStyle name="Note 2 22 2 3 3 3" xfId="38013" xr:uid="{00000000-0005-0000-0000-0000121D0000}"/>
    <cellStyle name="Note 2 22 2 3 4" xfId="8566" xr:uid="{00000000-0005-0000-0000-0000131D0000}"/>
    <cellStyle name="Note 2 22 2 3 4 2" xfId="26001" xr:uid="{00000000-0005-0000-0000-0000141D0000}"/>
    <cellStyle name="Note 2 22 2 3 4 3" xfId="40454" xr:uid="{00000000-0005-0000-0000-0000151D0000}"/>
    <cellStyle name="Note 2 22 2 3 5" xfId="10986" xr:uid="{00000000-0005-0000-0000-0000161D0000}"/>
    <cellStyle name="Note 2 22 2 3 5 2" xfId="28421" xr:uid="{00000000-0005-0000-0000-0000171D0000}"/>
    <cellStyle name="Note 2 22 2 3 5 3" xfId="42874" xr:uid="{00000000-0005-0000-0000-0000181D0000}"/>
    <cellStyle name="Note 2 22 2 3 6" xfId="17993" xr:uid="{00000000-0005-0000-0000-0000191D0000}"/>
    <cellStyle name="Note 2 22 2 4" xfId="1153" xr:uid="{00000000-0005-0000-0000-00001A1D0000}"/>
    <cellStyle name="Note 2 22 2 4 2" xfId="3664" xr:uid="{00000000-0005-0000-0000-00001B1D0000}"/>
    <cellStyle name="Note 2 22 2 4 2 2" xfId="21100" xr:uid="{00000000-0005-0000-0000-00001C1D0000}"/>
    <cellStyle name="Note 2 22 2 4 2 3" xfId="35553" xr:uid="{00000000-0005-0000-0000-00001D1D0000}"/>
    <cellStyle name="Note 2 22 2 4 3" xfId="6126" xr:uid="{00000000-0005-0000-0000-00001E1D0000}"/>
    <cellStyle name="Note 2 22 2 4 3 2" xfId="23561" xr:uid="{00000000-0005-0000-0000-00001F1D0000}"/>
    <cellStyle name="Note 2 22 2 4 3 3" xfId="38014" xr:uid="{00000000-0005-0000-0000-0000201D0000}"/>
    <cellStyle name="Note 2 22 2 4 4" xfId="8567" xr:uid="{00000000-0005-0000-0000-0000211D0000}"/>
    <cellStyle name="Note 2 22 2 4 4 2" xfId="26002" xr:uid="{00000000-0005-0000-0000-0000221D0000}"/>
    <cellStyle name="Note 2 22 2 4 4 3" xfId="40455" xr:uid="{00000000-0005-0000-0000-0000231D0000}"/>
    <cellStyle name="Note 2 22 2 4 5" xfId="10987" xr:uid="{00000000-0005-0000-0000-0000241D0000}"/>
    <cellStyle name="Note 2 22 2 4 5 2" xfId="28422" xr:uid="{00000000-0005-0000-0000-0000251D0000}"/>
    <cellStyle name="Note 2 22 2 4 5 3" xfId="42875" xr:uid="{00000000-0005-0000-0000-0000261D0000}"/>
    <cellStyle name="Note 2 22 2 4 6" xfId="15058" xr:uid="{00000000-0005-0000-0000-0000271D0000}"/>
    <cellStyle name="Note 2 22 2 4 6 2" xfId="32493" xr:uid="{00000000-0005-0000-0000-0000281D0000}"/>
    <cellStyle name="Note 2 22 2 4 6 3" xfId="46946" xr:uid="{00000000-0005-0000-0000-0000291D0000}"/>
    <cellStyle name="Note 2 22 2 4 7" xfId="17994" xr:uid="{00000000-0005-0000-0000-00002A1D0000}"/>
    <cellStyle name="Note 2 22 2 4 8" xfId="20220" xr:uid="{00000000-0005-0000-0000-00002B1D0000}"/>
    <cellStyle name="Note 2 22 2 5" xfId="3661" xr:uid="{00000000-0005-0000-0000-00002C1D0000}"/>
    <cellStyle name="Note 2 22 2 5 2" xfId="13371" xr:uid="{00000000-0005-0000-0000-00002D1D0000}"/>
    <cellStyle name="Note 2 22 2 5 2 2" xfId="30806" xr:uid="{00000000-0005-0000-0000-00002E1D0000}"/>
    <cellStyle name="Note 2 22 2 5 2 3" xfId="45259" xr:uid="{00000000-0005-0000-0000-00002F1D0000}"/>
    <cellStyle name="Note 2 22 2 5 3" xfId="15832" xr:uid="{00000000-0005-0000-0000-0000301D0000}"/>
    <cellStyle name="Note 2 22 2 5 3 2" xfId="33267" xr:uid="{00000000-0005-0000-0000-0000311D0000}"/>
    <cellStyle name="Note 2 22 2 5 3 3" xfId="47720" xr:uid="{00000000-0005-0000-0000-0000321D0000}"/>
    <cellStyle name="Note 2 22 2 5 4" xfId="21097" xr:uid="{00000000-0005-0000-0000-0000331D0000}"/>
    <cellStyle name="Note 2 22 2 5 5" xfId="35550" xr:uid="{00000000-0005-0000-0000-0000341D0000}"/>
    <cellStyle name="Note 2 22 2 6" xfId="6123" xr:uid="{00000000-0005-0000-0000-0000351D0000}"/>
    <cellStyle name="Note 2 22 2 6 2" xfId="23558" xr:uid="{00000000-0005-0000-0000-0000361D0000}"/>
    <cellStyle name="Note 2 22 2 6 3" xfId="38011" xr:uid="{00000000-0005-0000-0000-0000371D0000}"/>
    <cellStyle name="Note 2 22 2 7" xfId="8564" xr:uid="{00000000-0005-0000-0000-0000381D0000}"/>
    <cellStyle name="Note 2 22 2 7 2" xfId="25999" xr:uid="{00000000-0005-0000-0000-0000391D0000}"/>
    <cellStyle name="Note 2 22 2 7 3" xfId="40452" xr:uid="{00000000-0005-0000-0000-00003A1D0000}"/>
    <cellStyle name="Note 2 22 2 8" xfId="10984" xr:uid="{00000000-0005-0000-0000-00003B1D0000}"/>
    <cellStyle name="Note 2 22 2 8 2" xfId="28419" xr:uid="{00000000-0005-0000-0000-00003C1D0000}"/>
    <cellStyle name="Note 2 22 2 8 3" xfId="42872" xr:uid="{00000000-0005-0000-0000-00003D1D0000}"/>
    <cellStyle name="Note 2 22 2 9" xfId="17991" xr:uid="{00000000-0005-0000-0000-00003E1D0000}"/>
    <cellStyle name="Note 2 22 3" xfId="1154" xr:uid="{00000000-0005-0000-0000-00003F1D0000}"/>
    <cellStyle name="Note 2 22 3 2" xfId="1155" xr:uid="{00000000-0005-0000-0000-0000401D0000}"/>
    <cellStyle name="Note 2 22 3 2 2" xfId="3666" xr:uid="{00000000-0005-0000-0000-0000411D0000}"/>
    <cellStyle name="Note 2 22 3 2 2 2" xfId="13375" xr:uid="{00000000-0005-0000-0000-0000421D0000}"/>
    <cellStyle name="Note 2 22 3 2 2 2 2" xfId="30810" xr:uid="{00000000-0005-0000-0000-0000431D0000}"/>
    <cellStyle name="Note 2 22 3 2 2 2 3" xfId="45263" xr:uid="{00000000-0005-0000-0000-0000441D0000}"/>
    <cellStyle name="Note 2 22 3 2 2 3" xfId="15836" xr:uid="{00000000-0005-0000-0000-0000451D0000}"/>
    <cellStyle name="Note 2 22 3 2 2 3 2" xfId="33271" xr:uid="{00000000-0005-0000-0000-0000461D0000}"/>
    <cellStyle name="Note 2 22 3 2 2 3 3" xfId="47724" xr:uid="{00000000-0005-0000-0000-0000471D0000}"/>
    <cellStyle name="Note 2 22 3 2 2 4" xfId="21102" xr:uid="{00000000-0005-0000-0000-0000481D0000}"/>
    <cellStyle name="Note 2 22 3 2 2 5" xfId="35555" xr:uid="{00000000-0005-0000-0000-0000491D0000}"/>
    <cellStyle name="Note 2 22 3 2 3" xfId="6128" xr:uid="{00000000-0005-0000-0000-00004A1D0000}"/>
    <cellStyle name="Note 2 22 3 2 3 2" xfId="23563" xr:uid="{00000000-0005-0000-0000-00004B1D0000}"/>
    <cellStyle name="Note 2 22 3 2 3 3" xfId="38016" xr:uid="{00000000-0005-0000-0000-00004C1D0000}"/>
    <cellStyle name="Note 2 22 3 2 4" xfId="8569" xr:uid="{00000000-0005-0000-0000-00004D1D0000}"/>
    <cellStyle name="Note 2 22 3 2 4 2" xfId="26004" xr:uid="{00000000-0005-0000-0000-00004E1D0000}"/>
    <cellStyle name="Note 2 22 3 2 4 3" xfId="40457" xr:uid="{00000000-0005-0000-0000-00004F1D0000}"/>
    <cellStyle name="Note 2 22 3 2 5" xfId="10989" xr:uid="{00000000-0005-0000-0000-0000501D0000}"/>
    <cellStyle name="Note 2 22 3 2 5 2" xfId="28424" xr:uid="{00000000-0005-0000-0000-0000511D0000}"/>
    <cellStyle name="Note 2 22 3 2 5 3" xfId="42877" xr:uid="{00000000-0005-0000-0000-0000521D0000}"/>
    <cellStyle name="Note 2 22 3 2 6" xfId="17996" xr:uid="{00000000-0005-0000-0000-0000531D0000}"/>
    <cellStyle name="Note 2 22 3 3" xfId="1156" xr:uid="{00000000-0005-0000-0000-0000541D0000}"/>
    <cellStyle name="Note 2 22 3 3 2" xfId="3667" xr:uid="{00000000-0005-0000-0000-0000551D0000}"/>
    <cellStyle name="Note 2 22 3 3 2 2" xfId="13376" xr:uid="{00000000-0005-0000-0000-0000561D0000}"/>
    <cellStyle name="Note 2 22 3 3 2 2 2" xfId="30811" xr:uid="{00000000-0005-0000-0000-0000571D0000}"/>
    <cellStyle name="Note 2 22 3 3 2 2 3" xfId="45264" xr:uid="{00000000-0005-0000-0000-0000581D0000}"/>
    <cellStyle name="Note 2 22 3 3 2 3" xfId="15837" xr:uid="{00000000-0005-0000-0000-0000591D0000}"/>
    <cellStyle name="Note 2 22 3 3 2 3 2" xfId="33272" xr:uid="{00000000-0005-0000-0000-00005A1D0000}"/>
    <cellStyle name="Note 2 22 3 3 2 3 3" xfId="47725" xr:uid="{00000000-0005-0000-0000-00005B1D0000}"/>
    <cellStyle name="Note 2 22 3 3 2 4" xfId="21103" xr:uid="{00000000-0005-0000-0000-00005C1D0000}"/>
    <cellStyle name="Note 2 22 3 3 2 5" xfId="35556" xr:uid="{00000000-0005-0000-0000-00005D1D0000}"/>
    <cellStyle name="Note 2 22 3 3 3" xfId="6129" xr:uid="{00000000-0005-0000-0000-00005E1D0000}"/>
    <cellStyle name="Note 2 22 3 3 3 2" xfId="23564" xr:uid="{00000000-0005-0000-0000-00005F1D0000}"/>
    <cellStyle name="Note 2 22 3 3 3 3" xfId="38017" xr:uid="{00000000-0005-0000-0000-0000601D0000}"/>
    <cellStyle name="Note 2 22 3 3 4" xfId="8570" xr:uid="{00000000-0005-0000-0000-0000611D0000}"/>
    <cellStyle name="Note 2 22 3 3 4 2" xfId="26005" xr:uid="{00000000-0005-0000-0000-0000621D0000}"/>
    <cellStyle name="Note 2 22 3 3 4 3" xfId="40458" xr:uid="{00000000-0005-0000-0000-0000631D0000}"/>
    <cellStyle name="Note 2 22 3 3 5" xfId="10990" xr:uid="{00000000-0005-0000-0000-0000641D0000}"/>
    <cellStyle name="Note 2 22 3 3 5 2" xfId="28425" xr:uid="{00000000-0005-0000-0000-0000651D0000}"/>
    <cellStyle name="Note 2 22 3 3 5 3" xfId="42878" xr:uid="{00000000-0005-0000-0000-0000661D0000}"/>
    <cellStyle name="Note 2 22 3 3 6" xfId="17997" xr:uid="{00000000-0005-0000-0000-0000671D0000}"/>
    <cellStyle name="Note 2 22 3 4" xfId="1157" xr:uid="{00000000-0005-0000-0000-0000681D0000}"/>
    <cellStyle name="Note 2 22 3 4 2" xfId="3668" xr:uid="{00000000-0005-0000-0000-0000691D0000}"/>
    <cellStyle name="Note 2 22 3 4 2 2" xfId="21104" xr:uid="{00000000-0005-0000-0000-00006A1D0000}"/>
    <cellStyle name="Note 2 22 3 4 2 3" xfId="35557" xr:uid="{00000000-0005-0000-0000-00006B1D0000}"/>
    <cellStyle name="Note 2 22 3 4 3" xfId="6130" xr:uid="{00000000-0005-0000-0000-00006C1D0000}"/>
    <cellStyle name="Note 2 22 3 4 3 2" xfId="23565" xr:uid="{00000000-0005-0000-0000-00006D1D0000}"/>
    <cellStyle name="Note 2 22 3 4 3 3" xfId="38018" xr:uid="{00000000-0005-0000-0000-00006E1D0000}"/>
    <cellStyle name="Note 2 22 3 4 4" xfId="8571" xr:uid="{00000000-0005-0000-0000-00006F1D0000}"/>
    <cellStyle name="Note 2 22 3 4 4 2" xfId="26006" xr:uid="{00000000-0005-0000-0000-0000701D0000}"/>
    <cellStyle name="Note 2 22 3 4 4 3" xfId="40459" xr:uid="{00000000-0005-0000-0000-0000711D0000}"/>
    <cellStyle name="Note 2 22 3 4 5" xfId="10991" xr:uid="{00000000-0005-0000-0000-0000721D0000}"/>
    <cellStyle name="Note 2 22 3 4 5 2" xfId="28426" xr:uid="{00000000-0005-0000-0000-0000731D0000}"/>
    <cellStyle name="Note 2 22 3 4 5 3" xfId="42879" xr:uid="{00000000-0005-0000-0000-0000741D0000}"/>
    <cellStyle name="Note 2 22 3 4 6" xfId="15059" xr:uid="{00000000-0005-0000-0000-0000751D0000}"/>
    <cellStyle name="Note 2 22 3 4 6 2" xfId="32494" xr:uid="{00000000-0005-0000-0000-0000761D0000}"/>
    <cellStyle name="Note 2 22 3 4 6 3" xfId="46947" xr:uid="{00000000-0005-0000-0000-0000771D0000}"/>
    <cellStyle name="Note 2 22 3 4 7" xfId="17998" xr:uid="{00000000-0005-0000-0000-0000781D0000}"/>
    <cellStyle name="Note 2 22 3 4 8" xfId="20221" xr:uid="{00000000-0005-0000-0000-0000791D0000}"/>
    <cellStyle name="Note 2 22 3 5" xfId="3665" xr:uid="{00000000-0005-0000-0000-00007A1D0000}"/>
    <cellStyle name="Note 2 22 3 5 2" xfId="13374" xr:uid="{00000000-0005-0000-0000-00007B1D0000}"/>
    <cellStyle name="Note 2 22 3 5 2 2" xfId="30809" xr:uid="{00000000-0005-0000-0000-00007C1D0000}"/>
    <cellStyle name="Note 2 22 3 5 2 3" xfId="45262" xr:uid="{00000000-0005-0000-0000-00007D1D0000}"/>
    <cellStyle name="Note 2 22 3 5 3" xfId="15835" xr:uid="{00000000-0005-0000-0000-00007E1D0000}"/>
    <cellStyle name="Note 2 22 3 5 3 2" xfId="33270" xr:uid="{00000000-0005-0000-0000-00007F1D0000}"/>
    <cellStyle name="Note 2 22 3 5 3 3" xfId="47723" xr:uid="{00000000-0005-0000-0000-0000801D0000}"/>
    <cellStyle name="Note 2 22 3 5 4" xfId="21101" xr:uid="{00000000-0005-0000-0000-0000811D0000}"/>
    <cellStyle name="Note 2 22 3 5 5" xfId="35554" xr:uid="{00000000-0005-0000-0000-0000821D0000}"/>
    <cellStyle name="Note 2 22 3 6" xfId="6127" xr:uid="{00000000-0005-0000-0000-0000831D0000}"/>
    <cellStyle name="Note 2 22 3 6 2" xfId="23562" xr:uid="{00000000-0005-0000-0000-0000841D0000}"/>
    <cellStyle name="Note 2 22 3 6 3" xfId="38015" xr:uid="{00000000-0005-0000-0000-0000851D0000}"/>
    <cellStyle name="Note 2 22 3 7" xfId="8568" xr:uid="{00000000-0005-0000-0000-0000861D0000}"/>
    <cellStyle name="Note 2 22 3 7 2" xfId="26003" xr:uid="{00000000-0005-0000-0000-0000871D0000}"/>
    <cellStyle name="Note 2 22 3 7 3" xfId="40456" xr:uid="{00000000-0005-0000-0000-0000881D0000}"/>
    <cellStyle name="Note 2 22 3 8" xfId="10988" xr:uid="{00000000-0005-0000-0000-0000891D0000}"/>
    <cellStyle name="Note 2 22 3 8 2" xfId="28423" xr:uid="{00000000-0005-0000-0000-00008A1D0000}"/>
    <cellStyle name="Note 2 22 3 8 3" xfId="42876" xr:uid="{00000000-0005-0000-0000-00008B1D0000}"/>
    <cellStyle name="Note 2 22 3 9" xfId="17995" xr:uid="{00000000-0005-0000-0000-00008C1D0000}"/>
    <cellStyle name="Note 2 22 4" xfId="1158" xr:uid="{00000000-0005-0000-0000-00008D1D0000}"/>
    <cellStyle name="Note 2 22 4 2" xfId="1159" xr:uid="{00000000-0005-0000-0000-00008E1D0000}"/>
    <cellStyle name="Note 2 22 4 2 2" xfId="3670" xr:uid="{00000000-0005-0000-0000-00008F1D0000}"/>
    <cellStyle name="Note 2 22 4 2 2 2" xfId="13378" xr:uid="{00000000-0005-0000-0000-0000901D0000}"/>
    <cellStyle name="Note 2 22 4 2 2 2 2" xfId="30813" xr:uid="{00000000-0005-0000-0000-0000911D0000}"/>
    <cellStyle name="Note 2 22 4 2 2 2 3" xfId="45266" xr:uid="{00000000-0005-0000-0000-0000921D0000}"/>
    <cellStyle name="Note 2 22 4 2 2 3" xfId="15839" xr:uid="{00000000-0005-0000-0000-0000931D0000}"/>
    <cellStyle name="Note 2 22 4 2 2 3 2" xfId="33274" xr:uid="{00000000-0005-0000-0000-0000941D0000}"/>
    <cellStyle name="Note 2 22 4 2 2 3 3" xfId="47727" xr:uid="{00000000-0005-0000-0000-0000951D0000}"/>
    <cellStyle name="Note 2 22 4 2 2 4" xfId="21106" xr:uid="{00000000-0005-0000-0000-0000961D0000}"/>
    <cellStyle name="Note 2 22 4 2 2 5" xfId="35559" xr:uid="{00000000-0005-0000-0000-0000971D0000}"/>
    <cellStyle name="Note 2 22 4 2 3" xfId="6132" xr:uid="{00000000-0005-0000-0000-0000981D0000}"/>
    <cellStyle name="Note 2 22 4 2 3 2" xfId="23567" xr:uid="{00000000-0005-0000-0000-0000991D0000}"/>
    <cellStyle name="Note 2 22 4 2 3 3" xfId="38020" xr:uid="{00000000-0005-0000-0000-00009A1D0000}"/>
    <cellStyle name="Note 2 22 4 2 4" xfId="8573" xr:uid="{00000000-0005-0000-0000-00009B1D0000}"/>
    <cellStyle name="Note 2 22 4 2 4 2" xfId="26008" xr:uid="{00000000-0005-0000-0000-00009C1D0000}"/>
    <cellStyle name="Note 2 22 4 2 4 3" xfId="40461" xr:uid="{00000000-0005-0000-0000-00009D1D0000}"/>
    <cellStyle name="Note 2 22 4 2 5" xfId="10993" xr:uid="{00000000-0005-0000-0000-00009E1D0000}"/>
    <cellStyle name="Note 2 22 4 2 5 2" xfId="28428" xr:uid="{00000000-0005-0000-0000-00009F1D0000}"/>
    <cellStyle name="Note 2 22 4 2 5 3" xfId="42881" xr:uid="{00000000-0005-0000-0000-0000A01D0000}"/>
    <cellStyle name="Note 2 22 4 2 6" xfId="18000" xr:uid="{00000000-0005-0000-0000-0000A11D0000}"/>
    <cellStyle name="Note 2 22 4 3" xfId="1160" xr:uid="{00000000-0005-0000-0000-0000A21D0000}"/>
    <cellStyle name="Note 2 22 4 3 2" xfId="3671" xr:uid="{00000000-0005-0000-0000-0000A31D0000}"/>
    <cellStyle name="Note 2 22 4 3 2 2" xfId="13379" xr:uid="{00000000-0005-0000-0000-0000A41D0000}"/>
    <cellStyle name="Note 2 22 4 3 2 2 2" xfId="30814" xr:uid="{00000000-0005-0000-0000-0000A51D0000}"/>
    <cellStyle name="Note 2 22 4 3 2 2 3" xfId="45267" xr:uid="{00000000-0005-0000-0000-0000A61D0000}"/>
    <cellStyle name="Note 2 22 4 3 2 3" xfId="15840" xr:uid="{00000000-0005-0000-0000-0000A71D0000}"/>
    <cellStyle name="Note 2 22 4 3 2 3 2" xfId="33275" xr:uid="{00000000-0005-0000-0000-0000A81D0000}"/>
    <cellStyle name="Note 2 22 4 3 2 3 3" xfId="47728" xr:uid="{00000000-0005-0000-0000-0000A91D0000}"/>
    <cellStyle name="Note 2 22 4 3 2 4" xfId="21107" xr:uid="{00000000-0005-0000-0000-0000AA1D0000}"/>
    <cellStyle name="Note 2 22 4 3 2 5" xfId="35560" xr:uid="{00000000-0005-0000-0000-0000AB1D0000}"/>
    <cellStyle name="Note 2 22 4 3 3" xfId="6133" xr:uid="{00000000-0005-0000-0000-0000AC1D0000}"/>
    <cellStyle name="Note 2 22 4 3 3 2" xfId="23568" xr:uid="{00000000-0005-0000-0000-0000AD1D0000}"/>
    <cellStyle name="Note 2 22 4 3 3 3" xfId="38021" xr:uid="{00000000-0005-0000-0000-0000AE1D0000}"/>
    <cellStyle name="Note 2 22 4 3 4" xfId="8574" xr:uid="{00000000-0005-0000-0000-0000AF1D0000}"/>
    <cellStyle name="Note 2 22 4 3 4 2" xfId="26009" xr:uid="{00000000-0005-0000-0000-0000B01D0000}"/>
    <cellStyle name="Note 2 22 4 3 4 3" xfId="40462" xr:uid="{00000000-0005-0000-0000-0000B11D0000}"/>
    <cellStyle name="Note 2 22 4 3 5" xfId="10994" xr:uid="{00000000-0005-0000-0000-0000B21D0000}"/>
    <cellStyle name="Note 2 22 4 3 5 2" xfId="28429" xr:uid="{00000000-0005-0000-0000-0000B31D0000}"/>
    <cellStyle name="Note 2 22 4 3 5 3" xfId="42882" xr:uid="{00000000-0005-0000-0000-0000B41D0000}"/>
    <cellStyle name="Note 2 22 4 3 6" xfId="18001" xr:uid="{00000000-0005-0000-0000-0000B51D0000}"/>
    <cellStyle name="Note 2 22 4 4" xfId="1161" xr:uid="{00000000-0005-0000-0000-0000B61D0000}"/>
    <cellStyle name="Note 2 22 4 4 2" xfId="3672" xr:uid="{00000000-0005-0000-0000-0000B71D0000}"/>
    <cellStyle name="Note 2 22 4 4 2 2" xfId="21108" xr:uid="{00000000-0005-0000-0000-0000B81D0000}"/>
    <cellStyle name="Note 2 22 4 4 2 3" xfId="35561" xr:uid="{00000000-0005-0000-0000-0000B91D0000}"/>
    <cellStyle name="Note 2 22 4 4 3" xfId="6134" xr:uid="{00000000-0005-0000-0000-0000BA1D0000}"/>
    <cellStyle name="Note 2 22 4 4 3 2" xfId="23569" xr:uid="{00000000-0005-0000-0000-0000BB1D0000}"/>
    <cellStyle name="Note 2 22 4 4 3 3" xfId="38022" xr:uid="{00000000-0005-0000-0000-0000BC1D0000}"/>
    <cellStyle name="Note 2 22 4 4 4" xfId="8575" xr:uid="{00000000-0005-0000-0000-0000BD1D0000}"/>
    <cellStyle name="Note 2 22 4 4 4 2" xfId="26010" xr:uid="{00000000-0005-0000-0000-0000BE1D0000}"/>
    <cellStyle name="Note 2 22 4 4 4 3" xfId="40463" xr:uid="{00000000-0005-0000-0000-0000BF1D0000}"/>
    <cellStyle name="Note 2 22 4 4 5" xfId="10995" xr:uid="{00000000-0005-0000-0000-0000C01D0000}"/>
    <cellStyle name="Note 2 22 4 4 5 2" xfId="28430" xr:uid="{00000000-0005-0000-0000-0000C11D0000}"/>
    <cellStyle name="Note 2 22 4 4 5 3" xfId="42883" xr:uid="{00000000-0005-0000-0000-0000C21D0000}"/>
    <cellStyle name="Note 2 22 4 4 6" xfId="15060" xr:uid="{00000000-0005-0000-0000-0000C31D0000}"/>
    <cellStyle name="Note 2 22 4 4 6 2" xfId="32495" xr:uid="{00000000-0005-0000-0000-0000C41D0000}"/>
    <cellStyle name="Note 2 22 4 4 6 3" xfId="46948" xr:uid="{00000000-0005-0000-0000-0000C51D0000}"/>
    <cellStyle name="Note 2 22 4 4 7" xfId="18002" xr:uid="{00000000-0005-0000-0000-0000C61D0000}"/>
    <cellStyle name="Note 2 22 4 4 8" xfId="20222" xr:uid="{00000000-0005-0000-0000-0000C71D0000}"/>
    <cellStyle name="Note 2 22 4 5" xfId="3669" xr:uid="{00000000-0005-0000-0000-0000C81D0000}"/>
    <cellStyle name="Note 2 22 4 5 2" xfId="13377" xr:uid="{00000000-0005-0000-0000-0000C91D0000}"/>
    <cellStyle name="Note 2 22 4 5 2 2" xfId="30812" xr:uid="{00000000-0005-0000-0000-0000CA1D0000}"/>
    <cellStyle name="Note 2 22 4 5 2 3" xfId="45265" xr:uid="{00000000-0005-0000-0000-0000CB1D0000}"/>
    <cellStyle name="Note 2 22 4 5 3" xfId="15838" xr:uid="{00000000-0005-0000-0000-0000CC1D0000}"/>
    <cellStyle name="Note 2 22 4 5 3 2" xfId="33273" xr:uid="{00000000-0005-0000-0000-0000CD1D0000}"/>
    <cellStyle name="Note 2 22 4 5 3 3" xfId="47726" xr:uid="{00000000-0005-0000-0000-0000CE1D0000}"/>
    <cellStyle name="Note 2 22 4 5 4" xfId="21105" xr:uid="{00000000-0005-0000-0000-0000CF1D0000}"/>
    <cellStyle name="Note 2 22 4 5 5" xfId="35558" xr:uid="{00000000-0005-0000-0000-0000D01D0000}"/>
    <cellStyle name="Note 2 22 4 6" xfId="6131" xr:uid="{00000000-0005-0000-0000-0000D11D0000}"/>
    <cellStyle name="Note 2 22 4 6 2" xfId="23566" xr:uid="{00000000-0005-0000-0000-0000D21D0000}"/>
    <cellStyle name="Note 2 22 4 6 3" xfId="38019" xr:uid="{00000000-0005-0000-0000-0000D31D0000}"/>
    <cellStyle name="Note 2 22 4 7" xfId="8572" xr:uid="{00000000-0005-0000-0000-0000D41D0000}"/>
    <cellStyle name="Note 2 22 4 7 2" xfId="26007" xr:uid="{00000000-0005-0000-0000-0000D51D0000}"/>
    <cellStyle name="Note 2 22 4 7 3" xfId="40460" xr:uid="{00000000-0005-0000-0000-0000D61D0000}"/>
    <cellStyle name="Note 2 22 4 8" xfId="10992" xr:uid="{00000000-0005-0000-0000-0000D71D0000}"/>
    <cellStyle name="Note 2 22 4 8 2" xfId="28427" xr:uid="{00000000-0005-0000-0000-0000D81D0000}"/>
    <cellStyle name="Note 2 22 4 8 3" xfId="42880" xr:uid="{00000000-0005-0000-0000-0000D91D0000}"/>
    <cellStyle name="Note 2 22 4 9" xfId="17999" xr:uid="{00000000-0005-0000-0000-0000DA1D0000}"/>
    <cellStyle name="Note 2 22 5" xfId="1162" xr:uid="{00000000-0005-0000-0000-0000DB1D0000}"/>
    <cellStyle name="Note 2 22 5 2" xfId="3673" xr:uid="{00000000-0005-0000-0000-0000DC1D0000}"/>
    <cellStyle name="Note 2 22 5 2 2" xfId="13380" xr:uid="{00000000-0005-0000-0000-0000DD1D0000}"/>
    <cellStyle name="Note 2 22 5 2 2 2" xfId="30815" xr:uid="{00000000-0005-0000-0000-0000DE1D0000}"/>
    <cellStyle name="Note 2 22 5 2 2 3" xfId="45268" xr:uid="{00000000-0005-0000-0000-0000DF1D0000}"/>
    <cellStyle name="Note 2 22 5 2 3" xfId="15841" xr:uid="{00000000-0005-0000-0000-0000E01D0000}"/>
    <cellStyle name="Note 2 22 5 2 3 2" xfId="33276" xr:uid="{00000000-0005-0000-0000-0000E11D0000}"/>
    <cellStyle name="Note 2 22 5 2 3 3" xfId="47729" xr:uid="{00000000-0005-0000-0000-0000E21D0000}"/>
    <cellStyle name="Note 2 22 5 2 4" xfId="21109" xr:uid="{00000000-0005-0000-0000-0000E31D0000}"/>
    <cellStyle name="Note 2 22 5 2 5" xfId="35562" xr:uid="{00000000-0005-0000-0000-0000E41D0000}"/>
    <cellStyle name="Note 2 22 5 3" xfId="6135" xr:uid="{00000000-0005-0000-0000-0000E51D0000}"/>
    <cellStyle name="Note 2 22 5 3 2" xfId="23570" xr:uid="{00000000-0005-0000-0000-0000E61D0000}"/>
    <cellStyle name="Note 2 22 5 3 3" xfId="38023" xr:uid="{00000000-0005-0000-0000-0000E71D0000}"/>
    <cellStyle name="Note 2 22 5 4" xfId="8576" xr:uid="{00000000-0005-0000-0000-0000E81D0000}"/>
    <cellStyle name="Note 2 22 5 4 2" xfId="26011" xr:uid="{00000000-0005-0000-0000-0000E91D0000}"/>
    <cellStyle name="Note 2 22 5 4 3" xfId="40464" xr:uid="{00000000-0005-0000-0000-0000EA1D0000}"/>
    <cellStyle name="Note 2 22 5 5" xfId="10996" xr:uid="{00000000-0005-0000-0000-0000EB1D0000}"/>
    <cellStyle name="Note 2 22 5 5 2" xfId="28431" xr:uid="{00000000-0005-0000-0000-0000EC1D0000}"/>
    <cellStyle name="Note 2 22 5 5 3" xfId="42884" xr:uid="{00000000-0005-0000-0000-0000ED1D0000}"/>
    <cellStyle name="Note 2 22 5 6" xfId="18003" xr:uid="{00000000-0005-0000-0000-0000EE1D0000}"/>
    <cellStyle name="Note 2 22 6" xfId="1163" xr:uid="{00000000-0005-0000-0000-0000EF1D0000}"/>
    <cellStyle name="Note 2 22 6 2" xfId="3674" xr:uid="{00000000-0005-0000-0000-0000F01D0000}"/>
    <cellStyle name="Note 2 22 6 2 2" xfId="13381" xr:uid="{00000000-0005-0000-0000-0000F11D0000}"/>
    <cellStyle name="Note 2 22 6 2 2 2" xfId="30816" xr:uid="{00000000-0005-0000-0000-0000F21D0000}"/>
    <cellStyle name="Note 2 22 6 2 2 3" xfId="45269" xr:uid="{00000000-0005-0000-0000-0000F31D0000}"/>
    <cellStyle name="Note 2 22 6 2 3" xfId="15842" xr:uid="{00000000-0005-0000-0000-0000F41D0000}"/>
    <cellStyle name="Note 2 22 6 2 3 2" xfId="33277" xr:uid="{00000000-0005-0000-0000-0000F51D0000}"/>
    <cellStyle name="Note 2 22 6 2 3 3" xfId="47730" xr:uid="{00000000-0005-0000-0000-0000F61D0000}"/>
    <cellStyle name="Note 2 22 6 2 4" xfId="21110" xr:uid="{00000000-0005-0000-0000-0000F71D0000}"/>
    <cellStyle name="Note 2 22 6 2 5" xfId="35563" xr:uid="{00000000-0005-0000-0000-0000F81D0000}"/>
    <cellStyle name="Note 2 22 6 3" xfId="6136" xr:uid="{00000000-0005-0000-0000-0000F91D0000}"/>
    <cellStyle name="Note 2 22 6 3 2" xfId="23571" xr:uid="{00000000-0005-0000-0000-0000FA1D0000}"/>
    <cellStyle name="Note 2 22 6 3 3" xfId="38024" xr:uid="{00000000-0005-0000-0000-0000FB1D0000}"/>
    <cellStyle name="Note 2 22 6 4" xfId="8577" xr:uid="{00000000-0005-0000-0000-0000FC1D0000}"/>
    <cellStyle name="Note 2 22 6 4 2" xfId="26012" xr:uid="{00000000-0005-0000-0000-0000FD1D0000}"/>
    <cellStyle name="Note 2 22 6 4 3" xfId="40465" xr:uid="{00000000-0005-0000-0000-0000FE1D0000}"/>
    <cellStyle name="Note 2 22 6 5" xfId="10997" xr:uid="{00000000-0005-0000-0000-0000FF1D0000}"/>
    <cellStyle name="Note 2 22 6 5 2" xfId="28432" xr:uid="{00000000-0005-0000-0000-0000001E0000}"/>
    <cellStyle name="Note 2 22 6 5 3" xfId="42885" xr:uid="{00000000-0005-0000-0000-0000011E0000}"/>
    <cellStyle name="Note 2 22 6 6" xfId="18004" xr:uid="{00000000-0005-0000-0000-0000021E0000}"/>
    <cellStyle name="Note 2 22 7" xfId="1164" xr:uid="{00000000-0005-0000-0000-0000031E0000}"/>
    <cellStyle name="Note 2 22 7 2" xfId="3675" xr:uid="{00000000-0005-0000-0000-0000041E0000}"/>
    <cellStyle name="Note 2 22 7 2 2" xfId="21111" xr:uid="{00000000-0005-0000-0000-0000051E0000}"/>
    <cellStyle name="Note 2 22 7 2 3" xfId="35564" xr:uid="{00000000-0005-0000-0000-0000061E0000}"/>
    <cellStyle name="Note 2 22 7 3" xfId="6137" xr:uid="{00000000-0005-0000-0000-0000071E0000}"/>
    <cellStyle name="Note 2 22 7 3 2" xfId="23572" xr:uid="{00000000-0005-0000-0000-0000081E0000}"/>
    <cellStyle name="Note 2 22 7 3 3" xfId="38025" xr:uid="{00000000-0005-0000-0000-0000091E0000}"/>
    <cellStyle name="Note 2 22 7 4" xfId="8578" xr:uid="{00000000-0005-0000-0000-00000A1E0000}"/>
    <cellStyle name="Note 2 22 7 4 2" xfId="26013" xr:uid="{00000000-0005-0000-0000-00000B1E0000}"/>
    <cellStyle name="Note 2 22 7 4 3" xfId="40466" xr:uid="{00000000-0005-0000-0000-00000C1E0000}"/>
    <cellStyle name="Note 2 22 7 5" xfId="10998" xr:uid="{00000000-0005-0000-0000-00000D1E0000}"/>
    <cellStyle name="Note 2 22 7 5 2" xfId="28433" xr:uid="{00000000-0005-0000-0000-00000E1E0000}"/>
    <cellStyle name="Note 2 22 7 5 3" xfId="42886" xr:uid="{00000000-0005-0000-0000-00000F1E0000}"/>
    <cellStyle name="Note 2 22 7 6" xfId="15061" xr:uid="{00000000-0005-0000-0000-0000101E0000}"/>
    <cellStyle name="Note 2 22 7 6 2" xfId="32496" xr:uid="{00000000-0005-0000-0000-0000111E0000}"/>
    <cellStyle name="Note 2 22 7 6 3" xfId="46949" xr:uid="{00000000-0005-0000-0000-0000121E0000}"/>
    <cellStyle name="Note 2 22 7 7" xfId="18005" xr:uid="{00000000-0005-0000-0000-0000131E0000}"/>
    <cellStyle name="Note 2 22 7 8" xfId="20223" xr:uid="{00000000-0005-0000-0000-0000141E0000}"/>
    <cellStyle name="Note 2 22 8" xfId="3660" xr:uid="{00000000-0005-0000-0000-0000151E0000}"/>
    <cellStyle name="Note 2 22 8 2" xfId="13370" xr:uid="{00000000-0005-0000-0000-0000161E0000}"/>
    <cellStyle name="Note 2 22 8 2 2" xfId="30805" xr:uid="{00000000-0005-0000-0000-0000171E0000}"/>
    <cellStyle name="Note 2 22 8 2 3" xfId="45258" xr:uid="{00000000-0005-0000-0000-0000181E0000}"/>
    <cellStyle name="Note 2 22 8 3" xfId="15831" xr:uid="{00000000-0005-0000-0000-0000191E0000}"/>
    <cellStyle name="Note 2 22 8 3 2" xfId="33266" xr:uid="{00000000-0005-0000-0000-00001A1E0000}"/>
    <cellStyle name="Note 2 22 8 3 3" xfId="47719" xr:uid="{00000000-0005-0000-0000-00001B1E0000}"/>
    <cellStyle name="Note 2 22 8 4" xfId="21096" xr:uid="{00000000-0005-0000-0000-00001C1E0000}"/>
    <cellStyle name="Note 2 22 8 5" xfId="35549" xr:uid="{00000000-0005-0000-0000-00001D1E0000}"/>
    <cellStyle name="Note 2 22 9" xfId="6122" xr:uid="{00000000-0005-0000-0000-00001E1E0000}"/>
    <cellStyle name="Note 2 22 9 2" xfId="23557" xr:uid="{00000000-0005-0000-0000-00001F1E0000}"/>
    <cellStyle name="Note 2 22 9 3" xfId="38010" xr:uid="{00000000-0005-0000-0000-0000201E0000}"/>
    <cellStyle name="Note 2 23" xfId="1165" xr:uid="{00000000-0005-0000-0000-0000211E0000}"/>
    <cellStyle name="Note 2 23 10" xfId="8579" xr:uid="{00000000-0005-0000-0000-0000221E0000}"/>
    <cellStyle name="Note 2 23 10 2" xfId="26014" xr:uid="{00000000-0005-0000-0000-0000231E0000}"/>
    <cellStyle name="Note 2 23 10 3" xfId="40467" xr:uid="{00000000-0005-0000-0000-0000241E0000}"/>
    <cellStyle name="Note 2 23 11" xfId="10999" xr:uid="{00000000-0005-0000-0000-0000251E0000}"/>
    <cellStyle name="Note 2 23 11 2" xfId="28434" xr:uid="{00000000-0005-0000-0000-0000261E0000}"/>
    <cellStyle name="Note 2 23 11 3" xfId="42887" xr:uid="{00000000-0005-0000-0000-0000271E0000}"/>
    <cellStyle name="Note 2 23 12" xfId="18006" xr:uid="{00000000-0005-0000-0000-0000281E0000}"/>
    <cellStyle name="Note 2 23 2" xfId="1166" xr:uid="{00000000-0005-0000-0000-0000291E0000}"/>
    <cellStyle name="Note 2 23 2 2" xfId="1167" xr:uid="{00000000-0005-0000-0000-00002A1E0000}"/>
    <cellStyle name="Note 2 23 2 2 2" xfId="3678" xr:uid="{00000000-0005-0000-0000-00002B1E0000}"/>
    <cellStyle name="Note 2 23 2 2 2 2" xfId="13384" xr:uid="{00000000-0005-0000-0000-00002C1E0000}"/>
    <cellStyle name="Note 2 23 2 2 2 2 2" xfId="30819" xr:uid="{00000000-0005-0000-0000-00002D1E0000}"/>
    <cellStyle name="Note 2 23 2 2 2 2 3" xfId="45272" xr:uid="{00000000-0005-0000-0000-00002E1E0000}"/>
    <cellStyle name="Note 2 23 2 2 2 3" xfId="15845" xr:uid="{00000000-0005-0000-0000-00002F1E0000}"/>
    <cellStyle name="Note 2 23 2 2 2 3 2" xfId="33280" xr:uid="{00000000-0005-0000-0000-0000301E0000}"/>
    <cellStyle name="Note 2 23 2 2 2 3 3" xfId="47733" xr:uid="{00000000-0005-0000-0000-0000311E0000}"/>
    <cellStyle name="Note 2 23 2 2 2 4" xfId="21114" xr:uid="{00000000-0005-0000-0000-0000321E0000}"/>
    <cellStyle name="Note 2 23 2 2 2 5" xfId="35567" xr:uid="{00000000-0005-0000-0000-0000331E0000}"/>
    <cellStyle name="Note 2 23 2 2 3" xfId="6140" xr:uid="{00000000-0005-0000-0000-0000341E0000}"/>
    <cellStyle name="Note 2 23 2 2 3 2" xfId="23575" xr:uid="{00000000-0005-0000-0000-0000351E0000}"/>
    <cellStyle name="Note 2 23 2 2 3 3" xfId="38028" xr:uid="{00000000-0005-0000-0000-0000361E0000}"/>
    <cellStyle name="Note 2 23 2 2 4" xfId="8581" xr:uid="{00000000-0005-0000-0000-0000371E0000}"/>
    <cellStyle name="Note 2 23 2 2 4 2" xfId="26016" xr:uid="{00000000-0005-0000-0000-0000381E0000}"/>
    <cellStyle name="Note 2 23 2 2 4 3" xfId="40469" xr:uid="{00000000-0005-0000-0000-0000391E0000}"/>
    <cellStyle name="Note 2 23 2 2 5" xfId="11001" xr:uid="{00000000-0005-0000-0000-00003A1E0000}"/>
    <cellStyle name="Note 2 23 2 2 5 2" xfId="28436" xr:uid="{00000000-0005-0000-0000-00003B1E0000}"/>
    <cellStyle name="Note 2 23 2 2 5 3" xfId="42889" xr:uid="{00000000-0005-0000-0000-00003C1E0000}"/>
    <cellStyle name="Note 2 23 2 2 6" xfId="18008" xr:uid="{00000000-0005-0000-0000-00003D1E0000}"/>
    <cellStyle name="Note 2 23 2 3" xfId="1168" xr:uid="{00000000-0005-0000-0000-00003E1E0000}"/>
    <cellStyle name="Note 2 23 2 3 2" xfId="3679" xr:uid="{00000000-0005-0000-0000-00003F1E0000}"/>
    <cellStyle name="Note 2 23 2 3 2 2" xfId="13385" xr:uid="{00000000-0005-0000-0000-0000401E0000}"/>
    <cellStyle name="Note 2 23 2 3 2 2 2" xfId="30820" xr:uid="{00000000-0005-0000-0000-0000411E0000}"/>
    <cellStyle name="Note 2 23 2 3 2 2 3" xfId="45273" xr:uid="{00000000-0005-0000-0000-0000421E0000}"/>
    <cellStyle name="Note 2 23 2 3 2 3" xfId="15846" xr:uid="{00000000-0005-0000-0000-0000431E0000}"/>
    <cellStyle name="Note 2 23 2 3 2 3 2" xfId="33281" xr:uid="{00000000-0005-0000-0000-0000441E0000}"/>
    <cellStyle name="Note 2 23 2 3 2 3 3" xfId="47734" xr:uid="{00000000-0005-0000-0000-0000451E0000}"/>
    <cellStyle name="Note 2 23 2 3 2 4" xfId="21115" xr:uid="{00000000-0005-0000-0000-0000461E0000}"/>
    <cellStyle name="Note 2 23 2 3 2 5" xfId="35568" xr:uid="{00000000-0005-0000-0000-0000471E0000}"/>
    <cellStyle name="Note 2 23 2 3 3" xfId="6141" xr:uid="{00000000-0005-0000-0000-0000481E0000}"/>
    <cellStyle name="Note 2 23 2 3 3 2" xfId="23576" xr:uid="{00000000-0005-0000-0000-0000491E0000}"/>
    <cellStyle name="Note 2 23 2 3 3 3" xfId="38029" xr:uid="{00000000-0005-0000-0000-00004A1E0000}"/>
    <cellStyle name="Note 2 23 2 3 4" xfId="8582" xr:uid="{00000000-0005-0000-0000-00004B1E0000}"/>
    <cellStyle name="Note 2 23 2 3 4 2" xfId="26017" xr:uid="{00000000-0005-0000-0000-00004C1E0000}"/>
    <cellStyle name="Note 2 23 2 3 4 3" xfId="40470" xr:uid="{00000000-0005-0000-0000-00004D1E0000}"/>
    <cellStyle name="Note 2 23 2 3 5" xfId="11002" xr:uid="{00000000-0005-0000-0000-00004E1E0000}"/>
    <cellStyle name="Note 2 23 2 3 5 2" xfId="28437" xr:uid="{00000000-0005-0000-0000-00004F1E0000}"/>
    <cellStyle name="Note 2 23 2 3 5 3" xfId="42890" xr:uid="{00000000-0005-0000-0000-0000501E0000}"/>
    <cellStyle name="Note 2 23 2 3 6" xfId="18009" xr:uid="{00000000-0005-0000-0000-0000511E0000}"/>
    <cellStyle name="Note 2 23 2 4" xfId="1169" xr:uid="{00000000-0005-0000-0000-0000521E0000}"/>
    <cellStyle name="Note 2 23 2 4 2" xfId="3680" xr:uid="{00000000-0005-0000-0000-0000531E0000}"/>
    <cellStyle name="Note 2 23 2 4 2 2" xfId="21116" xr:uid="{00000000-0005-0000-0000-0000541E0000}"/>
    <cellStyle name="Note 2 23 2 4 2 3" xfId="35569" xr:uid="{00000000-0005-0000-0000-0000551E0000}"/>
    <cellStyle name="Note 2 23 2 4 3" xfId="6142" xr:uid="{00000000-0005-0000-0000-0000561E0000}"/>
    <cellStyle name="Note 2 23 2 4 3 2" xfId="23577" xr:uid="{00000000-0005-0000-0000-0000571E0000}"/>
    <cellStyle name="Note 2 23 2 4 3 3" xfId="38030" xr:uid="{00000000-0005-0000-0000-0000581E0000}"/>
    <cellStyle name="Note 2 23 2 4 4" xfId="8583" xr:uid="{00000000-0005-0000-0000-0000591E0000}"/>
    <cellStyle name="Note 2 23 2 4 4 2" xfId="26018" xr:uid="{00000000-0005-0000-0000-00005A1E0000}"/>
    <cellStyle name="Note 2 23 2 4 4 3" xfId="40471" xr:uid="{00000000-0005-0000-0000-00005B1E0000}"/>
    <cellStyle name="Note 2 23 2 4 5" xfId="11003" xr:uid="{00000000-0005-0000-0000-00005C1E0000}"/>
    <cellStyle name="Note 2 23 2 4 5 2" xfId="28438" xr:uid="{00000000-0005-0000-0000-00005D1E0000}"/>
    <cellStyle name="Note 2 23 2 4 5 3" xfId="42891" xr:uid="{00000000-0005-0000-0000-00005E1E0000}"/>
    <cellStyle name="Note 2 23 2 4 6" xfId="15062" xr:uid="{00000000-0005-0000-0000-00005F1E0000}"/>
    <cellStyle name="Note 2 23 2 4 6 2" xfId="32497" xr:uid="{00000000-0005-0000-0000-0000601E0000}"/>
    <cellStyle name="Note 2 23 2 4 6 3" xfId="46950" xr:uid="{00000000-0005-0000-0000-0000611E0000}"/>
    <cellStyle name="Note 2 23 2 4 7" xfId="18010" xr:uid="{00000000-0005-0000-0000-0000621E0000}"/>
    <cellStyle name="Note 2 23 2 4 8" xfId="20224" xr:uid="{00000000-0005-0000-0000-0000631E0000}"/>
    <cellStyle name="Note 2 23 2 5" xfId="3677" xr:uid="{00000000-0005-0000-0000-0000641E0000}"/>
    <cellStyle name="Note 2 23 2 5 2" xfId="13383" xr:uid="{00000000-0005-0000-0000-0000651E0000}"/>
    <cellStyle name="Note 2 23 2 5 2 2" xfId="30818" xr:uid="{00000000-0005-0000-0000-0000661E0000}"/>
    <cellStyle name="Note 2 23 2 5 2 3" xfId="45271" xr:uid="{00000000-0005-0000-0000-0000671E0000}"/>
    <cellStyle name="Note 2 23 2 5 3" xfId="15844" xr:uid="{00000000-0005-0000-0000-0000681E0000}"/>
    <cellStyle name="Note 2 23 2 5 3 2" xfId="33279" xr:uid="{00000000-0005-0000-0000-0000691E0000}"/>
    <cellStyle name="Note 2 23 2 5 3 3" xfId="47732" xr:uid="{00000000-0005-0000-0000-00006A1E0000}"/>
    <cellStyle name="Note 2 23 2 5 4" xfId="21113" xr:uid="{00000000-0005-0000-0000-00006B1E0000}"/>
    <cellStyle name="Note 2 23 2 5 5" xfId="35566" xr:uid="{00000000-0005-0000-0000-00006C1E0000}"/>
    <cellStyle name="Note 2 23 2 6" xfId="6139" xr:uid="{00000000-0005-0000-0000-00006D1E0000}"/>
    <cellStyle name="Note 2 23 2 6 2" xfId="23574" xr:uid="{00000000-0005-0000-0000-00006E1E0000}"/>
    <cellStyle name="Note 2 23 2 6 3" xfId="38027" xr:uid="{00000000-0005-0000-0000-00006F1E0000}"/>
    <cellStyle name="Note 2 23 2 7" xfId="8580" xr:uid="{00000000-0005-0000-0000-0000701E0000}"/>
    <cellStyle name="Note 2 23 2 7 2" xfId="26015" xr:uid="{00000000-0005-0000-0000-0000711E0000}"/>
    <cellStyle name="Note 2 23 2 7 3" xfId="40468" xr:uid="{00000000-0005-0000-0000-0000721E0000}"/>
    <cellStyle name="Note 2 23 2 8" xfId="11000" xr:uid="{00000000-0005-0000-0000-0000731E0000}"/>
    <cellStyle name="Note 2 23 2 8 2" xfId="28435" xr:uid="{00000000-0005-0000-0000-0000741E0000}"/>
    <cellStyle name="Note 2 23 2 8 3" xfId="42888" xr:uid="{00000000-0005-0000-0000-0000751E0000}"/>
    <cellStyle name="Note 2 23 2 9" xfId="18007" xr:uid="{00000000-0005-0000-0000-0000761E0000}"/>
    <cellStyle name="Note 2 23 3" xfId="1170" xr:uid="{00000000-0005-0000-0000-0000771E0000}"/>
    <cellStyle name="Note 2 23 3 2" xfId="1171" xr:uid="{00000000-0005-0000-0000-0000781E0000}"/>
    <cellStyle name="Note 2 23 3 2 2" xfId="3682" xr:uid="{00000000-0005-0000-0000-0000791E0000}"/>
    <cellStyle name="Note 2 23 3 2 2 2" xfId="13387" xr:uid="{00000000-0005-0000-0000-00007A1E0000}"/>
    <cellStyle name="Note 2 23 3 2 2 2 2" xfId="30822" xr:uid="{00000000-0005-0000-0000-00007B1E0000}"/>
    <cellStyle name="Note 2 23 3 2 2 2 3" xfId="45275" xr:uid="{00000000-0005-0000-0000-00007C1E0000}"/>
    <cellStyle name="Note 2 23 3 2 2 3" xfId="15848" xr:uid="{00000000-0005-0000-0000-00007D1E0000}"/>
    <cellStyle name="Note 2 23 3 2 2 3 2" xfId="33283" xr:uid="{00000000-0005-0000-0000-00007E1E0000}"/>
    <cellStyle name="Note 2 23 3 2 2 3 3" xfId="47736" xr:uid="{00000000-0005-0000-0000-00007F1E0000}"/>
    <cellStyle name="Note 2 23 3 2 2 4" xfId="21118" xr:uid="{00000000-0005-0000-0000-0000801E0000}"/>
    <cellStyle name="Note 2 23 3 2 2 5" xfId="35571" xr:uid="{00000000-0005-0000-0000-0000811E0000}"/>
    <cellStyle name="Note 2 23 3 2 3" xfId="6144" xr:uid="{00000000-0005-0000-0000-0000821E0000}"/>
    <cellStyle name="Note 2 23 3 2 3 2" xfId="23579" xr:uid="{00000000-0005-0000-0000-0000831E0000}"/>
    <cellStyle name="Note 2 23 3 2 3 3" xfId="38032" xr:uid="{00000000-0005-0000-0000-0000841E0000}"/>
    <cellStyle name="Note 2 23 3 2 4" xfId="8585" xr:uid="{00000000-0005-0000-0000-0000851E0000}"/>
    <cellStyle name="Note 2 23 3 2 4 2" xfId="26020" xr:uid="{00000000-0005-0000-0000-0000861E0000}"/>
    <cellStyle name="Note 2 23 3 2 4 3" xfId="40473" xr:uid="{00000000-0005-0000-0000-0000871E0000}"/>
    <cellStyle name="Note 2 23 3 2 5" xfId="11005" xr:uid="{00000000-0005-0000-0000-0000881E0000}"/>
    <cellStyle name="Note 2 23 3 2 5 2" xfId="28440" xr:uid="{00000000-0005-0000-0000-0000891E0000}"/>
    <cellStyle name="Note 2 23 3 2 5 3" xfId="42893" xr:uid="{00000000-0005-0000-0000-00008A1E0000}"/>
    <cellStyle name="Note 2 23 3 2 6" xfId="18012" xr:uid="{00000000-0005-0000-0000-00008B1E0000}"/>
    <cellStyle name="Note 2 23 3 3" xfId="1172" xr:uid="{00000000-0005-0000-0000-00008C1E0000}"/>
    <cellStyle name="Note 2 23 3 3 2" xfId="3683" xr:uid="{00000000-0005-0000-0000-00008D1E0000}"/>
    <cellStyle name="Note 2 23 3 3 2 2" xfId="13388" xr:uid="{00000000-0005-0000-0000-00008E1E0000}"/>
    <cellStyle name="Note 2 23 3 3 2 2 2" xfId="30823" xr:uid="{00000000-0005-0000-0000-00008F1E0000}"/>
    <cellStyle name="Note 2 23 3 3 2 2 3" xfId="45276" xr:uid="{00000000-0005-0000-0000-0000901E0000}"/>
    <cellStyle name="Note 2 23 3 3 2 3" xfId="15849" xr:uid="{00000000-0005-0000-0000-0000911E0000}"/>
    <cellStyle name="Note 2 23 3 3 2 3 2" xfId="33284" xr:uid="{00000000-0005-0000-0000-0000921E0000}"/>
    <cellStyle name="Note 2 23 3 3 2 3 3" xfId="47737" xr:uid="{00000000-0005-0000-0000-0000931E0000}"/>
    <cellStyle name="Note 2 23 3 3 2 4" xfId="21119" xr:uid="{00000000-0005-0000-0000-0000941E0000}"/>
    <cellStyle name="Note 2 23 3 3 2 5" xfId="35572" xr:uid="{00000000-0005-0000-0000-0000951E0000}"/>
    <cellStyle name="Note 2 23 3 3 3" xfId="6145" xr:uid="{00000000-0005-0000-0000-0000961E0000}"/>
    <cellStyle name="Note 2 23 3 3 3 2" xfId="23580" xr:uid="{00000000-0005-0000-0000-0000971E0000}"/>
    <cellStyle name="Note 2 23 3 3 3 3" xfId="38033" xr:uid="{00000000-0005-0000-0000-0000981E0000}"/>
    <cellStyle name="Note 2 23 3 3 4" xfId="8586" xr:uid="{00000000-0005-0000-0000-0000991E0000}"/>
    <cellStyle name="Note 2 23 3 3 4 2" xfId="26021" xr:uid="{00000000-0005-0000-0000-00009A1E0000}"/>
    <cellStyle name="Note 2 23 3 3 4 3" xfId="40474" xr:uid="{00000000-0005-0000-0000-00009B1E0000}"/>
    <cellStyle name="Note 2 23 3 3 5" xfId="11006" xr:uid="{00000000-0005-0000-0000-00009C1E0000}"/>
    <cellStyle name="Note 2 23 3 3 5 2" xfId="28441" xr:uid="{00000000-0005-0000-0000-00009D1E0000}"/>
    <cellStyle name="Note 2 23 3 3 5 3" xfId="42894" xr:uid="{00000000-0005-0000-0000-00009E1E0000}"/>
    <cellStyle name="Note 2 23 3 3 6" xfId="18013" xr:uid="{00000000-0005-0000-0000-00009F1E0000}"/>
    <cellStyle name="Note 2 23 3 4" xfId="1173" xr:uid="{00000000-0005-0000-0000-0000A01E0000}"/>
    <cellStyle name="Note 2 23 3 4 2" xfId="3684" xr:uid="{00000000-0005-0000-0000-0000A11E0000}"/>
    <cellStyle name="Note 2 23 3 4 2 2" xfId="21120" xr:uid="{00000000-0005-0000-0000-0000A21E0000}"/>
    <cellStyle name="Note 2 23 3 4 2 3" xfId="35573" xr:uid="{00000000-0005-0000-0000-0000A31E0000}"/>
    <cellStyle name="Note 2 23 3 4 3" xfId="6146" xr:uid="{00000000-0005-0000-0000-0000A41E0000}"/>
    <cellStyle name="Note 2 23 3 4 3 2" xfId="23581" xr:uid="{00000000-0005-0000-0000-0000A51E0000}"/>
    <cellStyle name="Note 2 23 3 4 3 3" xfId="38034" xr:uid="{00000000-0005-0000-0000-0000A61E0000}"/>
    <cellStyle name="Note 2 23 3 4 4" xfId="8587" xr:uid="{00000000-0005-0000-0000-0000A71E0000}"/>
    <cellStyle name="Note 2 23 3 4 4 2" xfId="26022" xr:uid="{00000000-0005-0000-0000-0000A81E0000}"/>
    <cellStyle name="Note 2 23 3 4 4 3" xfId="40475" xr:uid="{00000000-0005-0000-0000-0000A91E0000}"/>
    <cellStyle name="Note 2 23 3 4 5" xfId="11007" xr:uid="{00000000-0005-0000-0000-0000AA1E0000}"/>
    <cellStyle name="Note 2 23 3 4 5 2" xfId="28442" xr:uid="{00000000-0005-0000-0000-0000AB1E0000}"/>
    <cellStyle name="Note 2 23 3 4 5 3" xfId="42895" xr:uid="{00000000-0005-0000-0000-0000AC1E0000}"/>
    <cellStyle name="Note 2 23 3 4 6" xfId="15063" xr:uid="{00000000-0005-0000-0000-0000AD1E0000}"/>
    <cellStyle name="Note 2 23 3 4 6 2" xfId="32498" xr:uid="{00000000-0005-0000-0000-0000AE1E0000}"/>
    <cellStyle name="Note 2 23 3 4 6 3" xfId="46951" xr:uid="{00000000-0005-0000-0000-0000AF1E0000}"/>
    <cellStyle name="Note 2 23 3 4 7" xfId="18014" xr:uid="{00000000-0005-0000-0000-0000B01E0000}"/>
    <cellStyle name="Note 2 23 3 4 8" xfId="20225" xr:uid="{00000000-0005-0000-0000-0000B11E0000}"/>
    <cellStyle name="Note 2 23 3 5" xfId="3681" xr:uid="{00000000-0005-0000-0000-0000B21E0000}"/>
    <cellStyle name="Note 2 23 3 5 2" xfId="13386" xr:uid="{00000000-0005-0000-0000-0000B31E0000}"/>
    <cellStyle name="Note 2 23 3 5 2 2" xfId="30821" xr:uid="{00000000-0005-0000-0000-0000B41E0000}"/>
    <cellStyle name="Note 2 23 3 5 2 3" xfId="45274" xr:uid="{00000000-0005-0000-0000-0000B51E0000}"/>
    <cellStyle name="Note 2 23 3 5 3" xfId="15847" xr:uid="{00000000-0005-0000-0000-0000B61E0000}"/>
    <cellStyle name="Note 2 23 3 5 3 2" xfId="33282" xr:uid="{00000000-0005-0000-0000-0000B71E0000}"/>
    <cellStyle name="Note 2 23 3 5 3 3" xfId="47735" xr:uid="{00000000-0005-0000-0000-0000B81E0000}"/>
    <cellStyle name="Note 2 23 3 5 4" xfId="21117" xr:uid="{00000000-0005-0000-0000-0000B91E0000}"/>
    <cellStyle name="Note 2 23 3 5 5" xfId="35570" xr:uid="{00000000-0005-0000-0000-0000BA1E0000}"/>
    <cellStyle name="Note 2 23 3 6" xfId="6143" xr:uid="{00000000-0005-0000-0000-0000BB1E0000}"/>
    <cellStyle name="Note 2 23 3 6 2" xfId="23578" xr:uid="{00000000-0005-0000-0000-0000BC1E0000}"/>
    <cellStyle name="Note 2 23 3 6 3" xfId="38031" xr:uid="{00000000-0005-0000-0000-0000BD1E0000}"/>
    <cellStyle name="Note 2 23 3 7" xfId="8584" xr:uid="{00000000-0005-0000-0000-0000BE1E0000}"/>
    <cellStyle name="Note 2 23 3 7 2" xfId="26019" xr:uid="{00000000-0005-0000-0000-0000BF1E0000}"/>
    <cellStyle name="Note 2 23 3 7 3" xfId="40472" xr:uid="{00000000-0005-0000-0000-0000C01E0000}"/>
    <cellStyle name="Note 2 23 3 8" xfId="11004" xr:uid="{00000000-0005-0000-0000-0000C11E0000}"/>
    <cellStyle name="Note 2 23 3 8 2" xfId="28439" xr:uid="{00000000-0005-0000-0000-0000C21E0000}"/>
    <cellStyle name="Note 2 23 3 8 3" xfId="42892" xr:uid="{00000000-0005-0000-0000-0000C31E0000}"/>
    <cellStyle name="Note 2 23 3 9" xfId="18011" xr:uid="{00000000-0005-0000-0000-0000C41E0000}"/>
    <cellStyle name="Note 2 23 4" xfId="1174" xr:uid="{00000000-0005-0000-0000-0000C51E0000}"/>
    <cellStyle name="Note 2 23 4 2" xfId="1175" xr:uid="{00000000-0005-0000-0000-0000C61E0000}"/>
    <cellStyle name="Note 2 23 4 2 2" xfId="3686" xr:uid="{00000000-0005-0000-0000-0000C71E0000}"/>
    <cellStyle name="Note 2 23 4 2 2 2" xfId="13390" xr:uid="{00000000-0005-0000-0000-0000C81E0000}"/>
    <cellStyle name="Note 2 23 4 2 2 2 2" xfId="30825" xr:uid="{00000000-0005-0000-0000-0000C91E0000}"/>
    <cellStyle name="Note 2 23 4 2 2 2 3" xfId="45278" xr:uid="{00000000-0005-0000-0000-0000CA1E0000}"/>
    <cellStyle name="Note 2 23 4 2 2 3" xfId="15851" xr:uid="{00000000-0005-0000-0000-0000CB1E0000}"/>
    <cellStyle name="Note 2 23 4 2 2 3 2" xfId="33286" xr:uid="{00000000-0005-0000-0000-0000CC1E0000}"/>
    <cellStyle name="Note 2 23 4 2 2 3 3" xfId="47739" xr:uid="{00000000-0005-0000-0000-0000CD1E0000}"/>
    <cellStyle name="Note 2 23 4 2 2 4" xfId="21122" xr:uid="{00000000-0005-0000-0000-0000CE1E0000}"/>
    <cellStyle name="Note 2 23 4 2 2 5" xfId="35575" xr:uid="{00000000-0005-0000-0000-0000CF1E0000}"/>
    <cellStyle name="Note 2 23 4 2 3" xfId="6148" xr:uid="{00000000-0005-0000-0000-0000D01E0000}"/>
    <cellStyle name="Note 2 23 4 2 3 2" xfId="23583" xr:uid="{00000000-0005-0000-0000-0000D11E0000}"/>
    <cellStyle name="Note 2 23 4 2 3 3" xfId="38036" xr:uid="{00000000-0005-0000-0000-0000D21E0000}"/>
    <cellStyle name="Note 2 23 4 2 4" xfId="8589" xr:uid="{00000000-0005-0000-0000-0000D31E0000}"/>
    <cellStyle name="Note 2 23 4 2 4 2" xfId="26024" xr:uid="{00000000-0005-0000-0000-0000D41E0000}"/>
    <cellStyle name="Note 2 23 4 2 4 3" xfId="40477" xr:uid="{00000000-0005-0000-0000-0000D51E0000}"/>
    <cellStyle name="Note 2 23 4 2 5" xfId="11009" xr:uid="{00000000-0005-0000-0000-0000D61E0000}"/>
    <cellStyle name="Note 2 23 4 2 5 2" xfId="28444" xr:uid="{00000000-0005-0000-0000-0000D71E0000}"/>
    <cellStyle name="Note 2 23 4 2 5 3" xfId="42897" xr:uid="{00000000-0005-0000-0000-0000D81E0000}"/>
    <cellStyle name="Note 2 23 4 2 6" xfId="18016" xr:uid="{00000000-0005-0000-0000-0000D91E0000}"/>
    <cellStyle name="Note 2 23 4 3" xfId="1176" xr:uid="{00000000-0005-0000-0000-0000DA1E0000}"/>
    <cellStyle name="Note 2 23 4 3 2" xfId="3687" xr:uid="{00000000-0005-0000-0000-0000DB1E0000}"/>
    <cellStyle name="Note 2 23 4 3 2 2" xfId="13391" xr:uid="{00000000-0005-0000-0000-0000DC1E0000}"/>
    <cellStyle name="Note 2 23 4 3 2 2 2" xfId="30826" xr:uid="{00000000-0005-0000-0000-0000DD1E0000}"/>
    <cellStyle name="Note 2 23 4 3 2 2 3" xfId="45279" xr:uid="{00000000-0005-0000-0000-0000DE1E0000}"/>
    <cellStyle name="Note 2 23 4 3 2 3" xfId="15852" xr:uid="{00000000-0005-0000-0000-0000DF1E0000}"/>
    <cellStyle name="Note 2 23 4 3 2 3 2" xfId="33287" xr:uid="{00000000-0005-0000-0000-0000E01E0000}"/>
    <cellStyle name="Note 2 23 4 3 2 3 3" xfId="47740" xr:uid="{00000000-0005-0000-0000-0000E11E0000}"/>
    <cellStyle name="Note 2 23 4 3 2 4" xfId="21123" xr:uid="{00000000-0005-0000-0000-0000E21E0000}"/>
    <cellStyle name="Note 2 23 4 3 2 5" xfId="35576" xr:uid="{00000000-0005-0000-0000-0000E31E0000}"/>
    <cellStyle name="Note 2 23 4 3 3" xfId="6149" xr:uid="{00000000-0005-0000-0000-0000E41E0000}"/>
    <cellStyle name="Note 2 23 4 3 3 2" xfId="23584" xr:uid="{00000000-0005-0000-0000-0000E51E0000}"/>
    <cellStyle name="Note 2 23 4 3 3 3" xfId="38037" xr:uid="{00000000-0005-0000-0000-0000E61E0000}"/>
    <cellStyle name="Note 2 23 4 3 4" xfId="8590" xr:uid="{00000000-0005-0000-0000-0000E71E0000}"/>
    <cellStyle name="Note 2 23 4 3 4 2" xfId="26025" xr:uid="{00000000-0005-0000-0000-0000E81E0000}"/>
    <cellStyle name="Note 2 23 4 3 4 3" xfId="40478" xr:uid="{00000000-0005-0000-0000-0000E91E0000}"/>
    <cellStyle name="Note 2 23 4 3 5" xfId="11010" xr:uid="{00000000-0005-0000-0000-0000EA1E0000}"/>
    <cellStyle name="Note 2 23 4 3 5 2" xfId="28445" xr:uid="{00000000-0005-0000-0000-0000EB1E0000}"/>
    <cellStyle name="Note 2 23 4 3 5 3" xfId="42898" xr:uid="{00000000-0005-0000-0000-0000EC1E0000}"/>
    <cellStyle name="Note 2 23 4 3 6" xfId="18017" xr:uid="{00000000-0005-0000-0000-0000ED1E0000}"/>
    <cellStyle name="Note 2 23 4 4" xfId="1177" xr:uid="{00000000-0005-0000-0000-0000EE1E0000}"/>
    <cellStyle name="Note 2 23 4 4 2" xfId="3688" xr:uid="{00000000-0005-0000-0000-0000EF1E0000}"/>
    <cellStyle name="Note 2 23 4 4 2 2" xfId="21124" xr:uid="{00000000-0005-0000-0000-0000F01E0000}"/>
    <cellStyle name="Note 2 23 4 4 2 3" xfId="35577" xr:uid="{00000000-0005-0000-0000-0000F11E0000}"/>
    <cellStyle name="Note 2 23 4 4 3" xfId="6150" xr:uid="{00000000-0005-0000-0000-0000F21E0000}"/>
    <cellStyle name="Note 2 23 4 4 3 2" xfId="23585" xr:uid="{00000000-0005-0000-0000-0000F31E0000}"/>
    <cellStyle name="Note 2 23 4 4 3 3" xfId="38038" xr:uid="{00000000-0005-0000-0000-0000F41E0000}"/>
    <cellStyle name="Note 2 23 4 4 4" xfId="8591" xr:uid="{00000000-0005-0000-0000-0000F51E0000}"/>
    <cellStyle name="Note 2 23 4 4 4 2" xfId="26026" xr:uid="{00000000-0005-0000-0000-0000F61E0000}"/>
    <cellStyle name="Note 2 23 4 4 4 3" xfId="40479" xr:uid="{00000000-0005-0000-0000-0000F71E0000}"/>
    <cellStyle name="Note 2 23 4 4 5" xfId="11011" xr:uid="{00000000-0005-0000-0000-0000F81E0000}"/>
    <cellStyle name="Note 2 23 4 4 5 2" xfId="28446" xr:uid="{00000000-0005-0000-0000-0000F91E0000}"/>
    <cellStyle name="Note 2 23 4 4 5 3" xfId="42899" xr:uid="{00000000-0005-0000-0000-0000FA1E0000}"/>
    <cellStyle name="Note 2 23 4 4 6" xfId="15064" xr:uid="{00000000-0005-0000-0000-0000FB1E0000}"/>
    <cellStyle name="Note 2 23 4 4 6 2" xfId="32499" xr:uid="{00000000-0005-0000-0000-0000FC1E0000}"/>
    <cellStyle name="Note 2 23 4 4 6 3" xfId="46952" xr:uid="{00000000-0005-0000-0000-0000FD1E0000}"/>
    <cellStyle name="Note 2 23 4 4 7" xfId="18018" xr:uid="{00000000-0005-0000-0000-0000FE1E0000}"/>
    <cellStyle name="Note 2 23 4 4 8" xfId="20226" xr:uid="{00000000-0005-0000-0000-0000FF1E0000}"/>
    <cellStyle name="Note 2 23 4 5" xfId="3685" xr:uid="{00000000-0005-0000-0000-0000001F0000}"/>
    <cellStyle name="Note 2 23 4 5 2" xfId="13389" xr:uid="{00000000-0005-0000-0000-0000011F0000}"/>
    <cellStyle name="Note 2 23 4 5 2 2" xfId="30824" xr:uid="{00000000-0005-0000-0000-0000021F0000}"/>
    <cellStyle name="Note 2 23 4 5 2 3" xfId="45277" xr:uid="{00000000-0005-0000-0000-0000031F0000}"/>
    <cellStyle name="Note 2 23 4 5 3" xfId="15850" xr:uid="{00000000-0005-0000-0000-0000041F0000}"/>
    <cellStyle name="Note 2 23 4 5 3 2" xfId="33285" xr:uid="{00000000-0005-0000-0000-0000051F0000}"/>
    <cellStyle name="Note 2 23 4 5 3 3" xfId="47738" xr:uid="{00000000-0005-0000-0000-0000061F0000}"/>
    <cellStyle name="Note 2 23 4 5 4" xfId="21121" xr:uid="{00000000-0005-0000-0000-0000071F0000}"/>
    <cellStyle name="Note 2 23 4 5 5" xfId="35574" xr:uid="{00000000-0005-0000-0000-0000081F0000}"/>
    <cellStyle name="Note 2 23 4 6" xfId="6147" xr:uid="{00000000-0005-0000-0000-0000091F0000}"/>
    <cellStyle name="Note 2 23 4 6 2" xfId="23582" xr:uid="{00000000-0005-0000-0000-00000A1F0000}"/>
    <cellStyle name="Note 2 23 4 6 3" xfId="38035" xr:uid="{00000000-0005-0000-0000-00000B1F0000}"/>
    <cellStyle name="Note 2 23 4 7" xfId="8588" xr:uid="{00000000-0005-0000-0000-00000C1F0000}"/>
    <cellStyle name="Note 2 23 4 7 2" xfId="26023" xr:uid="{00000000-0005-0000-0000-00000D1F0000}"/>
    <cellStyle name="Note 2 23 4 7 3" xfId="40476" xr:uid="{00000000-0005-0000-0000-00000E1F0000}"/>
    <cellStyle name="Note 2 23 4 8" xfId="11008" xr:uid="{00000000-0005-0000-0000-00000F1F0000}"/>
    <cellStyle name="Note 2 23 4 8 2" xfId="28443" xr:uid="{00000000-0005-0000-0000-0000101F0000}"/>
    <cellStyle name="Note 2 23 4 8 3" xfId="42896" xr:uid="{00000000-0005-0000-0000-0000111F0000}"/>
    <cellStyle name="Note 2 23 4 9" xfId="18015" xr:uid="{00000000-0005-0000-0000-0000121F0000}"/>
    <cellStyle name="Note 2 23 5" xfId="1178" xr:uid="{00000000-0005-0000-0000-0000131F0000}"/>
    <cellStyle name="Note 2 23 5 2" xfId="3689" xr:uid="{00000000-0005-0000-0000-0000141F0000}"/>
    <cellStyle name="Note 2 23 5 2 2" xfId="13392" xr:uid="{00000000-0005-0000-0000-0000151F0000}"/>
    <cellStyle name="Note 2 23 5 2 2 2" xfId="30827" xr:uid="{00000000-0005-0000-0000-0000161F0000}"/>
    <cellStyle name="Note 2 23 5 2 2 3" xfId="45280" xr:uid="{00000000-0005-0000-0000-0000171F0000}"/>
    <cellStyle name="Note 2 23 5 2 3" xfId="15853" xr:uid="{00000000-0005-0000-0000-0000181F0000}"/>
    <cellStyle name="Note 2 23 5 2 3 2" xfId="33288" xr:uid="{00000000-0005-0000-0000-0000191F0000}"/>
    <cellStyle name="Note 2 23 5 2 3 3" xfId="47741" xr:uid="{00000000-0005-0000-0000-00001A1F0000}"/>
    <cellStyle name="Note 2 23 5 2 4" xfId="21125" xr:uid="{00000000-0005-0000-0000-00001B1F0000}"/>
    <cellStyle name="Note 2 23 5 2 5" xfId="35578" xr:uid="{00000000-0005-0000-0000-00001C1F0000}"/>
    <cellStyle name="Note 2 23 5 3" xfId="6151" xr:uid="{00000000-0005-0000-0000-00001D1F0000}"/>
    <cellStyle name="Note 2 23 5 3 2" xfId="23586" xr:uid="{00000000-0005-0000-0000-00001E1F0000}"/>
    <cellStyle name="Note 2 23 5 3 3" xfId="38039" xr:uid="{00000000-0005-0000-0000-00001F1F0000}"/>
    <cellStyle name="Note 2 23 5 4" xfId="8592" xr:uid="{00000000-0005-0000-0000-0000201F0000}"/>
    <cellStyle name="Note 2 23 5 4 2" xfId="26027" xr:uid="{00000000-0005-0000-0000-0000211F0000}"/>
    <cellStyle name="Note 2 23 5 4 3" xfId="40480" xr:uid="{00000000-0005-0000-0000-0000221F0000}"/>
    <cellStyle name="Note 2 23 5 5" xfId="11012" xr:uid="{00000000-0005-0000-0000-0000231F0000}"/>
    <cellStyle name="Note 2 23 5 5 2" xfId="28447" xr:uid="{00000000-0005-0000-0000-0000241F0000}"/>
    <cellStyle name="Note 2 23 5 5 3" xfId="42900" xr:uid="{00000000-0005-0000-0000-0000251F0000}"/>
    <cellStyle name="Note 2 23 5 6" xfId="18019" xr:uid="{00000000-0005-0000-0000-0000261F0000}"/>
    <cellStyle name="Note 2 23 6" xfId="1179" xr:uid="{00000000-0005-0000-0000-0000271F0000}"/>
    <cellStyle name="Note 2 23 6 2" xfId="3690" xr:uid="{00000000-0005-0000-0000-0000281F0000}"/>
    <cellStyle name="Note 2 23 6 2 2" xfId="13393" xr:uid="{00000000-0005-0000-0000-0000291F0000}"/>
    <cellStyle name="Note 2 23 6 2 2 2" xfId="30828" xr:uid="{00000000-0005-0000-0000-00002A1F0000}"/>
    <cellStyle name="Note 2 23 6 2 2 3" xfId="45281" xr:uid="{00000000-0005-0000-0000-00002B1F0000}"/>
    <cellStyle name="Note 2 23 6 2 3" xfId="15854" xr:uid="{00000000-0005-0000-0000-00002C1F0000}"/>
    <cellStyle name="Note 2 23 6 2 3 2" xfId="33289" xr:uid="{00000000-0005-0000-0000-00002D1F0000}"/>
    <cellStyle name="Note 2 23 6 2 3 3" xfId="47742" xr:uid="{00000000-0005-0000-0000-00002E1F0000}"/>
    <cellStyle name="Note 2 23 6 2 4" xfId="21126" xr:uid="{00000000-0005-0000-0000-00002F1F0000}"/>
    <cellStyle name="Note 2 23 6 2 5" xfId="35579" xr:uid="{00000000-0005-0000-0000-0000301F0000}"/>
    <cellStyle name="Note 2 23 6 3" xfId="6152" xr:uid="{00000000-0005-0000-0000-0000311F0000}"/>
    <cellStyle name="Note 2 23 6 3 2" xfId="23587" xr:uid="{00000000-0005-0000-0000-0000321F0000}"/>
    <cellStyle name="Note 2 23 6 3 3" xfId="38040" xr:uid="{00000000-0005-0000-0000-0000331F0000}"/>
    <cellStyle name="Note 2 23 6 4" xfId="8593" xr:uid="{00000000-0005-0000-0000-0000341F0000}"/>
    <cellStyle name="Note 2 23 6 4 2" xfId="26028" xr:uid="{00000000-0005-0000-0000-0000351F0000}"/>
    <cellStyle name="Note 2 23 6 4 3" xfId="40481" xr:uid="{00000000-0005-0000-0000-0000361F0000}"/>
    <cellStyle name="Note 2 23 6 5" xfId="11013" xr:uid="{00000000-0005-0000-0000-0000371F0000}"/>
    <cellStyle name="Note 2 23 6 5 2" xfId="28448" xr:uid="{00000000-0005-0000-0000-0000381F0000}"/>
    <cellStyle name="Note 2 23 6 5 3" xfId="42901" xr:uid="{00000000-0005-0000-0000-0000391F0000}"/>
    <cellStyle name="Note 2 23 6 6" xfId="18020" xr:uid="{00000000-0005-0000-0000-00003A1F0000}"/>
    <cellStyle name="Note 2 23 7" xfId="1180" xr:uid="{00000000-0005-0000-0000-00003B1F0000}"/>
    <cellStyle name="Note 2 23 7 2" xfId="3691" xr:uid="{00000000-0005-0000-0000-00003C1F0000}"/>
    <cellStyle name="Note 2 23 7 2 2" xfId="21127" xr:uid="{00000000-0005-0000-0000-00003D1F0000}"/>
    <cellStyle name="Note 2 23 7 2 3" xfId="35580" xr:uid="{00000000-0005-0000-0000-00003E1F0000}"/>
    <cellStyle name="Note 2 23 7 3" xfId="6153" xr:uid="{00000000-0005-0000-0000-00003F1F0000}"/>
    <cellStyle name="Note 2 23 7 3 2" xfId="23588" xr:uid="{00000000-0005-0000-0000-0000401F0000}"/>
    <cellStyle name="Note 2 23 7 3 3" xfId="38041" xr:uid="{00000000-0005-0000-0000-0000411F0000}"/>
    <cellStyle name="Note 2 23 7 4" xfId="8594" xr:uid="{00000000-0005-0000-0000-0000421F0000}"/>
    <cellStyle name="Note 2 23 7 4 2" xfId="26029" xr:uid="{00000000-0005-0000-0000-0000431F0000}"/>
    <cellStyle name="Note 2 23 7 4 3" xfId="40482" xr:uid="{00000000-0005-0000-0000-0000441F0000}"/>
    <cellStyle name="Note 2 23 7 5" xfId="11014" xr:uid="{00000000-0005-0000-0000-0000451F0000}"/>
    <cellStyle name="Note 2 23 7 5 2" xfId="28449" xr:uid="{00000000-0005-0000-0000-0000461F0000}"/>
    <cellStyle name="Note 2 23 7 5 3" xfId="42902" xr:uid="{00000000-0005-0000-0000-0000471F0000}"/>
    <cellStyle name="Note 2 23 7 6" xfId="15065" xr:uid="{00000000-0005-0000-0000-0000481F0000}"/>
    <cellStyle name="Note 2 23 7 6 2" xfId="32500" xr:uid="{00000000-0005-0000-0000-0000491F0000}"/>
    <cellStyle name="Note 2 23 7 6 3" xfId="46953" xr:uid="{00000000-0005-0000-0000-00004A1F0000}"/>
    <cellStyle name="Note 2 23 7 7" xfId="18021" xr:uid="{00000000-0005-0000-0000-00004B1F0000}"/>
    <cellStyle name="Note 2 23 7 8" xfId="20227" xr:uid="{00000000-0005-0000-0000-00004C1F0000}"/>
    <cellStyle name="Note 2 23 8" xfId="3676" xr:uid="{00000000-0005-0000-0000-00004D1F0000}"/>
    <cellStyle name="Note 2 23 8 2" xfId="13382" xr:uid="{00000000-0005-0000-0000-00004E1F0000}"/>
    <cellStyle name="Note 2 23 8 2 2" xfId="30817" xr:uid="{00000000-0005-0000-0000-00004F1F0000}"/>
    <cellStyle name="Note 2 23 8 2 3" xfId="45270" xr:uid="{00000000-0005-0000-0000-0000501F0000}"/>
    <cellStyle name="Note 2 23 8 3" xfId="15843" xr:uid="{00000000-0005-0000-0000-0000511F0000}"/>
    <cellStyle name="Note 2 23 8 3 2" xfId="33278" xr:uid="{00000000-0005-0000-0000-0000521F0000}"/>
    <cellStyle name="Note 2 23 8 3 3" xfId="47731" xr:uid="{00000000-0005-0000-0000-0000531F0000}"/>
    <cellStyle name="Note 2 23 8 4" xfId="21112" xr:uid="{00000000-0005-0000-0000-0000541F0000}"/>
    <cellStyle name="Note 2 23 8 5" xfId="35565" xr:uid="{00000000-0005-0000-0000-0000551F0000}"/>
    <cellStyle name="Note 2 23 9" xfId="6138" xr:uid="{00000000-0005-0000-0000-0000561F0000}"/>
    <cellStyle name="Note 2 23 9 2" xfId="23573" xr:uid="{00000000-0005-0000-0000-0000571F0000}"/>
    <cellStyle name="Note 2 23 9 3" xfId="38026" xr:uid="{00000000-0005-0000-0000-0000581F0000}"/>
    <cellStyle name="Note 2 24" xfId="1181" xr:uid="{00000000-0005-0000-0000-0000591F0000}"/>
    <cellStyle name="Note 2 24 10" xfId="8595" xr:uid="{00000000-0005-0000-0000-00005A1F0000}"/>
    <cellStyle name="Note 2 24 10 2" xfId="26030" xr:uid="{00000000-0005-0000-0000-00005B1F0000}"/>
    <cellStyle name="Note 2 24 10 3" xfId="40483" xr:uid="{00000000-0005-0000-0000-00005C1F0000}"/>
    <cellStyle name="Note 2 24 11" xfId="11015" xr:uid="{00000000-0005-0000-0000-00005D1F0000}"/>
    <cellStyle name="Note 2 24 11 2" xfId="28450" xr:uid="{00000000-0005-0000-0000-00005E1F0000}"/>
    <cellStyle name="Note 2 24 11 3" xfId="42903" xr:uid="{00000000-0005-0000-0000-00005F1F0000}"/>
    <cellStyle name="Note 2 24 12" xfId="18022" xr:uid="{00000000-0005-0000-0000-0000601F0000}"/>
    <cellStyle name="Note 2 24 2" xfId="1182" xr:uid="{00000000-0005-0000-0000-0000611F0000}"/>
    <cellStyle name="Note 2 24 2 2" xfId="1183" xr:uid="{00000000-0005-0000-0000-0000621F0000}"/>
    <cellStyle name="Note 2 24 2 2 2" xfId="3694" xr:uid="{00000000-0005-0000-0000-0000631F0000}"/>
    <cellStyle name="Note 2 24 2 2 2 2" xfId="13396" xr:uid="{00000000-0005-0000-0000-0000641F0000}"/>
    <cellStyle name="Note 2 24 2 2 2 2 2" xfId="30831" xr:uid="{00000000-0005-0000-0000-0000651F0000}"/>
    <cellStyle name="Note 2 24 2 2 2 2 3" xfId="45284" xr:uid="{00000000-0005-0000-0000-0000661F0000}"/>
    <cellStyle name="Note 2 24 2 2 2 3" xfId="15857" xr:uid="{00000000-0005-0000-0000-0000671F0000}"/>
    <cellStyle name="Note 2 24 2 2 2 3 2" xfId="33292" xr:uid="{00000000-0005-0000-0000-0000681F0000}"/>
    <cellStyle name="Note 2 24 2 2 2 3 3" xfId="47745" xr:uid="{00000000-0005-0000-0000-0000691F0000}"/>
    <cellStyle name="Note 2 24 2 2 2 4" xfId="21130" xr:uid="{00000000-0005-0000-0000-00006A1F0000}"/>
    <cellStyle name="Note 2 24 2 2 2 5" xfId="35583" xr:uid="{00000000-0005-0000-0000-00006B1F0000}"/>
    <cellStyle name="Note 2 24 2 2 3" xfId="6156" xr:uid="{00000000-0005-0000-0000-00006C1F0000}"/>
    <cellStyle name="Note 2 24 2 2 3 2" xfId="23591" xr:uid="{00000000-0005-0000-0000-00006D1F0000}"/>
    <cellStyle name="Note 2 24 2 2 3 3" xfId="38044" xr:uid="{00000000-0005-0000-0000-00006E1F0000}"/>
    <cellStyle name="Note 2 24 2 2 4" xfId="8597" xr:uid="{00000000-0005-0000-0000-00006F1F0000}"/>
    <cellStyle name="Note 2 24 2 2 4 2" xfId="26032" xr:uid="{00000000-0005-0000-0000-0000701F0000}"/>
    <cellStyle name="Note 2 24 2 2 4 3" xfId="40485" xr:uid="{00000000-0005-0000-0000-0000711F0000}"/>
    <cellStyle name="Note 2 24 2 2 5" xfId="11017" xr:uid="{00000000-0005-0000-0000-0000721F0000}"/>
    <cellStyle name="Note 2 24 2 2 5 2" xfId="28452" xr:uid="{00000000-0005-0000-0000-0000731F0000}"/>
    <cellStyle name="Note 2 24 2 2 5 3" xfId="42905" xr:uid="{00000000-0005-0000-0000-0000741F0000}"/>
    <cellStyle name="Note 2 24 2 2 6" xfId="18024" xr:uid="{00000000-0005-0000-0000-0000751F0000}"/>
    <cellStyle name="Note 2 24 2 3" xfId="1184" xr:uid="{00000000-0005-0000-0000-0000761F0000}"/>
    <cellStyle name="Note 2 24 2 3 2" xfId="3695" xr:uid="{00000000-0005-0000-0000-0000771F0000}"/>
    <cellStyle name="Note 2 24 2 3 2 2" xfId="13397" xr:uid="{00000000-0005-0000-0000-0000781F0000}"/>
    <cellStyle name="Note 2 24 2 3 2 2 2" xfId="30832" xr:uid="{00000000-0005-0000-0000-0000791F0000}"/>
    <cellStyle name="Note 2 24 2 3 2 2 3" xfId="45285" xr:uid="{00000000-0005-0000-0000-00007A1F0000}"/>
    <cellStyle name="Note 2 24 2 3 2 3" xfId="15858" xr:uid="{00000000-0005-0000-0000-00007B1F0000}"/>
    <cellStyle name="Note 2 24 2 3 2 3 2" xfId="33293" xr:uid="{00000000-0005-0000-0000-00007C1F0000}"/>
    <cellStyle name="Note 2 24 2 3 2 3 3" xfId="47746" xr:uid="{00000000-0005-0000-0000-00007D1F0000}"/>
    <cellStyle name="Note 2 24 2 3 2 4" xfId="21131" xr:uid="{00000000-0005-0000-0000-00007E1F0000}"/>
    <cellStyle name="Note 2 24 2 3 2 5" xfId="35584" xr:uid="{00000000-0005-0000-0000-00007F1F0000}"/>
    <cellStyle name="Note 2 24 2 3 3" xfId="6157" xr:uid="{00000000-0005-0000-0000-0000801F0000}"/>
    <cellStyle name="Note 2 24 2 3 3 2" xfId="23592" xr:uid="{00000000-0005-0000-0000-0000811F0000}"/>
    <cellStyle name="Note 2 24 2 3 3 3" xfId="38045" xr:uid="{00000000-0005-0000-0000-0000821F0000}"/>
    <cellStyle name="Note 2 24 2 3 4" xfId="8598" xr:uid="{00000000-0005-0000-0000-0000831F0000}"/>
    <cellStyle name="Note 2 24 2 3 4 2" xfId="26033" xr:uid="{00000000-0005-0000-0000-0000841F0000}"/>
    <cellStyle name="Note 2 24 2 3 4 3" xfId="40486" xr:uid="{00000000-0005-0000-0000-0000851F0000}"/>
    <cellStyle name="Note 2 24 2 3 5" xfId="11018" xr:uid="{00000000-0005-0000-0000-0000861F0000}"/>
    <cellStyle name="Note 2 24 2 3 5 2" xfId="28453" xr:uid="{00000000-0005-0000-0000-0000871F0000}"/>
    <cellStyle name="Note 2 24 2 3 5 3" xfId="42906" xr:uid="{00000000-0005-0000-0000-0000881F0000}"/>
    <cellStyle name="Note 2 24 2 3 6" xfId="18025" xr:uid="{00000000-0005-0000-0000-0000891F0000}"/>
    <cellStyle name="Note 2 24 2 4" xfId="1185" xr:uid="{00000000-0005-0000-0000-00008A1F0000}"/>
    <cellStyle name="Note 2 24 2 4 2" xfId="3696" xr:uid="{00000000-0005-0000-0000-00008B1F0000}"/>
    <cellStyle name="Note 2 24 2 4 2 2" xfId="21132" xr:uid="{00000000-0005-0000-0000-00008C1F0000}"/>
    <cellStyle name="Note 2 24 2 4 2 3" xfId="35585" xr:uid="{00000000-0005-0000-0000-00008D1F0000}"/>
    <cellStyle name="Note 2 24 2 4 3" xfId="6158" xr:uid="{00000000-0005-0000-0000-00008E1F0000}"/>
    <cellStyle name="Note 2 24 2 4 3 2" xfId="23593" xr:uid="{00000000-0005-0000-0000-00008F1F0000}"/>
    <cellStyle name="Note 2 24 2 4 3 3" xfId="38046" xr:uid="{00000000-0005-0000-0000-0000901F0000}"/>
    <cellStyle name="Note 2 24 2 4 4" xfId="8599" xr:uid="{00000000-0005-0000-0000-0000911F0000}"/>
    <cellStyle name="Note 2 24 2 4 4 2" xfId="26034" xr:uid="{00000000-0005-0000-0000-0000921F0000}"/>
    <cellStyle name="Note 2 24 2 4 4 3" xfId="40487" xr:uid="{00000000-0005-0000-0000-0000931F0000}"/>
    <cellStyle name="Note 2 24 2 4 5" xfId="11019" xr:uid="{00000000-0005-0000-0000-0000941F0000}"/>
    <cellStyle name="Note 2 24 2 4 5 2" xfId="28454" xr:uid="{00000000-0005-0000-0000-0000951F0000}"/>
    <cellStyle name="Note 2 24 2 4 5 3" xfId="42907" xr:uid="{00000000-0005-0000-0000-0000961F0000}"/>
    <cellStyle name="Note 2 24 2 4 6" xfId="15066" xr:uid="{00000000-0005-0000-0000-0000971F0000}"/>
    <cellStyle name="Note 2 24 2 4 6 2" xfId="32501" xr:uid="{00000000-0005-0000-0000-0000981F0000}"/>
    <cellStyle name="Note 2 24 2 4 6 3" xfId="46954" xr:uid="{00000000-0005-0000-0000-0000991F0000}"/>
    <cellStyle name="Note 2 24 2 4 7" xfId="18026" xr:uid="{00000000-0005-0000-0000-00009A1F0000}"/>
    <cellStyle name="Note 2 24 2 4 8" xfId="20228" xr:uid="{00000000-0005-0000-0000-00009B1F0000}"/>
    <cellStyle name="Note 2 24 2 5" xfId="3693" xr:uid="{00000000-0005-0000-0000-00009C1F0000}"/>
    <cellStyle name="Note 2 24 2 5 2" xfId="13395" xr:uid="{00000000-0005-0000-0000-00009D1F0000}"/>
    <cellStyle name="Note 2 24 2 5 2 2" xfId="30830" xr:uid="{00000000-0005-0000-0000-00009E1F0000}"/>
    <cellStyle name="Note 2 24 2 5 2 3" xfId="45283" xr:uid="{00000000-0005-0000-0000-00009F1F0000}"/>
    <cellStyle name="Note 2 24 2 5 3" xfId="15856" xr:uid="{00000000-0005-0000-0000-0000A01F0000}"/>
    <cellStyle name="Note 2 24 2 5 3 2" xfId="33291" xr:uid="{00000000-0005-0000-0000-0000A11F0000}"/>
    <cellStyle name="Note 2 24 2 5 3 3" xfId="47744" xr:uid="{00000000-0005-0000-0000-0000A21F0000}"/>
    <cellStyle name="Note 2 24 2 5 4" xfId="21129" xr:uid="{00000000-0005-0000-0000-0000A31F0000}"/>
    <cellStyle name="Note 2 24 2 5 5" xfId="35582" xr:uid="{00000000-0005-0000-0000-0000A41F0000}"/>
    <cellStyle name="Note 2 24 2 6" xfId="6155" xr:uid="{00000000-0005-0000-0000-0000A51F0000}"/>
    <cellStyle name="Note 2 24 2 6 2" xfId="23590" xr:uid="{00000000-0005-0000-0000-0000A61F0000}"/>
    <cellStyle name="Note 2 24 2 6 3" xfId="38043" xr:uid="{00000000-0005-0000-0000-0000A71F0000}"/>
    <cellStyle name="Note 2 24 2 7" xfId="8596" xr:uid="{00000000-0005-0000-0000-0000A81F0000}"/>
    <cellStyle name="Note 2 24 2 7 2" xfId="26031" xr:uid="{00000000-0005-0000-0000-0000A91F0000}"/>
    <cellStyle name="Note 2 24 2 7 3" xfId="40484" xr:uid="{00000000-0005-0000-0000-0000AA1F0000}"/>
    <cellStyle name="Note 2 24 2 8" xfId="11016" xr:uid="{00000000-0005-0000-0000-0000AB1F0000}"/>
    <cellStyle name="Note 2 24 2 8 2" xfId="28451" xr:uid="{00000000-0005-0000-0000-0000AC1F0000}"/>
    <cellStyle name="Note 2 24 2 8 3" xfId="42904" xr:uid="{00000000-0005-0000-0000-0000AD1F0000}"/>
    <cellStyle name="Note 2 24 2 9" xfId="18023" xr:uid="{00000000-0005-0000-0000-0000AE1F0000}"/>
    <cellStyle name="Note 2 24 3" xfId="1186" xr:uid="{00000000-0005-0000-0000-0000AF1F0000}"/>
    <cellStyle name="Note 2 24 3 2" xfId="1187" xr:uid="{00000000-0005-0000-0000-0000B01F0000}"/>
    <cellStyle name="Note 2 24 3 2 2" xfId="3698" xr:uid="{00000000-0005-0000-0000-0000B11F0000}"/>
    <cellStyle name="Note 2 24 3 2 2 2" xfId="13399" xr:uid="{00000000-0005-0000-0000-0000B21F0000}"/>
    <cellStyle name="Note 2 24 3 2 2 2 2" xfId="30834" xr:uid="{00000000-0005-0000-0000-0000B31F0000}"/>
    <cellStyle name="Note 2 24 3 2 2 2 3" xfId="45287" xr:uid="{00000000-0005-0000-0000-0000B41F0000}"/>
    <cellStyle name="Note 2 24 3 2 2 3" xfId="15860" xr:uid="{00000000-0005-0000-0000-0000B51F0000}"/>
    <cellStyle name="Note 2 24 3 2 2 3 2" xfId="33295" xr:uid="{00000000-0005-0000-0000-0000B61F0000}"/>
    <cellStyle name="Note 2 24 3 2 2 3 3" xfId="47748" xr:uid="{00000000-0005-0000-0000-0000B71F0000}"/>
    <cellStyle name="Note 2 24 3 2 2 4" xfId="21134" xr:uid="{00000000-0005-0000-0000-0000B81F0000}"/>
    <cellStyle name="Note 2 24 3 2 2 5" xfId="35587" xr:uid="{00000000-0005-0000-0000-0000B91F0000}"/>
    <cellStyle name="Note 2 24 3 2 3" xfId="6160" xr:uid="{00000000-0005-0000-0000-0000BA1F0000}"/>
    <cellStyle name="Note 2 24 3 2 3 2" xfId="23595" xr:uid="{00000000-0005-0000-0000-0000BB1F0000}"/>
    <cellStyle name="Note 2 24 3 2 3 3" xfId="38048" xr:uid="{00000000-0005-0000-0000-0000BC1F0000}"/>
    <cellStyle name="Note 2 24 3 2 4" xfId="8601" xr:uid="{00000000-0005-0000-0000-0000BD1F0000}"/>
    <cellStyle name="Note 2 24 3 2 4 2" xfId="26036" xr:uid="{00000000-0005-0000-0000-0000BE1F0000}"/>
    <cellStyle name="Note 2 24 3 2 4 3" xfId="40489" xr:uid="{00000000-0005-0000-0000-0000BF1F0000}"/>
    <cellStyle name="Note 2 24 3 2 5" xfId="11021" xr:uid="{00000000-0005-0000-0000-0000C01F0000}"/>
    <cellStyle name="Note 2 24 3 2 5 2" xfId="28456" xr:uid="{00000000-0005-0000-0000-0000C11F0000}"/>
    <cellStyle name="Note 2 24 3 2 5 3" xfId="42909" xr:uid="{00000000-0005-0000-0000-0000C21F0000}"/>
    <cellStyle name="Note 2 24 3 2 6" xfId="18028" xr:uid="{00000000-0005-0000-0000-0000C31F0000}"/>
    <cellStyle name="Note 2 24 3 3" xfId="1188" xr:uid="{00000000-0005-0000-0000-0000C41F0000}"/>
    <cellStyle name="Note 2 24 3 3 2" xfId="3699" xr:uid="{00000000-0005-0000-0000-0000C51F0000}"/>
    <cellStyle name="Note 2 24 3 3 2 2" xfId="13400" xr:uid="{00000000-0005-0000-0000-0000C61F0000}"/>
    <cellStyle name="Note 2 24 3 3 2 2 2" xfId="30835" xr:uid="{00000000-0005-0000-0000-0000C71F0000}"/>
    <cellStyle name="Note 2 24 3 3 2 2 3" xfId="45288" xr:uid="{00000000-0005-0000-0000-0000C81F0000}"/>
    <cellStyle name="Note 2 24 3 3 2 3" xfId="15861" xr:uid="{00000000-0005-0000-0000-0000C91F0000}"/>
    <cellStyle name="Note 2 24 3 3 2 3 2" xfId="33296" xr:uid="{00000000-0005-0000-0000-0000CA1F0000}"/>
    <cellStyle name="Note 2 24 3 3 2 3 3" xfId="47749" xr:uid="{00000000-0005-0000-0000-0000CB1F0000}"/>
    <cellStyle name="Note 2 24 3 3 2 4" xfId="21135" xr:uid="{00000000-0005-0000-0000-0000CC1F0000}"/>
    <cellStyle name="Note 2 24 3 3 2 5" xfId="35588" xr:uid="{00000000-0005-0000-0000-0000CD1F0000}"/>
    <cellStyle name="Note 2 24 3 3 3" xfId="6161" xr:uid="{00000000-0005-0000-0000-0000CE1F0000}"/>
    <cellStyle name="Note 2 24 3 3 3 2" xfId="23596" xr:uid="{00000000-0005-0000-0000-0000CF1F0000}"/>
    <cellStyle name="Note 2 24 3 3 3 3" xfId="38049" xr:uid="{00000000-0005-0000-0000-0000D01F0000}"/>
    <cellStyle name="Note 2 24 3 3 4" xfId="8602" xr:uid="{00000000-0005-0000-0000-0000D11F0000}"/>
    <cellStyle name="Note 2 24 3 3 4 2" xfId="26037" xr:uid="{00000000-0005-0000-0000-0000D21F0000}"/>
    <cellStyle name="Note 2 24 3 3 4 3" xfId="40490" xr:uid="{00000000-0005-0000-0000-0000D31F0000}"/>
    <cellStyle name="Note 2 24 3 3 5" xfId="11022" xr:uid="{00000000-0005-0000-0000-0000D41F0000}"/>
    <cellStyle name="Note 2 24 3 3 5 2" xfId="28457" xr:uid="{00000000-0005-0000-0000-0000D51F0000}"/>
    <cellStyle name="Note 2 24 3 3 5 3" xfId="42910" xr:uid="{00000000-0005-0000-0000-0000D61F0000}"/>
    <cellStyle name="Note 2 24 3 3 6" xfId="18029" xr:uid="{00000000-0005-0000-0000-0000D71F0000}"/>
    <cellStyle name="Note 2 24 3 4" xfId="1189" xr:uid="{00000000-0005-0000-0000-0000D81F0000}"/>
    <cellStyle name="Note 2 24 3 4 2" xfId="3700" xr:uid="{00000000-0005-0000-0000-0000D91F0000}"/>
    <cellStyle name="Note 2 24 3 4 2 2" xfId="21136" xr:uid="{00000000-0005-0000-0000-0000DA1F0000}"/>
    <cellStyle name="Note 2 24 3 4 2 3" xfId="35589" xr:uid="{00000000-0005-0000-0000-0000DB1F0000}"/>
    <cellStyle name="Note 2 24 3 4 3" xfId="6162" xr:uid="{00000000-0005-0000-0000-0000DC1F0000}"/>
    <cellStyle name="Note 2 24 3 4 3 2" xfId="23597" xr:uid="{00000000-0005-0000-0000-0000DD1F0000}"/>
    <cellStyle name="Note 2 24 3 4 3 3" xfId="38050" xr:uid="{00000000-0005-0000-0000-0000DE1F0000}"/>
    <cellStyle name="Note 2 24 3 4 4" xfId="8603" xr:uid="{00000000-0005-0000-0000-0000DF1F0000}"/>
    <cellStyle name="Note 2 24 3 4 4 2" xfId="26038" xr:uid="{00000000-0005-0000-0000-0000E01F0000}"/>
    <cellStyle name="Note 2 24 3 4 4 3" xfId="40491" xr:uid="{00000000-0005-0000-0000-0000E11F0000}"/>
    <cellStyle name="Note 2 24 3 4 5" xfId="11023" xr:uid="{00000000-0005-0000-0000-0000E21F0000}"/>
    <cellStyle name="Note 2 24 3 4 5 2" xfId="28458" xr:uid="{00000000-0005-0000-0000-0000E31F0000}"/>
    <cellStyle name="Note 2 24 3 4 5 3" xfId="42911" xr:uid="{00000000-0005-0000-0000-0000E41F0000}"/>
    <cellStyle name="Note 2 24 3 4 6" xfId="15067" xr:uid="{00000000-0005-0000-0000-0000E51F0000}"/>
    <cellStyle name="Note 2 24 3 4 6 2" xfId="32502" xr:uid="{00000000-0005-0000-0000-0000E61F0000}"/>
    <cellStyle name="Note 2 24 3 4 6 3" xfId="46955" xr:uid="{00000000-0005-0000-0000-0000E71F0000}"/>
    <cellStyle name="Note 2 24 3 4 7" xfId="18030" xr:uid="{00000000-0005-0000-0000-0000E81F0000}"/>
    <cellStyle name="Note 2 24 3 4 8" xfId="20229" xr:uid="{00000000-0005-0000-0000-0000E91F0000}"/>
    <cellStyle name="Note 2 24 3 5" xfId="3697" xr:uid="{00000000-0005-0000-0000-0000EA1F0000}"/>
    <cellStyle name="Note 2 24 3 5 2" xfId="13398" xr:uid="{00000000-0005-0000-0000-0000EB1F0000}"/>
    <cellStyle name="Note 2 24 3 5 2 2" xfId="30833" xr:uid="{00000000-0005-0000-0000-0000EC1F0000}"/>
    <cellStyle name="Note 2 24 3 5 2 3" xfId="45286" xr:uid="{00000000-0005-0000-0000-0000ED1F0000}"/>
    <cellStyle name="Note 2 24 3 5 3" xfId="15859" xr:uid="{00000000-0005-0000-0000-0000EE1F0000}"/>
    <cellStyle name="Note 2 24 3 5 3 2" xfId="33294" xr:uid="{00000000-0005-0000-0000-0000EF1F0000}"/>
    <cellStyle name="Note 2 24 3 5 3 3" xfId="47747" xr:uid="{00000000-0005-0000-0000-0000F01F0000}"/>
    <cellStyle name="Note 2 24 3 5 4" xfId="21133" xr:uid="{00000000-0005-0000-0000-0000F11F0000}"/>
    <cellStyle name="Note 2 24 3 5 5" xfId="35586" xr:uid="{00000000-0005-0000-0000-0000F21F0000}"/>
    <cellStyle name="Note 2 24 3 6" xfId="6159" xr:uid="{00000000-0005-0000-0000-0000F31F0000}"/>
    <cellStyle name="Note 2 24 3 6 2" xfId="23594" xr:uid="{00000000-0005-0000-0000-0000F41F0000}"/>
    <cellStyle name="Note 2 24 3 6 3" xfId="38047" xr:uid="{00000000-0005-0000-0000-0000F51F0000}"/>
    <cellStyle name="Note 2 24 3 7" xfId="8600" xr:uid="{00000000-0005-0000-0000-0000F61F0000}"/>
    <cellStyle name="Note 2 24 3 7 2" xfId="26035" xr:uid="{00000000-0005-0000-0000-0000F71F0000}"/>
    <cellStyle name="Note 2 24 3 7 3" xfId="40488" xr:uid="{00000000-0005-0000-0000-0000F81F0000}"/>
    <cellStyle name="Note 2 24 3 8" xfId="11020" xr:uid="{00000000-0005-0000-0000-0000F91F0000}"/>
    <cellStyle name="Note 2 24 3 8 2" xfId="28455" xr:uid="{00000000-0005-0000-0000-0000FA1F0000}"/>
    <cellStyle name="Note 2 24 3 8 3" xfId="42908" xr:uid="{00000000-0005-0000-0000-0000FB1F0000}"/>
    <cellStyle name="Note 2 24 3 9" xfId="18027" xr:uid="{00000000-0005-0000-0000-0000FC1F0000}"/>
    <cellStyle name="Note 2 24 4" xfId="1190" xr:uid="{00000000-0005-0000-0000-0000FD1F0000}"/>
    <cellStyle name="Note 2 24 4 2" xfId="1191" xr:uid="{00000000-0005-0000-0000-0000FE1F0000}"/>
    <cellStyle name="Note 2 24 4 2 2" xfId="3702" xr:uid="{00000000-0005-0000-0000-0000FF1F0000}"/>
    <cellStyle name="Note 2 24 4 2 2 2" xfId="13402" xr:uid="{00000000-0005-0000-0000-000000200000}"/>
    <cellStyle name="Note 2 24 4 2 2 2 2" xfId="30837" xr:uid="{00000000-0005-0000-0000-000001200000}"/>
    <cellStyle name="Note 2 24 4 2 2 2 3" xfId="45290" xr:uid="{00000000-0005-0000-0000-000002200000}"/>
    <cellStyle name="Note 2 24 4 2 2 3" xfId="15863" xr:uid="{00000000-0005-0000-0000-000003200000}"/>
    <cellStyle name="Note 2 24 4 2 2 3 2" xfId="33298" xr:uid="{00000000-0005-0000-0000-000004200000}"/>
    <cellStyle name="Note 2 24 4 2 2 3 3" xfId="47751" xr:uid="{00000000-0005-0000-0000-000005200000}"/>
    <cellStyle name="Note 2 24 4 2 2 4" xfId="21138" xr:uid="{00000000-0005-0000-0000-000006200000}"/>
    <cellStyle name="Note 2 24 4 2 2 5" xfId="35591" xr:uid="{00000000-0005-0000-0000-000007200000}"/>
    <cellStyle name="Note 2 24 4 2 3" xfId="6164" xr:uid="{00000000-0005-0000-0000-000008200000}"/>
    <cellStyle name="Note 2 24 4 2 3 2" xfId="23599" xr:uid="{00000000-0005-0000-0000-000009200000}"/>
    <cellStyle name="Note 2 24 4 2 3 3" xfId="38052" xr:uid="{00000000-0005-0000-0000-00000A200000}"/>
    <cellStyle name="Note 2 24 4 2 4" xfId="8605" xr:uid="{00000000-0005-0000-0000-00000B200000}"/>
    <cellStyle name="Note 2 24 4 2 4 2" xfId="26040" xr:uid="{00000000-0005-0000-0000-00000C200000}"/>
    <cellStyle name="Note 2 24 4 2 4 3" xfId="40493" xr:uid="{00000000-0005-0000-0000-00000D200000}"/>
    <cellStyle name="Note 2 24 4 2 5" xfId="11025" xr:uid="{00000000-0005-0000-0000-00000E200000}"/>
    <cellStyle name="Note 2 24 4 2 5 2" xfId="28460" xr:uid="{00000000-0005-0000-0000-00000F200000}"/>
    <cellStyle name="Note 2 24 4 2 5 3" xfId="42913" xr:uid="{00000000-0005-0000-0000-000010200000}"/>
    <cellStyle name="Note 2 24 4 2 6" xfId="18032" xr:uid="{00000000-0005-0000-0000-000011200000}"/>
    <cellStyle name="Note 2 24 4 3" xfId="1192" xr:uid="{00000000-0005-0000-0000-000012200000}"/>
    <cellStyle name="Note 2 24 4 3 2" xfId="3703" xr:uid="{00000000-0005-0000-0000-000013200000}"/>
    <cellStyle name="Note 2 24 4 3 2 2" xfId="13403" xr:uid="{00000000-0005-0000-0000-000014200000}"/>
    <cellStyle name="Note 2 24 4 3 2 2 2" xfId="30838" xr:uid="{00000000-0005-0000-0000-000015200000}"/>
    <cellStyle name="Note 2 24 4 3 2 2 3" xfId="45291" xr:uid="{00000000-0005-0000-0000-000016200000}"/>
    <cellStyle name="Note 2 24 4 3 2 3" xfId="15864" xr:uid="{00000000-0005-0000-0000-000017200000}"/>
    <cellStyle name="Note 2 24 4 3 2 3 2" xfId="33299" xr:uid="{00000000-0005-0000-0000-000018200000}"/>
    <cellStyle name="Note 2 24 4 3 2 3 3" xfId="47752" xr:uid="{00000000-0005-0000-0000-000019200000}"/>
    <cellStyle name="Note 2 24 4 3 2 4" xfId="21139" xr:uid="{00000000-0005-0000-0000-00001A200000}"/>
    <cellStyle name="Note 2 24 4 3 2 5" xfId="35592" xr:uid="{00000000-0005-0000-0000-00001B200000}"/>
    <cellStyle name="Note 2 24 4 3 3" xfId="6165" xr:uid="{00000000-0005-0000-0000-00001C200000}"/>
    <cellStyle name="Note 2 24 4 3 3 2" xfId="23600" xr:uid="{00000000-0005-0000-0000-00001D200000}"/>
    <cellStyle name="Note 2 24 4 3 3 3" xfId="38053" xr:uid="{00000000-0005-0000-0000-00001E200000}"/>
    <cellStyle name="Note 2 24 4 3 4" xfId="8606" xr:uid="{00000000-0005-0000-0000-00001F200000}"/>
    <cellStyle name="Note 2 24 4 3 4 2" xfId="26041" xr:uid="{00000000-0005-0000-0000-000020200000}"/>
    <cellStyle name="Note 2 24 4 3 4 3" xfId="40494" xr:uid="{00000000-0005-0000-0000-000021200000}"/>
    <cellStyle name="Note 2 24 4 3 5" xfId="11026" xr:uid="{00000000-0005-0000-0000-000022200000}"/>
    <cellStyle name="Note 2 24 4 3 5 2" xfId="28461" xr:uid="{00000000-0005-0000-0000-000023200000}"/>
    <cellStyle name="Note 2 24 4 3 5 3" xfId="42914" xr:uid="{00000000-0005-0000-0000-000024200000}"/>
    <cellStyle name="Note 2 24 4 3 6" xfId="18033" xr:uid="{00000000-0005-0000-0000-000025200000}"/>
    <cellStyle name="Note 2 24 4 4" xfId="1193" xr:uid="{00000000-0005-0000-0000-000026200000}"/>
    <cellStyle name="Note 2 24 4 4 2" xfId="3704" xr:uid="{00000000-0005-0000-0000-000027200000}"/>
    <cellStyle name="Note 2 24 4 4 2 2" xfId="21140" xr:uid="{00000000-0005-0000-0000-000028200000}"/>
    <cellStyle name="Note 2 24 4 4 2 3" xfId="35593" xr:uid="{00000000-0005-0000-0000-000029200000}"/>
    <cellStyle name="Note 2 24 4 4 3" xfId="6166" xr:uid="{00000000-0005-0000-0000-00002A200000}"/>
    <cellStyle name="Note 2 24 4 4 3 2" xfId="23601" xr:uid="{00000000-0005-0000-0000-00002B200000}"/>
    <cellStyle name="Note 2 24 4 4 3 3" xfId="38054" xr:uid="{00000000-0005-0000-0000-00002C200000}"/>
    <cellStyle name="Note 2 24 4 4 4" xfId="8607" xr:uid="{00000000-0005-0000-0000-00002D200000}"/>
    <cellStyle name="Note 2 24 4 4 4 2" xfId="26042" xr:uid="{00000000-0005-0000-0000-00002E200000}"/>
    <cellStyle name="Note 2 24 4 4 4 3" xfId="40495" xr:uid="{00000000-0005-0000-0000-00002F200000}"/>
    <cellStyle name="Note 2 24 4 4 5" xfId="11027" xr:uid="{00000000-0005-0000-0000-000030200000}"/>
    <cellStyle name="Note 2 24 4 4 5 2" xfId="28462" xr:uid="{00000000-0005-0000-0000-000031200000}"/>
    <cellStyle name="Note 2 24 4 4 5 3" xfId="42915" xr:uid="{00000000-0005-0000-0000-000032200000}"/>
    <cellStyle name="Note 2 24 4 4 6" xfId="15068" xr:uid="{00000000-0005-0000-0000-000033200000}"/>
    <cellStyle name="Note 2 24 4 4 6 2" xfId="32503" xr:uid="{00000000-0005-0000-0000-000034200000}"/>
    <cellStyle name="Note 2 24 4 4 6 3" xfId="46956" xr:uid="{00000000-0005-0000-0000-000035200000}"/>
    <cellStyle name="Note 2 24 4 4 7" xfId="18034" xr:uid="{00000000-0005-0000-0000-000036200000}"/>
    <cellStyle name="Note 2 24 4 4 8" xfId="20230" xr:uid="{00000000-0005-0000-0000-000037200000}"/>
    <cellStyle name="Note 2 24 4 5" xfId="3701" xr:uid="{00000000-0005-0000-0000-000038200000}"/>
    <cellStyle name="Note 2 24 4 5 2" xfId="13401" xr:uid="{00000000-0005-0000-0000-000039200000}"/>
    <cellStyle name="Note 2 24 4 5 2 2" xfId="30836" xr:uid="{00000000-0005-0000-0000-00003A200000}"/>
    <cellStyle name="Note 2 24 4 5 2 3" xfId="45289" xr:uid="{00000000-0005-0000-0000-00003B200000}"/>
    <cellStyle name="Note 2 24 4 5 3" xfId="15862" xr:uid="{00000000-0005-0000-0000-00003C200000}"/>
    <cellStyle name="Note 2 24 4 5 3 2" xfId="33297" xr:uid="{00000000-0005-0000-0000-00003D200000}"/>
    <cellStyle name="Note 2 24 4 5 3 3" xfId="47750" xr:uid="{00000000-0005-0000-0000-00003E200000}"/>
    <cellStyle name="Note 2 24 4 5 4" xfId="21137" xr:uid="{00000000-0005-0000-0000-00003F200000}"/>
    <cellStyle name="Note 2 24 4 5 5" xfId="35590" xr:uid="{00000000-0005-0000-0000-000040200000}"/>
    <cellStyle name="Note 2 24 4 6" xfId="6163" xr:uid="{00000000-0005-0000-0000-000041200000}"/>
    <cellStyle name="Note 2 24 4 6 2" xfId="23598" xr:uid="{00000000-0005-0000-0000-000042200000}"/>
    <cellStyle name="Note 2 24 4 6 3" xfId="38051" xr:uid="{00000000-0005-0000-0000-000043200000}"/>
    <cellStyle name="Note 2 24 4 7" xfId="8604" xr:uid="{00000000-0005-0000-0000-000044200000}"/>
    <cellStyle name="Note 2 24 4 7 2" xfId="26039" xr:uid="{00000000-0005-0000-0000-000045200000}"/>
    <cellStyle name="Note 2 24 4 7 3" xfId="40492" xr:uid="{00000000-0005-0000-0000-000046200000}"/>
    <cellStyle name="Note 2 24 4 8" xfId="11024" xr:uid="{00000000-0005-0000-0000-000047200000}"/>
    <cellStyle name="Note 2 24 4 8 2" xfId="28459" xr:uid="{00000000-0005-0000-0000-000048200000}"/>
    <cellStyle name="Note 2 24 4 8 3" xfId="42912" xr:uid="{00000000-0005-0000-0000-000049200000}"/>
    <cellStyle name="Note 2 24 4 9" xfId="18031" xr:uid="{00000000-0005-0000-0000-00004A200000}"/>
    <cellStyle name="Note 2 24 5" xfId="1194" xr:uid="{00000000-0005-0000-0000-00004B200000}"/>
    <cellStyle name="Note 2 24 5 2" xfId="3705" xr:uid="{00000000-0005-0000-0000-00004C200000}"/>
    <cellStyle name="Note 2 24 5 2 2" xfId="13404" xr:uid="{00000000-0005-0000-0000-00004D200000}"/>
    <cellStyle name="Note 2 24 5 2 2 2" xfId="30839" xr:uid="{00000000-0005-0000-0000-00004E200000}"/>
    <cellStyle name="Note 2 24 5 2 2 3" xfId="45292" xr:uid="{00000000-0005-0000-0000-00004F200000}"/>
    <cellStyle name="Note 2 24 5 2 3" xfId="15865" xr:uid="{00000000-0005-0000-0000-000050200000}"/>
    <cellStyle name="Note 2 24 5 2 3 2" xfId="33300" xr:uid="{00000000-0005-0000-0000-000051200000}"/>
    <cellStyle name="Note 2 24 5 2 3 3" xfId="47753" xr:uid="{00000000-0005-0000-0000-000052200000}"/>
    <cellStyle name="Note 2 24 5 2 4" xfId="21141" xr:uid="{00000000-0005-0000-0000-000053200000}"/>
    <cellStyle name="Note 2 24 5 2 5" xfId="35594" xr:uid="{00000000-0005-0000-0000-000054200000}"/>
    <cellStyle name="Note 2 24 5 3" xfId="6167" xr:uid="{00000000-0005-0000-0000-000055200000}"/>
    <cellStyle name="Note 2 24 5 3 2" xfId="23602" xr:uid="{00000000-0005-0000-0000-000056200000}"/>
    <cellStyle name="Note 2 24 5 3 3" xfId="38055" xr:uid="{00000000-0005-0000-0000-000057200000}"/>
    <cellStyle name="Note 2 24 5 4" xfId="8608" xr:uid="{00000000-0005-0000-0000-000058200000}"/>
    <cellStyle name="Note 2 24 5 4 2" xfId="26043" xr:uid="{00000000-0005-0000-0000-000059200000}"/>
    <cellStyle name="Note 2 24 5 4 3" xfId="40496" xr:uid="{00000000-0005-0000-0000-00005A200000}"/>
    <cellStyle name="Note 2 24 5 5" xfId="11028" xr:uid="{00000000-0005-0000-0000-00005B200000}"/>
    <cellStyle name="Note 2 24 5 5 2" xfId="28463" xr:uid="{00000000-0005-0000-0000-00005C200000}"/>
    <cellStyle name="Note 2 24 5 5 3" xfId="42916" xr:uid="{00000000-0005-0000-0000-00005D200000}"/>
    <cellStyle name="Note 2 24 5 6" xfId="18035" xr:uid="{00000000-0005-0000-0000-00005E200000}"/>
    <cellStyle name="Note 2 24 6" xfId="1195" xr:uid="{00000000-0005-0000-0000-00005F200000}"/>
    <cellStyle name="Note 2 24 6 2" xfId="3706" xr:uid="{00000000-0005-0000-0000-000060200000}"/>
    <cellStyle name="Note 2 24 6 2 2" xfId="13405" xr:uid="{00000000-0005-0000-0000-000061200000}"/>
    <cellStyle name="Note 2 24 6 2 2 2" xfId="30840" xr:uid="{00000000-0005-0000-0000-000062200000}"/>
    <cellStyle name="Note 2 24 6 2 2 3" xfId="45293" xr:uid="{00000000-0005-0000-0000-000063200000}"/>
    <cellStyle name="Note 2 24 6 2 3" xfId="15866" xr:uid="{00000000-0005-0000-0000-000064200000}"/>
    <cellStyle name="Note 2 24 6 2 3 2" xfId="33301" xr:uid="{00000000-0005-0000-0000-000065200000}"/>
    <cellStyle name="Note 2 24 6 2 3 3" xfId="47754" xr:uid="{00000000-0005-0000-0000-000066200000}"/>
    <cellStyle name="Note 2 24 6 2 4" xfId="21142" xr:uid="{00000000-0005-0000-0000-000067200000}"/>
    <cellStyle name="Note 2 24 6 2 5" xfId="35595" xr:uid="{00000000-0005-0000-0000-000068200000}"/>
    <cellStyle name="Note 2 24 6 3" xfId="6168" xr:uid="{00000000-0005-0000-0000-000069200000}"/>
    <cellStyle name="Note 2 24 6 3 2" xfId="23603" xr:uid="{00000000-0005-0000-0000-00006A200000}"/>
    <cellStyle name="Note 2 24 6 3 3" xfId="38056" xr:uid="{00000000-0005-0000-0000-00006B200000}"/>
    <cellStyle name="Note 2 24 6 4" xfId="8609" xr:uid="{00000000-0005-0000-0000-00006C200000}"/>
    <cellStyle name="Note 2 24 6 4 2" xfId="26044" xr:uid="{00000000-0005-0000-0000-00006D200000}"/>
    <cellStyle name="Note 2 24 6 4 3" xfId="40497" xr:uid="{00000000-0005-0000-0000-00006E200000}"/>
    <cellStyle name="Note 2 24 6 5" xfId="11029" xr:uid="{00000000-0005-0000-0000-00006F200000}"/>
    <cellStyle name="Note 2 24 6 5 2" xfId="28464" xr:uid="{00000000-0005-0000-0000-000070200000}"/>
    <cellStyle name="Note 2 24 6 5 3" xfId="42917" xr:uid="{00000000-0005-0000-0000-000071200000}"/>
    <cellStyle name="Note 2 24 6 6" xfId="18036" xr:uid="{00000000-0005-0000-0000-000072200000}"/>
    <cellStyle name="Note 2 24 7" xfId="1196" xr:uid="{00000000-0005-0000-0000-000073200000}"/>
    <cellStyle name="Note 2 24 7 2" xfId="3707" xr:uid="{00000000-0005-0000-0000-000074200000}"/>
    <cellStyle name="Note 2 24 7 2 2" xfId="21143" xr:uid="{00000000-0005-0000-0000-000075200000}"/>
    <cellStyle name="Note 2 24 7 2 3" xfId="35596" xr:uid="{00000000-0005-0000-0000-000076200000}"/>
    <cellStyle name="Note 2 24 7 3" xfId="6169" xr:uid="{00000000-0005-0000-0000-000077200000}"/>
    <cellStyle name="Note 2 24 7 3 2" xfId="23604" xr:uid="{00000000-0005-0000-0000-000078200000}"/>
    <cellStyle name="Note 2 24 7 3 3" xfId="38057" xr:uid="{00000000-0005-0000-0000-000079200000}"/>
    <cellStyle name="Note 2 24 7 4" xfId="8610" xr:uid="{00000000-0005-0000-0000-00007A200000}"/>
    <cellStyle name="Note 2 24 7 4 2" xfId="26045" xr:uid="{00000000-0005-0000-0000-00007B200000}"/>
    <cellStyle name="Note 2 24 7 4 3" xfId="40498" xr:uid="{00000000-0005-0000-0000-00007C200000}"/>
    <cellStyle name="Note 2 24 7 5" xfId="11030" xr:uid="{00000000-0005-0000-0000-00007D200000}"/>
    <cellStyle name="Note 2 24 7 5 2" xfId="28465" xr:uid="{00000000-0005-0000-0000-00007E200000}"/>
    <cellStyle name="Note 2 24 7 5 3" xfId="42918" xr:uid="{00000000-0005-0000-0000-00007F200000}"/>
    <cellStyle name="Note 2 24 7 6" xfId="15069" xr:uid="{00000000-0005-0000-0000-000080200000}"/>
    <cellStyle name="Note 2 24 7 6 2" xfId="32504" xr:uid="{00000000-0005-0000-0000-000081200000}"/>
    <cellStyle name="Note 2 24 7 6 3" xfId="46957" xr:uid="{00000000-0005-0000-0000-000082200000}"/>
    <cellStyle name="Note 2 24 7 7" xfId="18037" xr:uid="{00000000-0005-0000-0000-000083200000}"/>
    <cellStyle name="Note 2 24 7 8" xfId="20231" xr:uid="{00000000-0005-0000-0000-000084200000}"/>
    <cellStyle name="Note 2 24 8" xfId="3692" xr:uid="{00000000-0005-0000-0000-000085200000}"/>
    <cellStyle name="Note 2 24 8 2" xfId="13394" xr:uid="{00000000-0005-0000-0000-000086200000}"/>
    <cellStyle name="Note 2 24 8 2 2" xfId="30829" xr:uid="{00000000-0005-0000-0000-000087200000}"/>
    <cellStyle name="Note 2 24 8 2 3" xfId="45282" xr:uid="{00000000-0005-0000-0000-000088200000}"/>
    <cellStyle name="Note 2 24 8 3" xfId="15855" xr:uid="{00000000-0005-0000-0000-000089200000}"/>
    <cellStyle name="Note 2 24 8 3 2" xfId="33290" xr:uid="{00000000-0005-0000-0000-00008A200000}"/>
    <cellStyle name="Note 2 24 8 3 3" xfId="47743" xr:uid="{00000000-0005-0000-0000-00008B200000}"/>
    <cellStyle name="Note 2 24 8 4" xfId="21128" xr:uid="{00000000-0005-0000-0000-00008C200000}"/>
    <cellStyle name="Note 2 24 8 5" xfId="35581" xr:uid="{00000000-0005-0000-0000-00008D200000}"/>
    <cellStyle name="Note 2 24 9" xfId="6154" xr:uid="{00000000-0005-0000-0000-00008E200000}"/>
    <cellStyle name="Note 2 24 9 2" xfId="23589" xr:uid="{00000000-0005-0000-0000-00008F200000}"/>
    <cellStyle name="Note 2 24 9 3" xfId="38042" xr:uid="{00000000-0005-0000-0000-000090200000}"/>
    <cellStyle name="Note 2 25" xfId="1197" xr:uid="{00000000-0005-0000-0000-000091200000}"/>
    <cellStyle name="Note 2 25 2" xfId="1198" xr:uid="{00000000-0005-0000-0000-000092200000}"/>
    <cellStyle name="Note 2 25 2 2" xfId="3709" xr:uid="{00000000-0005-0000-0000-000093200000}"/>
    <cellStyle name="Note 2 25 2 2 2" xfId="13407" xr:uid="{00000000-0005-0000-0000-000094200000}"/>
    <cellStyle name="Note 2 25 2 2 2 2" xfId="30842" xr:uid="{00000000-0005-0000-0000-000095200000}"/>
    <cellStyle name="Note 2 25 2 2 2 3" xfId="45295" xr:uid="{00000000-0005-0000-0000-000096200000}"/>
    <cellStyle name="Note 2 25 2 2 3" xfId="15868" xr:uid="{00000000-0005-0000-0000-000097200000}"/>
    <cellStyle name="Note 2 25 2 2 3 2" xfId="33303" xr:uid="{00000000-0005-0000-0000-000098200000}"/>
    <cellStyle name="Note 2 25 2 2 3 3" xfId="47756" xr:uid="{00000000-0005-0000-0000-000099200000}"/>
    <cellStyle name="Note 2 25 2 2 4" xfId="21145" xr:uid="{00000000-0005-0000-0000-00009A200000}"/>
    <cellStyle name="Note 2 25 2 2 5" xfId="35598" xr:uid="{00000000-0005-0000-0000-00009B200000}"/>
    <cellStyle name="Note 2 25 2 3" xfId="6171" xr:uid="{00000000-0005-0000-0000-00009C200000}"/>
    <cellStyle name="Note 2 25 2 3 2" xfId="23606" xr:uid="{00000000-0005-0000-0000-00009D200000}"/>
    <cellStyle name="Note 2 25 2 3 3" xfId="38059" xr:uid="{00000000-0005-0000-0000-00009E200000}"/>
    <cellStyle name="Note 2 25 2 4" xfId="8612" xr:uid="{00000000-0005-0000-0000-00009F200000}"/>
    <cellStyle name="Note 2 25 2 4 2" xfId="26047" xr:uid="{00000000-0005-0000-0000-0000A0200000}"/>
    <cellStyle name="Note 2 25 2 4 3" xfId="40500" xr:uid="{00000000-0005-0000-0000-0000A1200000}"/>
    <cellStyle name="Note 2 25 2 5" xfId="11032" xr:uid="{00000000-0005-0000-0000-0000A2200000}"/>
    <cellStyle name="Note 2 25 2 5 2" xfId="28467" xr:uid="{00000000-0005-0000-0000-0000A3200000}"/>
    <cellStyle name="Note 2 25 2 5 3" xfId="42920" xr:uid="{00000000-0005-0000-0000-0000A4200000}"/>
    <cellStyle name="Note 2 25 2 6" xfId="18039" xr:uid="{00000000-0005-0000-0000-0000A5200000}"/>
    <cellStyle name="Note 2 25 3" xfId="1199" xr:uid="{00000000-0005-0000-0000-0000A6200000}"/>
    <cellStyle name="Note 2 25 3 2" xfId="3710" xr:uid="{00000000-0005-0000-0000-0000A7200000}"/>
    <cellStyle name="Note 2 25 3 2 2" xfId="13408" xr:uid="{00000000-0005-0000-0000-0000A8200000}"/>
    <cellStyle name="Note 2 25 3 2 2 2" xfId="30843" xr:uid="{00000000-0005-0000-0000-0000A9200000}"/>
    <cellStyle name="Note 2 25 3 2 2 3" xfId="45296" xr:uid="{00000000-0005-0000-0000-0000AA200000}"/>
    <cellStyle name="Note 2 25 3 2 3" xfId="15869" xr:uid="{00000000-0005-0000-0000-0000AB200000}"/>
    <cellStyle name="Note 2 25 3 2 3 2" xfId="33304" xr:uid="{00000000-0005-0000-0000-0000AC200000}"/>
    <cellStyle name="Note 2 25 3 2 3 3" xfId="47757" xr:uid="{00000000-0005-0000-0000-0000AD200000}"/>
    <cellStyle name="Note 2 25 3 2 4" xfId="21146" xr:uid="{00000000-0005-0000-0000-0000AE200000}"/>
    <cellStyle name="Note 2 25 3 2 5" xfId="35599" xr:uid="{00000000-0005-0000-0000-0000AF200000}"/>
    <cellStyle name="Note 2 25 3 3" xfId="6172" xr:uid="{00000000-0005-0000-0000-0000B0200000}"/>
    <cellStyle name="Note 2 25 3 3 2" xfId="23607" xr:uid="{00000000-0005-0000-0000-0000B1200000}"/>
    <cellStyle name="Note 2 25 3 3 3" xfId="38060" xr:uid="{00000000-0005-0000-0000-0000B2200000}"/>
    <cellStyle name="Note 2 25 3 4" xfId="8613" xr:uid="{00000000-0005-0000-0000-0000B3200000}"/>
    <cellStyle name="Note 2 25 3 4 2" xfId="26048" xr:uid="{00000000-0005-0000-0000-0000B4200000}"/>
    <cellStyle name="Note 2 25 3 4 3" xfId="40501" xr:uid="{00000000-0005-0000-0000-0000B5200000}"/>
    <cellStyle name="Note 2 25 3 5" xfId="11033" xr:uid="{00000000-0005-0000-0000-0000B6200000}"/>
    <cellStyle name="Note 2 25 3 5 2" xfId="28468" xr:uid="{00000000-0005-0000-0000-0000B7200000}"/>
    <cellStyle name="Note 2 25 3 5 3" xfId="42921" xr:uid="{00000000-0005-0000-0000-0000B8200000}"/>
    <cellStyle name="Note 2 25 3 6" xfId="18040" xr:uid="{00000000-0005-0000-0000-0000B9200000}"/>
    <cellStyle name="Note 2 25 4" xfId="1200" xr:uid="{00000000-0005-0000-0000-0000BA200000}"/>
    <cellStyle name="Note 2 25 4 2" xfId="3711" xr:uid="{00000000-0005-0000-0000-0000BB200000}"/>
    <cellStyle name="Note 2 25 4 2 2" xfId="21147" xr:uid="{00000000-0005-0000-0000-0000BC200000}"/>
    <cellStyle name="Note 2 25 4 2 3" xfId="35600" xr:uid="{00000000-0005-0000-0000-0000BD200000}"/>
    <cellStyle name="Note 2 25 4 3" xfId="6173" xr:uid="{00000000-0005-0000-0000-0000BE200000}"/>
    <cellStyle name="Note 2 25 4 3 2" xfId="23608" xr:uid="{00000000-0005-0000-0000-0000BF200000}"/>
    <cellStyle name="Note 2 25 4 3 3" xfId="38061" xr:uid="{00000000-0005-0000-0000-0000C0200000}"/>
    <cellStyle name="Note 2 25 4 4" xfId="8614" xr:uid="{00000000-0005-0000-0000-0000C1200000}"/>
    <cellStyle name="Note 2 25 4 4 2" xfId="26049" xr:uid="{00000000-0005-0000-0000-0000C2200000}"/>
    <cellStyle name="Note 2 25 4 4 3" xfId="40502" xr:uid="{00000000-0005-0000-0000-0000C3200000}"/>
    <cellStyle name="Note 2 25 4 5" xfId="11034" xr:uid="{00000000-0005-0000-0000-0000C4200000}"/>
    <cellStyle name="Note 2 25 4 5 2" xfId="28469" xr:uid="{00000000-0005-0000-0000-0000C5200000}"/>
    <cellStyle name="Note 2 25 4 5 3" xfId="42922" xr:uid="{00000000-0005-0000-0000-0000C6200000}"/>
    <cellStyle name="Note 2 25 4 6" xfId="15070" xr:uid="{00000000-0005-0000-0000-0000C7200000}"/>
    <cellStyle name="Note 2 25 4 6 2" xfId="32505" xr:uid="{00000000-0005-0000-0000-0000C8200000}"/>
    <cellStyle name="Note 2 25 4 6 3" xfId="46958" xr:uid="{00000000-0005-0000-0000-0000C9200000}"/>
    <cellStyle name="Note 2 25 4 7" xfId="18041" xr:uid="{00000000-0005-0000-0000-0000CA200000}"/>
    <cellStyle name="Note 2 25 4 8" xfId="20232" xr:uid="{00000000-0005-0000-0000-0000CB200000}"/>
    <cellStyle name="Note 2 25 5" xfId="3708" xr:uid="{00000000-0005-0000-0000-0000CC200000}"/>
    <cellStyle name="Note 2 25 5 2" xfId="13406" xr:uid="{00000000-0005-0000-0000-0000CD200000}"/>
    <cellStyle name="Note 2 25 5 2 2" xfId="30841" xr:uid="{00000000-0005-0000-0000-0000CE200000}"/>
    <cellStyle name="Note 2 25 5 2 3" xfId="45294" xr:uid="{00000000-0005-0000-0000-0000CF200000}"/>
    <cellStyle name="Note 2 25 5 3" xfId="15867" xr:uid="{00000000-0005-0000-0000-0000D0200000}"/>
    <cellStyle name="Note 2 25 5 3 2" xfId="33302" xr:uid="{00000000-0005-0000-0000-0000D1200000}"/>
    <cellStyle name="Note 2 25 5 3 3" xfId="47755" xr:uid="{00000000-0005-0000-0000-0000D2200000}"/>
    <cellStyle name="Note 2 25 5 4" xfId="21144" xr:uid="{00000000-0005-0000-0000-0000D3200000}"/>
    <cellStyle name="Note 2 25 5 5" xfId="35597" xr:uid="{00000000-0005-0000-0000-0000D4200000}"/>
    <cellStyle name="Note 2 25 6" xfId="6170" xr:uid="{00000000-0005-0000-0000-0000D5200000}"/>
    <cellStyle name="Note 2 25 6 2" xfId="23605" xr:uid="{00000000-0005-0000-0000-0000D6200000}"/>
    <cellStyle name="Note 2 25 6 3" xfId="38058" xr:uid="{00000000-0005-0000-0000-0000D7200000}"/>
    <cellStyle name="Note 2 25 7" xfId="8611" xr:uid="{00000000-0005-0000-0000-0000D8200000}"/>
    <cellStyle name="Note 2 25 7 2" xfId="26046" xr:uid="{00000000-0005-0000-0000-0000D9200000}"/>
    <cellStyle name="Note 2 25 7 3" xfId="40499" xr:uid="{00000000-0005-0000-0000-0000DA200000}"/>
    <cellStyle name="Note 2 25 8" xfId="11031" xr:uid="{00000000-0005-0000-0000-0000DB200000}"/>
    <cellStyle name="Note 2 25 8 2" xfId="28466" xr:uid="{00000000-0005-0000-0000-0000DC200000}"/>
    <cellStyle name="Note 2 25 8 3" xfId="42919" xr:uid="{00000000-0005-0000-0000-0000DD200000}"/>
    <cellStyle name="Note 2 25 9" xfId="18038" xr:uid="{00000000-0005-0000-0000-0000DE200000}"/>
    <cellStyle name="Note 2 26" xfId="1201" xr:uid="{00000000-0005-0000-0000-0000DF200000}"/>
    <cellStyle name="Note 2 26 2" xfId="1202" xr:uid="{00000000-0005-0000-0000-0000E0200000}"/>
    <cellStyle name="Note 2 26 2 2" xfId="3713" xr:uid="{00000000-0005-0000-0000-0000E1200000}"/>
    <cellStyle name="Note 2 26 2 2 2" xfId="13410" xr:uid="{00000000-0005-0000-0000-0000E2200000}"/>
    <cellStyle name="Note 2 26 2 2 2 2" xfId="30845" xr:uid="{00000000-0005-0000-0000-0000E3200000}"/>
    <cellStyle name="Note 2 26 2 2 2 3" xfId="45298" xr:uid="{00000000-0005-0000-0000-0000E4200000}"/>
    <cellStyle name="Note 2 26 2 2 3" xfId="15871" xr:uid="{00000000-0005-0000-0000-0000E5200000}"/>
    <cellStyle name="Note 2 26 2 2 3 2" xfId="33306" xr:uid="{00000000-0005-0000-0000-0000E6200000}"/>
    <cellStyle name="Note 2 26 2 2 3 3" xfId="47759" xr:uid="{00000000-0005-0000-0000-0000E7200000}"/>
    <cellStyle name="Note 2 26 2 2 4" xfId="21149" xr:uid="{00000000-0005-0000-0000-0000E8200000}"/>
    <cellStyle name="Note 2 26 2 2 5" xfId="35602" xr:uid="{00000000-0005-0000-0000-0000E9200000}"/>
    <cellStyle name="Note 2 26 2 3" xfId="6175" xr:uid="{00000000-0005-0000-0000-0000EA200000}"/>
    <cellStyle name="Note 2 26 2 3 2" xfId="23610" xr:uid="{00000000-0005-0000-0000-0000EB200000}"/>
    <cellStyle name="Note 2 26 2 3 3" xfId="38063" xr:uid="{00000000-0005-0000-0000-0000EC200000}"/>
    <cellStyle name="Note 2 26 2 4" xfId="8616" xr:uid="{00000000-0005-0000-0000-0000ED200000}"/>
    <cellStyle name="Note 2 26 2 4 2" xfId="26051" xr:uid="{00000000-0005-0000-0000-0000EE200000}"/>
    <cellStyle name="Note 2 26 2 4 3" xfId="40504" xr:uid="{00000000-0005-0000-0000-0000EF200000}"/>
    <cellStyle name="Note 2 26 2 5" xfId="11036" xr:uid="{00000000-0005-0000-0000-0000F0200000}"/>
    <cellStyle name="Note 2 26 2 5 2" xfId="28471" xr:uid="{00000000-0005-0000-0000-0000F1200000}"/>
    <cellStyle name="Note 2 26 2 5 3" xfId="42924" xr:uid="{00000000-0005-0000-0000-0000F2200000}"/>
    <cellStyle name="Note 2 26 2 6" xfId="18043" xr:uid="{00000000-0005-0000-0000-0000F3200000}"/>
    <cellStyle name="Note 2 26 3" xfId="1203" xr:uid="{00000000-0005-0000-0000-0000F4200000}"/>
    <cellStyle name="Note 2 26 3 2" xfId="3714" xr:uid="{00000000-0005-0000-0000-0000F5200000}"/>
    <cellStyle name="Note 2 26 3 2 2" xfId="13411" xr:uid="{00000000-0005-0000-0000-0000F6200000}"/>
    <cellStyle name="Note 2 26 3 2 2 2" xfId="30846" xr:uid="{00000000-0005-0000-0000-0000F7200000}"/>
    <cellStyle name="Note 2 26 3 2 2 3" xfId="45299" xr:uid="{00000000-0005-0000-0000-0000F8200000}"/>
    <cellStyle name="Note 2 26 3 2 3" xfId="15872" xr:uid="{00000000-0005-0000-0000-0000F9200000}"/>
    <cellStyle name="Note 2 26 3 2 3 2" xfId="33307" xr:uid="{00000000-0005-0000-0000-0000FA200000}"/>
    <cellStyle name="Note 2 26 3 2 3 3" xfId="47760" xr:uid="{00000000-0005-0000-0000-0000FB200000}"/>
    <cellStyle name="Note 2 26 3 2 4" xfId="21150" xr:uid="{00000000-0005-0000-0000-0000FC200000}"/>
    <cellStyle name="Note 2 26 3 2 5" xfId="35603" xr:uid="{00000000-0005-0000-0000-0000FD200000}"/>
    <cellStyle name="Note 2 26 3 3" xfId="6176" xr:uid="{00000000-0005-0000-0000-0000FE200000}"/>
    <cellStyle name="Note 2 26 3 3 2" xfId="23611" xr:uid="{00000000-0005-0000-0000-0000FF200000}"/>
    <cellStyle name="Note 2 26 3 3 3" xfId="38064" xr:uid="{00000000-0005-0000-0000-000000210000}"/>
    <cellStyle name="Note 2 26 3 4" xfId="8617" xr:uid="{00000000-0005-0000-0000-000001210000}"/>
    <cellStyle name="Note 2 26 3 4 2" xfId="26052" xr:uid="{00000000-0005-0000-0000-000002210000}"/>
    <cellStyle name="Note 2 26 3 4 3" xfId="40505" xr:uid="{00000000-0005-0000-0000-000003210000}"/>
    <cellStyle name="Note 2 26 3 5" xfId="11037" xr:uid="{00000000-0005-0000-0000-000004210000}"/>
    <cellStyle name="Note 2 26 3 5 2" xfId="28472" xr:uid="{00000000-0005-0000-0000-000005210000}"/>
    <cellStyle name="Note 2 26 3 5 3" xfId="42925" xr:uid="{00000000-0005-0000-0000-000006210000}"/>
    <cellStyle name="Note 2 26 3 6" xfId="18044" xr:uid="{00000000-0005-0000-0000-000007210000}"/>
    <cellStyle name="Note 2 26 4" xfId="1204" xr:uid="{00000000-0005-0000-0000-000008210000}"/>
    <cellStyle name="Note 2 26 4 2" xfId="3715" xr:uid="{00000000-0005-0000-0000-000009210000}"/>
    <cellStyle name="Note 2 26 4 2 2" xfId="21151" xr:uid="{00000000-0005-0000-0000-00000A210000}"/>
    <cellStyle name="Note 2 26 4 2 3" xfId="35604" xr:uid="{00000000-0005-0000-0000-00000B210000}"/>
    <cellStyle name="Note 2 26 4 3" xfId="6177" xr:uid="{00000000-0005-0000-0000-00000C210000}"/>
    <cellStyle name="Note 2 26 4 3 2" xfId="23612" xr:uid="{00000000-0005-0000-0000-00000D210000}"/>
    <cellStyle name="Note 2 26 4 3 3" xfId="38065" xr:uid="{00000000-0005-0000-0000-00000E210000}"/>
    <cellStyle name="Note 2 26 4 4" xfId="8618" xr:uid="{00000000-0005-0000-0000-00000F210000}"/>
    <cellStyle name="Note 2 26 4 4 2" xfId="26053" xr:uid="{00000000-0005-0000-0000-000010210000}"/>
    <cellStyle name="Note 2 26 4 4 3" xfId="40506" xr:uid="{00000000-0005-0000-0000-000011210000}"/>
    <cellStyle name="Note 2 26 4 5" xfId="11038" xr:uid="{00000000-0005-0000-0000-000012210000}"/>
    <cellStyle name="Note 2 26 4 5 2" xfId="28473" xr:uid="{00000000-0005-0000-0000-000013210000}"/>
    <cellStyle name="Note 2 26 4 5 3" xfId="42926" xr:uid="{00000000-0005-0000-0000-000014210000}"/>
    <cellStyle name="Note 2 26 4 6" xfId="15071" xr:uid="{00000000-0005-0000-0000-000015210000}"/>
    <cellStyle name="Note 2 26 4 6 2" xfId="32506" xr:uid="{00000000-0005-0000-0000-000016210000}"/>
    <cellStyle name="Note 2 26 4 6 3" xfId="46959" xr:uid="{00000000-0005-0000-0000-000017210000}"/>
    <cellStyle name="Note 2 26 4 7" xfId="18045" xr:uid="{00000000-0005-0000-0000-000018210000}"/>
    <cellStyle name="Note 2 26 4 8" xfId="20233" xr:uid="{00000000-0005-0000-0000-000019210000}"/>
    <cellStyle name="Note 2 26 5" xfId="3712" xr:uid="{00000000-0005-0000-0000-00001A210000}"/>
    <cellStyle name="Note 2 26 5 2" xfId="13409" xr:uid="{00000000-0005-0000-0000-00001B210000}"/>
    <cellStyle name="Note 2 26 5 2 2" xfId="30844" xr:uid="{00000000-0005-0000-0000-00001C210000}"/>
    <cellStyle name="Note 2 26 5 2 3" xfId="45297" xr:uid="{00000000-0005-0000-0000-00001D210000}"/>
    <cellStyle name="Note 2 26 5 3" xfId="15870" xr:uid="{00000000-0005-0000-0000-00001E210000}"/>
    <cellStyle name="Note 2 26 5 3 2" xfId="33305" xr:uid="{00000000-0005-0000-0000-00001F210000}"/>
    <cellStyle name="Note 2 26 5 3 3" xfId="47758" xr:uid="{00000000-0005-0000-0000-000020210000}"/>
    <cellStyle name="Note 2 26 5 4" xfId="21148" xr:uid="{00000000-0005-0000-0000-000021210000}"/>
    <cellStyle name="Note 2 26 5 5" xfId="35601" xr:uid="{00000000-0005-0000-0000-000022210000}"/>
    <cellStyle name="Note 2 26 6" xfId="6174" xr:uid="{00000000-0005-0000-0000-000023210000}"/>
    <cellStyle name="Note 2 26 6 2" xfId="23609" xr:uid="{00000000-0005-0000-0000-000024210000}"/>
    <cellStyle name="Note 2 26 6 3" xfId="38062" xr:uid="{00000000-0005-0000-0000-000025210000}"/>
    <cellStyle name="Note 2 26 7" xfId="8615" xr:uid="{00000000-0005-0000-0000-000026210000}"/>
    <cellStyle name="Note 2 26 7 2" xfId="26050" xr:uid="{00000000-0005-0000-0000-000027210000}"/>
    <cellStyle name="Note 2 26 7 3" xfId="40503" xr:uid="{00000000-0005-0000-0000-000028210000}"/>
    <cellStyle name="Note 2 26 8" xfId="11035" xr:uid="{00000000-0005-0000-0000-000029210000}"/>
    <cellStyle name="Note 2 26 8 2" xfId="28470" xr:uid="{00000000-0005-0000-0000-00002A210000}"/>
    <cellStyle name="Note 2 26 8 3" xfId="42923" xr:uid="{00000000-0005-0000-0000-00002B210000}"/>
    <cellStyle name="Note 2 26 9" xfId="18042" xr:uid="{00000000-0005-0000-0000-00002C210000}"/>
    <cellStyle name="Note 2 27" xfId="1205" xr:uid="{00000000-0005-0000-0000-00002D210000}"/>
    <cellStyle name="Note 2 27 2" xfId="1206" xr:uid="{00000000-0005-0000-0000-00002E210000}"/>
    <cellStyle name="Note 2 27 2 2" xfId="3717" xr:uid="{00000000-0005-0000-0000-00002F210000}"/>
    <cellStyle name="Note 2 27 2 2 2" xfId="13413" xr:uid="{00000000-0005-0000-0000-000030210000}"/>
    <cellStyle name="Note 2 27 2 2 2 2" xfId="30848" xr:uid="{00000000-0005-0000-0000-000031210000}"/>
    <cellStyle name="Note 2 27 2 2 2 3" xfId="45301" xr:uid="{00000000-0005-0000-0000-000032210000}"/>
    <cellStyle name="Note 2 27 2 2 3" xfId="15874" xr:uid="{00000000-0005-0000-0000-000033210000}"/>
    <cellStyle name="Note 2 27 2 2 3 2" xfId="33309" xr:uid="{00000000-0005-0000-0000-000034210000}"/>
    <cellStyle name="Note 2 27 2 2 3 3" xfId="47762" xr:uid="{00000000-0005-0000-0000-000035210000}"/>
    <cellStyle name="Note 2 27 2 2 4" xfId="21153" xr:uid="{00000000-0005-0000-0000-000036210000}"/>
    <cellStyle name="Note 2 27 2 2 5" xfId="35606" xr:uid="{00000000-0005-0000-0000-000037210000}"/>
    <cellStyle name="Note 2 27 2 3" xfId="6179" xr:uid="{00000000-0005-0000-0000-000038210000}"/>
    <cellStyle name="Note 2 27 2 3 2" xfId="23614" xr:uid="{00000000-0005-0000-0000-000039210000}"/>
    <cellStyle name="Note 2 27 2 3 3" xfId="38067" xr:uid="{00000000-0005-0000-0000-00003A210000}"/>
    <cellStyle name="Note 2 27 2 4" xfId="8620" xr:uid="{00000000-0005-0000-0000-00003B210000}"/>
    <cellStyle name="Note 2 27 2 4 2" xfId="26055" xr:uid="{00000000-0005-0000-0000-00003C210000}"/>
    <cellStyle name="Note 2 27 2 4 3" xfId="40508" xr:uid="{00000000-0005-0000-0000-00003D210000}"/>
    <cellStyle name="Note 2 27 2 5" xfId="11040" xr:uid="{00000000-0005-0000-0000-00003E210000}"/>
    <cellStyle name="Note 2 27 2 5 2" xfId="28475" xr:uid="{00000000-0005-0000-0000-00003F210000}"/>
    <cellStyle name="Note 2 27 2 5 3" xfId="42928" xr:uid="{00000000-0005-0000-0000-000040210000}"/>
    <cellStyle name="Note 2 27 2 6" xfId="18047" xr:uid="{00000000-0005-0000-0000-000041210000}"/>
    <cellStyle name="Note 2 27 3" xfId="1207" xr:uid="{00000000-0005-0000-0000-000042210000}"/>
    <cellStyle name="Note 2 27 3 2" xfId="3718" xr:uid="{00000000-0005-0000-0000-000043210000}"/>
    <cellStyle name="Note 2 27 3 2 2" xfId="13414" xr:uid="{00000000-0005-0000-0000-000044210000}"/>
    <cellStyle name="Note 2 27 3 2 2 2" xfId="30849" xr:uid="{00000000-0005-0000-0000-000045210000}"/>
    <cellStyle name="Note 2 27 3 2 2 3" xfId="45302" xr:uid="{00000000-0005-0000-0000-000046210000}"/>
    <cellStyle name="Note 2 27 3 2 3" xfId="15875" xr:uid="{00000000-0005-0000-0000-000047210000}"/>
    <cellStyle name="Note 2 27 3 2 3 2" xfId="33310" xr:uid="{00000000-0005-0000-0000-000048210000}"/>
    <cellStyle name="Note 2 27 3 2 3 3" xfId="47763" xr:uid="{00000000-0005-0000-0000-000049210000}"/>
    <cellStyle name="Note 2 27 3 2 4" xfId="21154" xr:uid="{00000000-0005-0000-0000-00004A210000}"/>
    <cellStyle name="Note 2 27 3 2 5" xfId="35607" xr:uid="{00000000-0005-0000-0000-00004B210000}"/>
    <cellStyle name="Note 2 27 3 3" xfId="6180" xr:uid="{00000000-0005-0000-0000-00004C210000}"/>
    <cellStyle name="Note 2 27 3 3 2" xfId="23615" xr:uid="{00000000-0005-0000-0000-00004D210000}"/>
    <cellStyle name="Note 2 27 3 3 3" xfId="38068" xr:uid="{00000000-0005-0000-0000-00004E210000}"/>
    <cellStyle name="Note 2 27 3 4" xfId="8621" xr:uid="{00000000-0005-0000-0000-00004F210000}"/>
    <cellStyle name="Note 2 27 3 4 2" xfId="26056" xr:uid="{00000000-0005-0000-0000-000050210000}"/>
    <cellStyle name="Note 2 27 3 4 3" xfId="40509" xr:uid="{00000000-0005-0000-0000-000051210000}"/>
    <cellStyle name="Note 2 27 3 5" xfId="11041" xr:uid="{00000000-0005-0000-0000-000052210000}"/>
    <cellStyle name="Note 2 27 3 5 2" xfId="28476" xr:uid="{00000000-0005-0000-0000-000053210000}"/>
    <cellStyle name="Note 2 27 3 5 3" xfId="42929" xr:uid="{00000000-0005-0000-0000-000054210000}"/>
    <cellStyle name="Note 2 27 3 6" xfId="18048" xr:uid="{00000000-0005-0000-0000-000055210000}"/>
    <cellStyle name="Note 2 27 4" xfId="1208" xr:uid="{00000000-0005-0000-0000-000056210000}"/>
    <cellStyle name="Note 2 27 4 2" xfId="3719" xr:uid="{00000000-0005-0000-0000-000057210000}"/>
    <cellStyle name="Note 2 27 4 2 2" xfId="21155" xr:uid="{00000000-0005-0000-0000-000058210000}"/>
    <cellStyle name="Note 2 27 4 2 3" xfId="35608" xr:uid="{00000000-0005-0000-0000-000059210000}"/>
    <cellStyle name="Note 2 27 4 3" xfId="6181" xr:uid="{00000000-0005-0000-0000-00005A210000}"/>
    <cellStyle name="Note 2 27 4 3 2" xfId="23616" xr:uid="{00000000-0005-0000-0000-00005B210000}"/>
    <cellStyle name="Note 2 27 4 3 3" xfId="38069" xr:uid="{00000000-0005-0000-0000-00005C210000}"/>
    <cellStyle name="Note 2 27 4 4" xfId="8622" xr:uid="{00000000-0005-0000-0000-00005D210000}"/>
    <cellStyle name="Note 2 27 4 4 2" xfId="26057" xr:uid="{00000000-0005-0000-0000-00005E210000}"/>
    <cellStyle name="Note 2 27 4 4 3" xfId="40510" xr:uid="{00000000-0005-0000-0000-00005F210000}"/>
    <cellStyle name="Note 2 27 4 5" xfId="11042" xr:uid="{00000000-0005-0000-0000-000060210000}"/>
    <cellStyle name="Note 2 27 4 5 2" xfId="28477" xr:uid="{00000000-0005-0000-0000-000061210000}"/>
    <cellStyle name="Note 2 27 4 5 3" xfId="42930" xr:uid="{00000000-0005-0000-0000-000062210000}"/>
    <cellStyle name="Note 2 27 4 6" xfId="15072" xr:uid="{00000000-0005-0000-0000-000063210000}"/>
    <cellStyle name="Note 2 27 4 6 2" xfId="32507" xr:uid="{00000000-0005-0000-0000-000064210000}"/>
    <cellStyle name="Note 2 27 4 6 3" xfId="46960" xr:uid="{00000000-0005-0000-0000-000065210000}"/>
    <cellStyle name="Note 2 27 4 7" xfId="18049" xr:uid="{00000000-0005-0000-0000-000066210000}"/>
    <cellStyle name="Note 2 27 4 8" xfId="20234" xr:uid="{00000000-0005-0000-0000-000067210000}"/>
    <cellStyle name="Note 2 27 5" xfId="3716" xr:uid="{00000000-0005-0000-0000-000068210000}"/>
    <cellStyle name="Note 2 27 5 2" xfId="13412" xr:uid="{00000000-0005-0000-0000-000069210000}"/>
    <cellStyle name="Note 2 27 5 2 2" xfId="30847" xr:uid="{00000000-0005-0000-0000-00006A210000}"/>
    <cellStyle name="Note 2 27 5 2 3" xfId="45300" xr:uid="{00000000-0005-0000-0000-00006B210000}"/>
    <cellStyle name="Note 2 27 5 3" xfId="15873" xr:uid="{00000000-0005-0000-0000-00006C210000}"/>
    <cellStyle name="Note 2 27 5 3 2" xfId="33308" xr:uid="{00000000-0005-0000-0000-00006D210000}"/>
    <cellStyle name="Note 2 27 5 3 3" xfId="47761" xr:uid="{00000000-0005-0000-0000-00006E210000}"/>
    <cellStyle name="Note 2 27 5 4" xfId="21152" xr:uid="{00000000-0005-0000-0000-00006F210000}"/>
    <cellStyle name="Note 2 27 5 5" xfId="35605" xr:uid="{00000000-0005-0000-0000-000070210000}"/>
    <cellStyle name="Note 2 27 6" xfId="6178" xr:uid="{00000000-0005-0000-0000-000071210000}"/>
    <cellStyle name="Note 2 27 6 2" xfId="23613" xr:uid="{00000000-0005-0000-0000-000072210000}"/>
    <cellStyle name="Note 2 27 6 3" xfId="38066" xr:uid="{00000000-0005-0000-0000-000073210000}"/>
    <cellStyle name="Note 2 27 7" xfId="8619" xr:uid="{00000000-0005-0000-0000-000074210000}"/>
    <cellStyle name="Note 2 27 7 2" xfId="26054" xr:uid="{00000000-0005-0000-0000-000075210000}"/>
    <cellStyle name="Note 2 27 7 3" xfId="40507" xr:uid="{00000000-0005-0000-0000-000076210000}"/>
    <cellStyle name="Note 2 27 8" xfId="11039" xr:uid="{00000000-0005-0000-0000-000077210000}"/>
    <cellStyle name="Note 2 27 8 2" xfId="28474" xr:uid="{00000000-0005-0000-0000-000078210000}"/>
    <cellStyle name="Note 2 27 8 3" xfId="42927" xr:uid="{00000000-0005-0000-0000-000079210000}"/>
    <cellStyle name="Note 2 27 9" xfId="18046" xr:uid="{00000000-0005-0000-0000-00007A210000}"/>
    <cellStyle name="Note 2 28" xfId="1209" xr:uid="{00000000-0005-0000-0000-00007B210000}"/>
    <cellStyle name="Note 2 28 2" xfId="1210" xr:uid="{00000000-0005-0000-0000-00007C210000}"/>
    <cellStyle name="Note 2 28 2 2" xfId="3721" xr:uid="{00000000-0005-0000-0000-00007D210000}"/>
    <cellStyle name="Note 2 28 2 2 2" xfId="13416" xr:uid="{00000000-0005-0000-0000-00007E210000}"/>
    <cellStyle name="Note 2 28 2 2 2 2" xfId="30851" xr:uid="{00000000-0005-0000-0000-00007F210000}"/>
    <cellStyle name="Note 2 28 2 2 2 3" xfId="45304" xr:uid="{00000000-0005-0000-0000-000080210000}"/>
    <cellStyle name="Note 2 28 2 2 3" xfId="15877" xr:uid="{00000000-0005-0000-0000-000081210000}"/>
    <cellStyle name="Note 2 28 2 2 3 2" xfId="33312" xr:uid="{00000000-0005-0000-0000-000082210000}"/>
    <cellStyle name="Note 2 28 2 2 3 3" xfId="47765" xr:uid="{00000000-0005-0000-0000-000083210000}"/>
    <cellStyle name="Note 2 28 2 2 4" xfId="21157" xr:uid="{00000000-0005-0000-0000-000084210000}"/>
    <cellStyle name="Note 2 28 2 2 5" xfId="35610" xr:uid="{00000000-0005-0000-0000-000085210000}"/>
    <cellStyle name="Note 2 28 2 3" xfId="6183" xr:uid="{00000000-0005-0000-0000-000086210000}"/>
    <cellStyle name="Note 2 28 2 3 2" xfId="23618" xr:uid="{00000000-0005-0000-0000-000087210000}"/>
    <cellStyle name="Note 2 28 2 3 3" xfId="38071" xr:uid="{00000000-0005-0000-0000-000088210000}"/>
    <cellStyle name="Note 2 28 2 4" xfId="8624" xr:uid="{00000000-0005-0000-0000-000089210000}"/>
    <cellStyle name="Note 2 28 2 4 2" xfId="26059" xr:uid="{00000000-0005-0000-0000-00008A210000}"/>
    <cellStyle name="Note 2 28 2 4 3" xfId="40512" xr:uid="{00000000-0005-0000-0000-00008B210000}"/>
    <cellStyle name="Note 2 28 2 5" xfId="11044" xr:uid="{00000000-0005-0000-0000-00008C210000}"/>
    <cellStyle name="Note 2 28 2 5 2" xfId="28479" xr:uid="{00000000-0005-0000-0000-00008D210000}"/>
    <cellStyle name="Note 2 28 2 5 3" xfId="42932" xr:uid="{00000000-0005-0000-0000-00008E210000}"/>
    <cellStyle name="Note 2 28 2 6" xfId="18051" xr:uid="{00000000-0005-0000-0000-00008F210000}"/>
    <cellStyle name="Note 2 28 3" xfId="1211" xr:uid="{00000000-0005-0000-0000-000090210000}"/>
    <cellStyle name="Note 2 28 3 2" xfId="3722" xr:uid="{00000000-0005-0000-0000-000091210000}"/>
    <cellStyle name="Note 2 28 3 2 2" xfId="13417" xr:uid="{00000000-0005-0000-0000-000092210000}"/>
    <cellStyle name="Note 2 28 3 2 2 2" xfId="30852" xr:uid="{00000000-0005-0000-0000-000093210000}"/>
    <cellStyle name="Note 2 28 3 2 2 3" xfId="45305" xr:uid="{00000000-0005-0000-0000-000094210000}"/>
    <cellStyle name="Note 2 28 3 2 3" xfId="15878" xr:uid="{00000000-0005-0000-0000-000095210000}"/>
    <cellStyle name="Note 2 28 3 2 3 2" xfId="33313" xr:uid="{00000000-0005-0000-0000-000096210000}"/>
    <cellStyle name="Note 2 28 3 2 3 3" xfId="47766" xr:uid="{00000000-0005-0000-0000-000097210000}"/>
    <cellStyle name="Note 2 28 3 2 4" xfId="21158" xr:uid="{00000000-0005-0000-0000-000098210000}"/>
    <cellStyle name="Note 2 28 3 2 5" xfId="35611" xr:uid="{00000000-0005-0000-0000-000099210000}"/>
    <cellStyle name="Note 2 28 3 3" xfId="6184" xr:uid="{00000000-0005-0000-0000-00009A210000}"/>
    <cellStyle name="Note 2 28 3 3 2" xfId="23619" xr:uid="{00000000-0005-0000-0000-00009B210000}"/>
    <cellStyle name="Note 2 28 3 3 3" xfId="38072" xr:uid="{00000000-0005-0000-0000-00009C210000}"/>
    <cellStyle name="Note 2 28 3 4" xfId="8625" xr:uid="{00000000-0005-0000-0000-00009D210000}"/>
    <cellStyle name="Note 2 28 3 4 2" xfId="26060" xr:uid="{00000000-0005-0000-0000-00009E210000}"/>
    <cellStyle name="Note 2 28 3 4 3" xfId="40513" xr:uid="{00000000-0005-0000-0000-00009F210000}"/>
    <cellStyle name="Note 2 28 3 5" xfId="11045" xr:uid="{00000000-0005-0000-0000-0000A0210000}"/>
    <cellStyle name="Note 2 28 3 5 2" xfId="28480" xr:uid="{00000000-0005-0000-0000-0000A1210000}"/>
    <cellStyle name="Note 2 28 3 5 3" xfId="42933" xr:uid="{00000000-0005-0000-0000-0000A2210000}"/>
    <cellStyle name="Note 2 28 3 6" xfId="18052" xr:uid="{00000000-0005-0000-0000-0000A3210000}"/>
    <cellStyle name="Note 2 28 4" xfId="1212" xr:uid="{00000000-0005-0000-0000-0000A4210000}"/>
    <cellStyle name="Note 2 28 4 2" xfId="3723" xr:uid="{00000000-0005-0000-0000-0000A5210000}"/>
    <cellStyle name="Note 2 28 4 2 2" xfId="21159" xr:uid="{00000000-0005-0000-0000-0000A6210000}"/>
    <cellStyle name="Note 2 28 4 2 3" xfId="35612" xr:uid="{00000000-0005-0000-0000-0000A7210000}"/>
    <cellStyle name="Note 2 28 4 3" xfId="6185" xr:uid="{00000000-0005-0000-0000-0000A8210000}"/>
    <cellStyle name="Note 2 28 4 3 2" xfId="23620" xr:uid="{00000000-0005-0000-0000-0000A9210000}"/>
    <cellStyle name="Note 2 28 4 3 3" xfId="38073" xr:uid="{00000000-0005-0000-0000-0000AA210000}"/>
    <cellStyle name="Note 2 28 4 4" xfId="8626" xr:uid="{00000000-0005-0000-0000-0000AB210000}"/>
    <cellStyle name="Note 2 28 4 4 2" xfId="26061" xr:uid="{00000000-0005-0000-0000-0000AC210000}"/>
    <cellStyle name="Note 2 28 4 4 3" xfId="40514" xr:uid="{00000000-0005-0000-0000-0000AD210000}"/>
    <cellStyle name="Note 2 28 4 5" xfId="11046" xr:uid="{00000000-0005-0000-0000-0000AE210000}"/>
    <cellStyle name="Note 2 28 4 5 2" xfId="28481" xr:uid="{00000000-0005-0000-0000-0000AF210000}"/>
    <cellStyle name="Note 2 28 4 5 3" xfId="42934" xr:uid="{00000000-0005-0000-0000-0000B0210000}"/>
    <cellStyle name="Note 2 28 4 6" xfId="15073" xr:uid="{00000000-0005-0000-0000-0000B1210000}"/>
    <cellStyle name="Note 2 28 4 6 2" xfId="32508" xr:uid="{00000000-0005-0000-0000-0000B2210000}"/>
    <cellStyle name="Note 2 28 4 6 3" xfId="46961" xr:uid="{00000000-0005-0000-0000-0000B3210000}"/>
    <cellStyle name="Note 2 28 4 7" xfId="18053" xr:uid="{00000000-0005-0000-0000-0000B4210000}"/>
    <cellStyle name="Note 2 28 4 8" xfId="20235" xr:uid="{00000000-0005-0000-0000-0000B5210000}"/>
    <cellStyle name="Note 2 28 5" xfId="3720" xr:uid="{00000000-0005-0000-0000-0000B6210000}"/>
    <cellStyle name="Note 2 28 5 2" xfId="13415" xr:uid="{00000000-0005-0000-0000-0000B7210000}"/>
    <cellStyle name="Note 2 28 5 2 2" xfId="30850" xr:uid="{00000000-0005-0000-0000-0000B8210000}"/>
    <cellStyle name="Note 2 28 5 2 3" xfId="45303" xr:uid="{00000000-0005-0000-0000-0000B9210000}"/>
    <cellStyle name="Note 2 28 5 3" xfId="15876" xr:uid="{00000000-0005-0000-0000-0000BA210000}"/>
    <cellStyle name="Note 2 28 5 3 2" xfId="33311" xr:uid="{00000000-0005-0000-0000-0000BB210000}"/>
    <cellStyle name="Note 2 28 5 3 3" xfId="47764" xr:uid="{00000000-0005-0000-0000-0000BC210000}"/>
    <cellStyle name="Note 2 28 5 4" xfId="21156" xr:uid="{00000000-0005-0000-0000-0000BD210000}"/>
    <cellStyle name="Note 2 28 5 5" xfId="35609" xr:uid="{00000000-0005-0000-0000-0000BE210000}"/>
    <cellStyle name="Note 2 28 6" xfId="6182" xr:uid="{00000000-0005-0000-0000-0000BF210000}"/>
    <cellStyle name="Note 2 28 6 2" xfId="23617" xr:uid="{00000000-0005-0000-0000-0000C0210000}"/>
    <cellStyle name="Note 2 28 6 3" xfId="38070" xr:uid="{00000000-0005-0000-0000-0000C1210000}"/>
    <cellStyle name="Note 2 28 7" xfId="8623" xr:uid="{00000000-0005-0000-0000-0000C2210000}"/>
    <cellStyle name="Note 2 28 7 2" xfId="26058" xr:uid="{00000000-0005-0000-0000-0000C3210000}"/>
    <cellStyle name="Note 2 28 7 3" xfId="40511" xr:uid="{00000000-0005-0000-0000-0000C4210000}"/>
    <cellStyle name="Note 2 28 8" xfId="11043" xr:uid="{00000000-0005-0000-0000-0000C5210000}"/>
    <cellStyle name="Note 2 28 8 2" xfId="28478" xr:uid="{00000000-0005-0000-0000-0000C6210000}"/>
    <cellStyle name="Note 2 28 8 3" xfId="42931" xr:uid="{00000000-0005-0000-0000-0000C7210000}"/>
    <cellStyle name="Note 2 28 9" xfId="18050" xr:uid="{00000000-0005-0000-0000-0000C8210000}"/>
    <cellStyle name="Note 2 29" xfId="3403" xr:uid="{00000000-0005-0000-0000-0000C9210000}"/>
    <cellStyle name="Note 2 29 2" xfId="13177" xr:uid="{00000000-0005-0000-0000-0000CA210000}"/>
    <cellStyle name="Note 2 29 2 2" xfId="30612" xr:uid="{00000000-0005-0000-0000-0000CB210000}"/>
    <cellStyle name="Note 2 29 2 3" xfId="45065" xr:uid="{00000000-0005-0000-0000-0000CC210000}"/>
    <cellStyle name="Note 2 29 3" xfId="15638" xr:uid="{00000000-0005-0000-0000-0000CD210000}"/>
    <cellStyle name="Note 2 29 3 2" xfId="33073" xr:uid="{00000000-0005-0000-0000-0000CE210000}"/>
    <cellStyle name="Note 2 29 3 3" xfId="47526" xr:uid="{00000000-0005-0000-0000-0000CF210000}"/>
    <cellStyle name="Note 2 29 4" xfId="20839" xr:uid="{00000000-0005-0000-0000-0000D0210000}"/>
    <cellStyle name="Note 2 29 5" xfId="35292" xr:uid="{00000000-0005-0000-0000-0000D1210000}"/>
    <cellStyle name="Note 2 3" xfId="1213" xr:uid="{00000000-0005-0000-0000-0000D2210000}"/>
    <cellStyle name="Note 2 3 10" xfId="6186" xr:uid="{00000000-0005-0000-0000-0000D3210000}"/>
    <cellStyle name="Note 2 3 10 2" xfId="23621" xr:uid="{00000000-0005-0000-0000-0000D4210000}"/>
    <cellStyle name="Note 2 3 10 3" xfId="38074" xr:uid="{00000000-0005-0000-0000-0000D5210000}"/>
    <cellStyle name="Note 2 3 11" xfId="8627" xr:uid="{00000000-0005-0000-0000-0000D6210000}"/>
    <cellStyle name="Note 2 3 11 2" xfId="26062" xr:uid="{00000000-0005-0000-0000-0000D7210000}"/>
    <cellStyle name="Note 2 3 11 3" xfId="40515" xr:uid="{00000000-0005-0000-0000-0000D8210000}"/>
    <cellStyle name="Note 2 3 12" xfId="11047" xr:uid="{00000000-0005-0000-0000-0000D9210000}"/>
    <cellStyle name="Note 2 3 12 2" xfId="28482" xr:uid="{00000000-0005-0000-0000-0000DA210000}"/>
    <cellStyle name="Note 2 3 12 3" xfId="42935" xr:uid="{00000000-0005-0000-0000-0000DB210000}"/>
    <cellStyle name="Note 2 3 13" xfId="18054" xr:uid="{00000000-0005-0000-0000-0000DC210000}"/>
    <cellStyle name="Note 2 3 2" xfId="1214" xr:uid="{00000000-0005-0000-0000-0000DD210000}"/>
    <cellStyle name="Note 2 3 2 2" xfId="1215" xr:uid="{00000000-0005-0000-0000-0000DE210000}"/>
    <cellStyle name="Note 2 3 2 2 2" xfId="3726" xr:uid="{00000000-0005-0000-0000-0000DF210000}"/>
    <cellStyle name="Note 2 3 2 2 2 2" xfId="13420" xr:uid="{00000000-0005-0000-0000-0000E0210000}"/>
    <cellStyle name="Note 2 3 2 2 2 2 2" xfId="30855" xr:uid="{00000000-0005-0000-0000-0000E1210000}"/>
    <cellStyle name="Note 2 3 2 2 2 2 3" xfId="45308" xr:uid="{00000000-0005-0000-0000-0000E2210000}"/>
    <cellStyle name="Note 2 3 2 2 2 3" xfId="15881" xr:uid="{00000000-0005-0000-0000-0000E3210000}"/>
    <cellStyle name="Note 2 3 2 2 2 3 2" xfId="33316" xr:uid="{00000000-0005-0000-0000-0000E4210000}"/>
    <cellStyle name="Note 2 3 2 2 2 3 3" xfId="47769" xr:uid="{00000000-0005-0000-0000-0000E5210000}"/>
    <cellStyle name="Note 2 3 2 2 2 4" xfId="21162" xr:uid="{00000000-0005-0000-0000-0000E6210000}"/>
    <cellStyle name="Note 2 3 2 2 2 5" xfId="35615" xr:uid="{00000000-0005-0000-0000-0000E7210000}"/>
    <cellStyle name="Note 2 3 2 2 3" xfId="6188" xr:uid="{00000000-0005-0000-0000-0000E8210000}"/>
    <cellStyle name="Note 2 3 2 2 3 2" xfId="23623" xr:uid="{00000000-0005-0000-0000-0000E9210000}"/>
    <cellStyle name="Note 2 3 2 2 3 3" xfId="38076" xr:uid="{00000000-0005-0000-0000-0000EA210000}"/>
    <cellStyle name="Note 2 3 2 2 4" xfId="8629" xr:uid="{00000000-0005-0000-0000-0000EB210000}"/>
    <cellStyle name="Note 2 3 2 2 4 2" xfId="26064" xr:uid="{00000000-0005-0000-0000-0000EC210000}"/>
    <cellStyle name="Note 2 3 2 2 4 3" xfId="40517" xr:uid="{00000000-0005-0000-0000-0000ED210000}"/>
    <cellStyle name="Note 2 3 2 2 5" xfId="11049" xr:uid="{00000000-0005-0000-0000-0000EE210000}"/>
    <cellStyle name="Note 2 3 2 2 5 2" xfId="28484" xr:uid="{00000000-0005-0000-0000-0000EF210000}"/>
    <cellStyle name="Note 2 3 2 2 5 3" xfId="42937" xr:uid="{00000000-0005-0000-0000-0000F0210000}"/>
    <cellStyle name="Note 2 3 2 2 6" xfId="18056" xr:uid="{00000000-0005-0000-0000-0000F1210000}"/>
    <cellStyle name="Note 2 3 2 3" xfId="1216" xr:uid="{00000000-0005-0000-0000-0000F2210000}"/>
    <cellStyle name="Note 2 3 2 3 2" xfId="3727" xr:uid="{00000000-0005-0000-0000-0000F3210000}"/>
    <cellStyle name="Note 2 3 2 3 2 2" xfId="13421" xr:uid="{00000000-0005-0000-0000-0000F4210000}"/>
    <cellStyle name="Note 2 3 2 3 2 2 2" xfId="30856" xr:uid="{00000000-0005-0000-0000-0000F5210000}"/>
    <cellStyle name="Note 2 3 2 3 2 2 3" xfId="45309" xr:uid="{00000000-0005-0000-0000-0000F6210000}"/>
    <cellStyle name="Note 2 3 2 3 2 3" xfId="15882" xr:uid="{00000000-0005-0000-0000-0000F7210000}"/>
    <cellStyle name="Note 2 3 2 3 2 3 2" xfId="33317" xr:uid="{00000000-0005-0000-0000-0000F8210000}"/>
    <cellStyle name="Note 2 3 2 3 2 3 3" xfId="47770" xr:uid="{00000000-0005-0000-0000-0000F9210000}"/>
    <cellStyle name="Note 2 3 2 3 2 4" xfId="21163" xr:uid="{00000000-0005-0000-0000-0000FA210000}"/>
    <cellStyle name="Note 2 3 2 3 2 5" xfId="35616" xr:uid="{00000000-0005-0000-0000-0000FB210000}"/>
    <cellStyle name="Note 2 3 2 3 3" xfId="6189" xr:uid="{00000000-0005-0000-0000-0000FC210000}"/>
    <cellStyle name="Note 2 3 2 3 3 2" xfId="23624" xr:uid="{00000000-0005-0000-0000-0000FD210000}"/>
    <cellStyle name="Note 2 3 2 3 3 3" xfId="38077" xr:uid="{00000000-0005-0000-0000-0000FE210000}"/>
    <cellStyle name="Note 2 3 2 3 4" xfId="8630" xr:uid="{00000000-0005-0000-0000-0000FF210000}"/>
    <cellStyle name="Note 2 3 2 3 4 2" xfId="26065" xr:uid="{00000000-0005-0000-0000-000000220000}"/>
    <cellStyle name="Note 2 3 2 3 4 3" xfId="40518" xr:uid="{00000000-0005-0000-0000-000001220000}"/>
    <cellStyle name="Note 2 3 2 3 5" xfId="11050" xr:uid="{00000000-0005-0000-0000-000002220000}"/>
    <cellStyle name="Note 2 3 2 3 5 2" xfId="28485" xr:uid="{00000000-0005-0000-0000-000003220000}"/>
    <cellStyle name="Note 2 3 2 3 5 3" xfId="42938" xr:uid="{00000000-0005-0000-0000-000004220000}"/>
    <cellStyle name="Note 2 3 2 3 6" xfId="18057" xr:uid="{00000000-0005-0000-0000-000005220000}"/>
    <cellStyle name="Note 2 3 2 4" xfId="1217" xr:uid="{00000000-0005-0000-0000-000006220000}"/>
    <cellStyle name="Note 2 3 2 4 2" xfId="3728" xr:uid="{00000000-0005-0000-0000-000007220000}"/>
    <cellStyle name="Note 2 3 2 4 2 2" xfId="21164" xr:uid="{00000000-0005-0000-0000-000008220000}"/>
    <cellStyle name="Note 2 3 2 4 2 3" xfId="35617" xr:uid="{00000000-0005-0000-0000-000009220000}"/>
    <cellStyle name="Note 2 3 2 4 3" xfId="6190" xr:uid="{00000000-0005-0000-0000-00000A220000}"/>
    <cellStyle name="Note 2 3 2 4 3 2" xfId="23625" xr:uid="{00000000-0005-0000-0000-00000B220000}"/>
    <cellStyle name="Note 2 3 2 4 3 3" xfId="38078" xr:uid="{00000000-0005-0000-0000-00000C220000}"/>
    <cellStyle name="Note 2 3 2 4 4" xfId="8631" xr:uid="{00000000-0005-0000-0000-00000D220000}"/>
    <cellStyle name="Note 2 3 2 4 4 2" xfId="26066" xr:uid="{00000000-0005-0000-0000-00000E220000}"/>
    <cellStyle name="Note 2 3 2 4 4 3" xfId="40519" xr:uid="{00000000-0005-0000-0000-00000F220000}"/>
    <cellStyle name="Note 2 3 2 4 5" xfId="11051" xr:uid="{00000000-0005-0000-0000-000010220000}"/>
    <cellStyle name="Note 2 3 2 4 5 2" xfId="28486" xr:uid="{00000000-0005-0000-0000-000011220000}"/>
    <cellStyle name="Note 2 3 2 4 5 3" xfId="42939" xr:uid="{00000000-0005-0000-0000-000012220000}"/>
    <cellStyle name="Note 2 3 2 4 6" xfId="15074" xr:uid="{00000000-0005-0000-0000-000013220000}"/>
    <cellStyle name="Note 2 3 2 4 6 2" xfId="32509" xr:uid="{00000000-0005-0000-0000-000014220000}"/>
    <cellStyle name="Note 2 3 2 4 6 3" xfId="46962" xr:uid="{00000000-0005-0000-0000-000015220000}"/>
    <cellStyle name="Note 2 3 2 4 7" xfId="18058" xr:uid="{00000000-0005-0000-0000-000016220000}"/>
    <cellStyle name="Note 2 3 2 4 8" xfId="20236" xr:uid="{00000000-0005-0000-0000-000017220000}"/>
    <cellStyle name="Note 2 3 2 5" xfId="3725" xr:uid="{00000000-0005-0000-0000-000018220000}"/>
    <cellStyle name="Note 2 3 2 5 2" xfId="13419" xr:uid="{00000000-0005-0000-0000-000019220000}"/>
    <cellStyle name="Note 2 3 2 5 2 2" xfId="30854" xr:uid="{00000000-0005-0000-0000-00001A220000}"/>
    <cellStyle name="Note 2 3 2 5 2 3" xfId="45307" xr:uid="{00000000-0005-0000-0000-00001B220000}"/>
    <cellStyle name="Note 2 3 2 5 3" xfId="15880" xr:uid="{00000000-0005-0000-0000-00001C220000}"/>
    <cellStyle name="Note 2 3 2 5 3 2" xfId="33315" xr:uid="{00000000-0005-0000-0000-00001D220000}"/>
    <cellStyle name="Note 2 3 2 5 3 3" xfId="47768" xr:uid="{00000000-0005-0000-0000-00001E220000}"/>
    <cellStyle name="Note 2 3 2 5 4" xfId="21161" xr:uid="{00000000-0005-0000-0000-00001F220000}"/>
    <cellStyle name="Note 2 3 2 5 5" xfId="35614" xr:uid="{00000000-0005-0000-0000-000020220000}"/>
    <cellStyle name="Note 2 3 2 6" xfId="6187" xr:uid="{00000000-0005-0000-0000-000021220000}"/>
    <cellStyle name="Note 2 3 2 6 2" xfId="23622" xr:uid="{00000000-0005-0000-0000-000022220000}"/>
    <cellStyle name="Note 2 3 2 6 3" xfId="38075" xr:uid="{00000000-0005-0000-0000-000023220000}"/>
    <cellStyle name="Note 2 3 2 7" xfId="8628" xr:uid="{00000000-0005-0000-0000-000024220000}"/>
    <cellStyle name="Note 2 3 2 7 2" xfId="26063" xr:uid="{00000000-0005-0000-0000-000025220000}"/>
    <cellStyle name="Note 2 3 2 7 3" xfId="40516" xr:uid="{00000000-0005-0000-0000-000026220000}"/>
    <cellStyle name="Note 2 3 2 8" xfId="11048" xr:uid="{00000000-0005-0000-0000-000027220000}"/>
    <cellStyle name="Note 2 3 2 8 2" xfId="28483" xr:uid="{00000000-0005-0000-0000-000028220000}"/>
    <cellStyle name="Note 2 3 2 8 3" xfId="42936" xr:uid="{00000000-0005-0000-0000-000029220000}"/>
    <cellStyle name="Note 2 3 2 9" xfId="18055" xr:uid="{00000000-0005-0000-0000-00002A220000}"/>
    <cellStyle name="Note 2 3 3" xfId="1218" xr:uid="{00000000-0005-0000-0000-00002B220000}"/>
    <cellStyle name="Note 2 3 3 2" xfId="1219" xr:uid="{00000000-0005-0000-0000-00002C220000}"/>
    <cellStyle name="Note 2 3 3 2 2" xfId="3730" xr:uid="{00000000-0005-0000-0000-00002D220000}"/>
    <cellStyle name="Note 2 3 3 2 2 2" xfId="13423" xr:uid="{00000000-0005-0000-0000-00002E220000}"/>
    <cellStyle name="Note 2 3 3 2 2 2 2" xfId="30858" xr:uid="{00000000-0005-0000-0000-00002F220000}"/>
    <cellStyle name="Note 2 3 3 2 2 2 3" xfId="45311" xr:uid="{00000000-0005-0000-0000-000030220000}"/>
    <cellStyle name="Note 2 3 3 2 2 3" xfId="15884" xr:uid="{00000000-0005-0000-0000-000031220000}"/>
    <cellStyle name="Note 2 3 3 2 2 3 2" xfId="33319" xr:uid="{00000000-0005-0000-0000-000032220000}"/>
    <cellStyle name="Note 2 3 3 2 2 3 3" xfId="47772" xr:uid="{00000000-0005-0000-0000-000033220000}"/>
    <cellStyle name="Note 2 3 3 2 2 4" xfId="21166" xr:uid="{00000000-0005-0000-0000-000034220000}"/>
    <cellStyle name="Note 2 3 3 2 2 5" xfId="35619" xr:uid="{00000000-0005-0000-0000-000035220000}"/>
    <cellStyle name="Note 2 3 3 2 3" xfId="6192" xr:uid="{00000000-0005-0000-0000-000036220000}"/>
    <cellStyle name="Note 2 3 3 2 3 2" xfId="23627" xr:uid="{00000000-0005-0000-0000-000037220000}"/>
    <cellStyle name="Note 2 3 3 2 3 3" xfId="38080" xr:uid="{00000000-0005-0000-0000-000038220000}"/>
    <cellStyle name="Note 2 3 3 2 4" xfId="8633" xr:uid="{00000000-0005-0000-0000-000039220000}"/>
    <cellStyle name="Note 2 3 3 2 4 2" xfId="26068" xr:uid="{00000000-0005-0000-0000-00003A220000}"/>
    <cellStyle name="Note 2 3 3 2 4 3" xfId="40521" xr:uid="{00000000-0005-0000-0000-00003B220000}"/>
    <cellStyle name="Note 2 3 3 2 5" xfId="11053" xr:uid="{00000000-0005-0000-0000-00003C220000}"/>
    <cellStyle name="Note 2 3 3 2 5 2" xfId="28488" xr:uid="{00000000-0005-0000-0000-00003D220000}"/>
    <cellStyle name="Note 2 3 3 2 5 3" xfId="42941" xr:uid="{00000000-0005-0000-0000-00003E220000}"/>
    <cellStyle name="Note 2 3 3 2 6" xfId="18060" xr:uid="{00000000-0005-0000-0000-00003F220000}"/>
    <cellStyle name="Note 2 3 3 3" xfId="1220" xr:uid="{00000000-0005-0000-0000-000040220000}"/>
    <cellStyle name="Note 2 3 3 3 2" xfId="3731" xr:uid="{00000000-0005-0000-0000-000041220000}"/>
    <cellStyle name="Note 2 3 3 3 2 2" xfId="13424" xr:uid="{00000000-0005-0000-0000-000042220000}"/>
    <cellStyle name="Note 2 3 3 3 2 2 2" xfId="30859" xr:uid="{00000000-0005-0000-0000-000043220000}"/>
    <cellStyle name="Note 2 3 3 3 2 2 3" xfId="45312" xr:uid="{00000000-0005-0000-0000-000044220000}"/>
    <cellStyle name="Note 2 3 3 3 2 3" xfId="15885" xr:uid="{00000000-0005-0000-0000-000045220000}"/>
    <cellStyle name="Note 2 3 3 3 2 3 2" xfId="33320" xr:uid="{00000000-0005-0000-0000-000046220000}"/>
    <cellStyle name="Note 2 3 3 3 2 3 3" xfId="47773" xr:uid="{00000000-0005-0000-0000-000047220000}"/>
    <cellStyle name="Note 2 3 3 3 2 4" xfId="21167" xr:uid="{00000000-0005-0000-0000-000048220000}"/>
    <cellStyle name="Note 2 3 3 3 2 5" xfId="35620" xr:uid="{00000000-0005-0000-0000-000049220000}"/>
    <cellStyle name="Note 2 3 3 3 3" xfId="6193" xr:uid="{00000000-0005-0000-0000-00004A220000}"/>
    <cellStyle name="Note 2 3 3 3 3 2" xfId="23628" xr:uid="{00000000-0005-0000-0000-00004B220000}"/>
    <cellStyle name="Note 2 3 3 3 3 3" xfId="38081" xr:uid="{00000000-0005-0000-0000-00004C220000}"/>
    <cellStyle name="Note 2 3 3 3 4" xfId="8634" xr:uid="{00000000-0005-0000-0000-00004D220000}"/>
    <cellStyle name="Note 2 3 3 3 4 2" xfId="26069" xr:uid="{00000000-0005-0000-0000-00004E220000}"/>
    <cellStyle name="Note 2 3 3 3 4 3" xfId="40522" xr:uid="{00000000-0005-0000-0000-00004F220000}"/>
    <cellStyle name="Note 2 3 3 3 5" xfId="11054" xr:uid="{00000000-0005-0000-0000-000050220000}"/>
    <cellStyle name="Note 2 3 3 3 5 2" xfId="28489" xr:uid="{00000000-0005-0000-0000-000051220000}"/>
    <cellStyle name="Note 2 3 3 3 5 3" xfId="42942" xr:uid="{00000000-0005-0000-0000-000052220000}"/>
    <cellStyle name="Note 2 3 3 3 6" xfId="18061" xr:uid="{00000000-0005-0000-0000-000053220000}"/>
    <cellStyle name="Note 2 3 3 4" xfId="1221" xr:uid="{00000000-0005-0000-0000-000054220000}"/>
    <cellStyle name="Note 2 3 3 4 2" xfId="3732" xr:uid="{00000000-0005-0000-0000-000055220000}"/>
    <cellStyle name="Note 2 3 3 4 2 2" xfId="21168" xr:uid="{00000000-0005-0000-0000-000056220000}"/>
    <cellStyle name="Note 2 3 3 4 2 3" xfId="35621" xr:uid="{00000000-0005-0000-0000-000057220000}"/>
    <cellStyle name="Note 2 3 3 4 3" xfId="6194" xr:uid="{00000000-0005-0000-0000-000058220000}"/>
    <cellStyle name="Note 2 3 3 4 3 2" xfId="23629" xr:uid="{00000000-0005-0000-0000-000059220000}"/>
    <cellStyle name="Note 2 3 3 4 3 3" xfId="38082" xr:uid="{00000000-0005-0000-0000-00005A220000}"/>
    <cellStyle name="Note 2 3 3 4 4" xfId="8635" xr:uid="{00000000-0005-0000-0000-00005B220000}"/>
    <cellStyle name="Note 2 3 3 4 4 2" xfId="26070" xr:uid="{00000000-0005-0000-0000-00005C220000}"/>
    <cellStyle name="Note 2 3 3 4 4 3" xfId="40523" xr:uid="{00000000-0005-0000-0000-00005D220000}"/>
    <cellStyle name="Note 2 3 3 4 5" xfId="11055" xr:uid="{00000000-0005-0000-0000-00005E220000}"/>
    <cellStyle name="Note 2 3 3 4 5 2" xfId="28490" xr:uid="{00000000-0005-0000-0000-00005F220000}"/>
    <cellStyle name="Note 2 3 3 4 5 3" xfId="42943" xr:uid="{00000000-0005-0000-0000-000060220000}"/>
    <cellStyle name="Note 2 3 3 4 6" xfId="15075" xr:uid="{00000000-0005-0000-0000-000061220000}"/>
    <cellStyle name="Note 2 3 3 4 6 2" xfId="32510" xr:uid="{00000000-0005-0000-0000-000062220000}"/>
    <cellStyle name="Note 2 3 3 4 6 3" xfId="46963" xr:uid="{00000000-0005-0000-0000-000063220000}"/>
    <cellStyle name="Note 2 3 3 4 7" xfId="18062" xr:uid="{00000000-0005-0000-0000-000064220000}"/>
    <cellStyle name="Note 2 3 3 4 8" xfId="20237" xr:uid="{00000000-0005-0000-0000-000065220000}"/>
    <cellStyle name="Note 2 3 3 5" xfId="3729" xr:uid="{00000000-0005-0000-0000-000066220000}"/>
    <cellStyle name="Note 2 3 3 5 2" xfId="13422" xr:uid="{00000000-0005-0000-0000-000067220000}"/>
    <cellStyle name="Note 2 3 3 5 2 2" xfId="30857" xr:uid="{00000000-0005-0000-0000-000068220000}"/>
    <cellStyle name="Note 2 3 3 5 2 3" xfId="45310" xr:uid="{00000000-0005-0000-0000-000069220000}"/>
    <cellStyle name="Note 2 3 3 5 3" xfId="15883" xr:uid="{00000000-0005-0000-0000-00006A220000}"/>
    <cellStyle name="Note 2 3 3 5 3 2" xfId="33318" xr:uid="{00000000-0005-0000-0000-00006B220000}"/>
    <cellStyle name="Note 2 3 3 5 3 3" xfId="47771" xr:uid="{00000000-0005-0000-0000-00006C220000}"/>
    <cellStyle name="Note 2 3 3 5 4" xfId="21165" xr:uid="{00000000-0005-0000-0000-00006D220000}"/>
    <cellStyle name="Note 2 3 3 5 5" xfId="35618" xr:uid="{00000000-0005-0000-0000-00006E220000}"/>
    <cellStyle name="Note 2 3 3 6" xfId="6191" xr:uid="{00000000-0005-0000-0000-00006F220000}"/>
    <cellStyle name="Note 2 3 3 6 2" xfId="23626" xr:uid="{00000000-0005-0000-0000-000070220000}"/>
    <cellStyle name="Note 2 3 3 6 3" xfId="38079" xr:uid="{00000000-0005-0000-0000-000071220000}"/>
    <cellStyle name="Note 2 3 3 7" xfId="8632" xr:uid="{00000000-0005-0000-0000-000072220000}"/>
    <cellStyle name="Note 2 3 3 7 2" xfId="26067" xr:uid="{00000000-0005-0000-0000-000073220000}"/>
    <cellStyle name="Note 2 3 3 7 3" xfId="40520" xr:uid="{00000000-0005-0000-0000-000074220000}"/>
    <cellStyle name="Note 2 3 3 8" xfId="11052" xr:uid="{00000000-0005-0000-0000-000075220000}"/>
    <cellStyle name="Note 2 3 3 8 2" xfId="28487" xr:uid="{00000000-0005-0000-0000-000076220000}"/>
    <cellStyle name="Note 2 3 3 8 3" xfId="42940" xr:uid="{00000000-0005-0000-0000-000077220000}"/>
    <cellStyle name="Note 2 3 3 9" xfId="18059" xr:uid="{00000000-0005-0000-0000-000078220000}"/>
    <cellStyle name="Note 2 3 4" xfId="1222" xr:uid="{00000000-0005-0000-0000-000079220000}"/>
    <cellStyle name="Note 2 3 4 2" xfId="1223" xr:uid="{00000000-0005-0000-0000-00007A220000}"/>
    <cellStyle name="Note 2 3 4 2 2" xfId="3734" xr:uid="{00000000-0005-0000-0000-00007B220000}"/>
    <cellStyle name="Note 2 3 4 2 2 2" xfId="13426" xr:uid="{00000000-0005-0000-0000-00007C220000}"/>
    <cellStyle name="Note 2 3 4 2 2 2 2" xfId="30861" xr:uid="{00000000-0005-0000-0000-00007D220000}"/>
    <cellStyle name="Note 2 3 4 2 2 2 3" xfId="45314" xr:uid="{00000000-0005-0000-0000-00007E220000}"/>
    <cellStyle name="Note 2 3 4 2 2 3" xfId="15887" xr:uid="{00000000-0005-0000-0000-00007F220000}"/>
    <cellStyle name="Note 2 3 4 2 2 3 2" xfId="33322" xr:uid="{00000000-0005-0000-0000-000080220000}"/>
    <cellStyle name="Note 2 3 4 2 2 3 3" xfId="47775" xr:uid="{00000000-0005-0000-0000-000081220000}"/>
    <cellStyle name="Note 2 3 4 2 2 4" xfId="21170" xr:uid="{00000000-0005-0000-0000-000082220000}"/>
    <cellStyle name="Note 2 3 4 2 2 5" xfId="35623" xr:uid="{00000000-0005-0000-0000-000083220000}"/>
    <cellStyle name="Note 2 3 4 2 3" xfId="6196" xr:uid="{00000000-0005-0000-0000-000084220000}"/>
    <cellStyle name="Note 2 3 4 2 3 2" xfId="23631" xr:uid="{00000000-0005-0000-0000-000085220000}"/>
    <cellStyle name="Note 2 3 4 2 3 3" xfId="38084" xr:uid="{00000000-0005-0000-0000-000086220000}"/>
    <cellStyle name="Note 2 3 4 2 4" xfId="8637" xr:uid="{00000000-0005-0000-0000-000087220000}"/>
    <cellStyle name="Note 2 3 4 2 4 2" xfId="26072" xr:uid="{00000000-0005-0000-0000-000088220000}"/>
    <cellStyle name="Note 2 3 4 2 4 3" xfId="40525" xr:uid="{00000000-0005-0000-0000-000089220000}"/>
    <cellStyle name="Note 2 3 4 2 5" xfId="11057" xr:uid="{00000000-0005-0000-0000-00008A220000}"/>
    <cellStyle name="Note 2 3 4 2 5 2" xfId="28492" xr:uid="{00000000-0005-0000-0000-00008B220000}"/>
    <cellStyle name="Note 2 3 4 2 5 3" xfId="42945" xr:uid="{00000000-0005-0000-0000-00008C220000}"/>
    <cellStyle name="Note 2 3 4 2 6" xfId="18064" xr:uid="{00000000-0005-0000-0000-00008D220000}"/>
    <cellStyle name="Note 2 3 4 3" xfId="1224" xr:uid="{00000000-0005-0000-0000-00008E220000}"/>
    <cellStyle name="Note 2 3 4 3 2" xfId="3735" xr:uid="{00000000-0005-0000-0000-00008F220000}"/>
    <cellStyle name="Note 2 3 4 3 2 2" xfId="13427" xr:uid="{00000000-0005-0000-0000-000090220000}"/>
    <cellStyle name="Note 2 3 4 3 2 2 2" xfId="30862" xr:uid="{00000000-0005-0000-0000-000091220000}"/>
    <cellStyle name="Note 2 3 4 3 2 2 3" xfId="45315" xr:uid="{00000000-0005-0000-0000-000092220000}"/>
    <cellStyle name="Note 2 3 4 3 2 3" xfId="15888" xr:uid="{00000000-0005-0000-0000-000093220000}"/>
    <cellStyle name="Note 2 3 4 3 2 3 2" xfId="33323" xr:uid="{00000000-0005-0000-0000-000094220000}"/>
    <cellStyle name="Note 2 3 4 3 2 3 3" xfId="47776" xr:uid="{00000000-0005-0000-0000-000095220000}"/>
    <cellStyle name="Note 2 3 4 3 2 4" xfId="21171" xr:uid="{00000000-0005-0000-0000-000096220000}"/>
    <cellStyle name="Note 2 3 4 3 2 5" xfId="35624" xr:uid="{00000000-0005-0000-0000-000097220000}"/>
    <cellStyle name="Note 2 3 4 3 3" xfId="6197" xr:uid="{00000000-0005-0000-0000-000098220000}"/>
    <cellStyle name="Note 2 3 4 3 3 2" xfId="23632" xr:uid="{00000000-0005-0000-0000-000099220000}"/>
    <cellStyle name="Note 2 3 4 3 3 3" xfId="38085" xr:uid="{00000000-0005-0000-0000-00009A220000}"/>
    <cellStyle name="Note 2 3 4 3 4" xfId="8638" xr:uid="{00000000-0005-0000-0000-00009B220000}"/>
    <cellStyle name="Note 2 3 4 3 4 2" xfId="26073" xr:uid="{00000000-0005-0000-0000-00009C220000}"/>
    <cellStyle name="Note 2 3 4 3 4 3" xfId="40526" xr:uid="{00000000-0005-0000-0000-00009D220000}"/>
    <cellStyle name="Note 2 3 4 3 5" xfId="11058" xr:uid="{00000000-0005-0000-0000-00009E220000}"/>
    <cellStyle name="Note 2 3 4 3 5 2" xfId="28493" xr:uid="{00000000-0005-0000-0000-00009F220000}"/>
    <cellStyle name="Note 2 3 4 3 5 3" xfId="42946" xr:uid="{00000000-0005-0000-0000-0000A0220000}"/>
    <cellStyle name="Note 2 3 4 3 6" xfId="18065" xr:uid="{00000000-0005-0000-0000-0000A1220000}"/>
    <cellStyle name="Note 2 3 4 4" xfId="1225" xr:uid="{00000000-0005-0000-0000-0000A2220000}"/>
    <cellStyle name="Note 2 3 4 4 2" xfId="3736" xr:uid="{00000000-0005-0000-0000-0000A3220000}"/>
    <cellStyle name="Note 2 3 4 4 2 2" xfId="21172" xr:uid="{00000000-0005-0000-0000-0000A4220000}"/>
    <cellStyle name="Note 2 3 4 4 2 3" xfId="35625" xr:uid="{00000000-0005-0000-0000-0000A5220000}"/>
    <cellStyle name="Note 2 3 4 4 3" xfId="6198" xr:uid="{00000000-0005-0000-0000-0000A6220000}"/>
    <cellStyle name="Note 2 3 4 4 3 2" xfId="23633" xr:uid="{00000000-0005-0000-0000-0000A7220000}"/>
    <cellStyle name="Note 2 3 4 4 3 3" xfId="38086" xr:uid="{00000000-0005-0000-0000-0000A8220000}"/>
    <cellStyle name="Note 2 3 4 4 4" xfId="8639" xr:uid="{00000000-0005-0000-0000-0000A9220000}"/>
    <cellStyle name="Note 2 3 4 4 4 2" xfId="26074" xr:uid="{00000000-0005-0000-0000-0000AA220000}"/>
    <cellStyle name="Note 2 3 4 4 4 3" xfId="40527" xr:uid="{00000000-0005-0000-0000-0000AB220000}"/>
    <cellStyle name="Note 2 3 4 4 5" xfId="11059" xr:uid="{00000000-0005-0000-0000-0000AC220000}"/>
    <cellStyle name="Note 2 3 4 4 5 2" xfId="28494" xr:uid="{00000000-0005-0000-0000-0000AD220000}"/>
    <cellStyle name="Note 2 3 4 4 5 3" xfId="42947" xr:uid="{00000000-0005-0000-0000-0000AE220000}"/>
    <cellStyle name="Note 2 3 4 4 6" xfId="15076" xr:uid="{00000000-0005-0000-0000-0000AF220000}"/>
    <cellStyle name="Note 2 3 4 4 6 2" xfId="32511" xr:uid="{00000000-0005-0000-0000-0000B0220000}"/>
    <cellStyle name="Note 2 3 4 4 6 3" xfId="46964" xr:uid="{00000000-0005-0000-0000-0000B1220000}"/>
    <cellStyle name="Note 2 3 4 4 7" xfId="18066" xr:uid="{00000000-0005-0000-0000-0000B2220000}"/>
    <cellStyle name="Note 2 3 4 4 8" xfId="20238" xr:uid="{00000000-0005-0000-0000-0000B3220000}"/>
    <cellStyle name="Note 2 3 4 5" xfId="3733" xr:uid="{00000000-0005-0000-0000-0000B4220000}"/>
    <cellStyle name="Note 2 3 4 5 2" xfId="13425" xr:uid="{00000000-0005-0000-0000-0000B5220000}"/>
    <cellStyle name="Note 2 3 4 5 2 2" xfId="30860" xr:uid="{00000000-0005-0000-0000-0000B6220000}"/>
    <cellStyle name="Note 2 3 4 5 2 3" xfId="45313" xr:uid="{00000000-0005-0000-0000-0000B7220000}"/>
    <cellStyle name="Note 2 3 4 5 3" xfId="15886" xr:uid="{00000000-0005-0000-0000-0000B8220000}"/>
    <cellStyle name="Note 2 3 4 5 3 2" xfId="33321" xr:uid="{00000000-0005-0000-0000-0000B9220000}"/>
    <cellStyle name="Note 2 3 4 5 3 3" xfId="47774" xr:uid="{00000000-0005-0000-0000-0000BA220000}"/>
    <cellStyle name="Note 2 3 4 5 4" xfId="21169" xr:uid="{00000000-0005-0000-0000-0000BB220000}"/>
    <cellStyle name="Note 2 3 4 5 5" xfId="35622" xr:uid="{00000000-0005-0000-0000-0000BC220000}"/>
    <cellStyle name="Note 2 3 4 6" xfId="6195" xr:uid="{00000000-0005-0000-0000-0000BD220000}"/>
    <cellStyle name="Note 2 3 4 6 2" xfId="23630" xr:uid="{00000000-0005-0000-0000-0000BE220000}"/>
    <cellStyle name="Note 2 3 4 6 3" xfId="38083" xr:uid="{00000000-0005-0000-0000-0000BF220000}"/>
    <cellStyle name="Note 2 3 4 7" xfId="8636" xr:uid="{00000000-0005-0000-0000-0000C0220000}"/>
    <cellStyle name="Note 2 3 4 7 2" xfId="26071" xr:uid="{00000000-0005-0000-0000-0000C1220000}"/>
    <cellStyle name="Note 2 3 4 7 3" xfId="40524" xr:uid="{00000000-0005-0000-0000-0000C2220000}"/>
    <cellStyle name="Note 2 3 4 8" xfId="11056" xr:uid="{00000000-0005-0000-0000-0000C3220000}"/>
    <cellStyle name="Note 2 3 4 8 2" xfId="28491" xr:uid="{00000000-0005-0000-0000-0000C4220000}"/>
    <cellStyle name="Note 2 3 4 8 3" xfId="42944" xr:uid="{00000000-0005-0000-0000-0000C5220000}"/>
    <cellStyle name="Note 2 3 4 9" xfId="18063" xr:uid="{00000000-0005-0000-0000-0000C6220000}"/>
    <cellStyle name="Note 2 3 5" xfId="1226" xr:uid="{00000000-0005-0000-0000-0000C7220000}"/>
    <cellStyle name="Note 2 3 5 2" xfId="1227" xr:uid="{00000000-0005-0000-0000-0000C8220000}"/>
    <cellStyle name="Note 2 3 5 2 2" xfId="3738" xr:uid="{00000000-0005-0000-0000-0000C9220000}"/>
    <cellStyle name="Note 2 3 5 2 2 2" xfId="13429" xr:uid="{00000000-0005-0000-0000-0000CA220000}"/>
    <cellStyle name="Note 2 3 5 2 2 2 2" xfId="30864" xr:uid="{00000000-0005-0000-0000-0000CB220000}"/>
    <cellStyle name="Note 2 3 5 2 2 2 3" xfId="45317" xr:uid="{00000000-0005-0000-0000-0000CC220000}"/>
    <cellStyle name="Note 2 3 5 2 2 3" xfId="15890" xr:uid="{00000000-0005-0000-0000-0000CD220000}"/>
    <cellStyle name="Note 2 3 5 2 2 3 2" xfId="33325" xr:uid="{00000000-0005-0000-0000-0000CE220000}"/>
    <cellStyle name="Note 2 3 5 2 2 3 3" xfId="47778" xr:uid="{00000000-0005-0000-0000-0000CF220000}"/>
    <cellStyle name="Note 2 3 5 2 2 4" xfId="21174" xr:uid="{00000000-0005-0000-0000-0000D0220000}"/>
    <cellStyle name="Note 2 3 5 2 2 5" xfId="35627" xr:uid="{00000000-0005-0000-0000-0000D1220000}"/>
    <cellStyle name="Note 2 3 5 2 3" xfId="6200" xr:uid="{00000000-0005-0000-0000-0000D2220000}"/>
    <cellStyle name="Note 2 3 5 2 3 2" xfId="23635" xr:uid="{00000000-0005-0000-0000-0000D3220000}"/>
    <cellStyle name="Note 2 3 5 2 3 3" xfId="38088" xr:uid="{00000000-0005-0000-0000-0000D4220000}"/>
    <cellStyle name="Note 2 3 5 2 4" xfId="8641" xr:uid="{00000000-0005-0000-0000-0000D5220000}"/>
    <cellStyle name="Note 2 3 5 2 4 2" xfId="26076" xr:uid="{00000000-0005-0000-0000-0000D6220000}"/>
    <cellStyle name="Note 2 3 5 2 4 3" xfId="40529" xr:uid="{00000000-0005-0000-0000-0000D7220000}"/>
    <cellStyle name="Note 2 3 5 2 5" xfId="11061" xr:uid="{00000000-0005-0000-0000-0000D8220000}"/>
    <cellStyle name="Note 2 3 5 2 5 2" xfId="28496" xr:uid="{00000000-0005-0000-0000-0000D9220000}"/>
    <cellStyle name="Note 2 3 5 2 5 3" xfId="42949" xr:uid="{00000000-0005-0000-0000-0000DA220000}"/>
    <cellStyle name="Note 2 3 5 2 6" xfId="18068" xr:uid="{00000000-0005-0000-0000-0000DB220000}"/>
    <cellStyle name="Note 2 3 5 3" xfId="1228" xr:uid="{00000000-0005-0000-0000-0000DC220000}"/>
    <cellStyle name="Note 2 3 5 3 2" xfId="3739" xr:uid="{00000000-0005-0000-0000-0000DD220000}"/>
    <cellStyle name="Note 2 3 5 3 2 2" xfId="13430" xr:uid="{00000000-0005-0000-0000-0000DE220000}"/>
    <cellStyle name="Note 2 3 5 3 2 2 2" xfId="30865" xr:uid="{00000000-0005-0000-0000-0000DF220000}"/>
    <cellStyle name="Note 2 3 5 3 2 2 3" xfId="45318" xr:uid="{00000000-0005-0000-0000-0000E0220000}"/>
    <cellStyle name="Note 2 3 5 3 2 3" xfId="15891" xr:uid="{00000000-0005-0000-0000-0000E1220000}"/>
    <cellStyle name="Note 2 3 5 3 2 3 2" xfId="33326" xr:uid="{00000000-0005-0000-0000-0000E2220000}"/>
    <cellStyle name="Note 2 3 5 3 2 3 3" xfId="47779" xr:uid="{00000000-0005-0000-0000-0000E3220000}"/>
    <cellStyle name="Note 2 3 5 3 2 4" xfId="21175" xr:uid="{00000000-0005-0000-0000-0000E4220000}"/>
    <cellStyle name="Note 2 3 5 3 2 5" xfId="35628" xr:uid="{00000000-0005-0000-0000-0000E5220000}"/>
    <cellStyle name="Note 2 3 5 3 3" xfId="6201" xr:uid="{00000000-0005-0000-0000-0000E6220000}"/>
    <cellStyle name="Note 2 3 5 3 3 2" xfId="23636" xr:uid="{00000000-0005-0000-0000-0000E7220000}"/>
    <cellStyle name="Note 2 3 5 3 3 3" xfId="38089" xr:uid="{00000000-0005-0000-0000-0000E8220000}"/>
    <cellStyle name="Note 2 3 5 3 4" xfId="8642" xr:uid="{00000000-0005-0000-0000-0000E9220000}"/>
    <cellStyle name="Note 2 3 5 3 4 2" xfId="26077" xr:uid="{00000000-0005-0000-0000-0000EA220000}"/>
    <cellStyle name="Note 2 3 5 3 4 3" xfId="40530" xr:uid="{00000000-0005-0000-0000-0000EB220000}"/>
    <cellStyle name="Note 2 3 5 3 5" xfId="11062" xr:uid="{00000000-0005-0000-0000-0000EC220000}"/>
    <cellStyle name="Note 2 3 5 3 5 2" xfId="28497" xr:uid="{00000000-0005-0000-0000-0000ED220000}"/>
    <cellStyle name="Note 2 3 5 3 5 3" xfId="42950" xr:uid="{00000000-0005-0000-0000-0000EE220000}"/>
    <cellStyle name="Note 2 3 5 3 6" xfId="18069" xr:uid="{00000000-0005-0000-0000-0000EF220000}"/>
    <cellStyle name="Note 2 3 5 4" xfId="1229" xr:uid="{00000000-0005-0000-0000-0000F0220000}"/>
    <cellStyle name="Note 2 3 5 4 2" xfId="3740" xr:uid="{00000000-0005-0000-0000-0000F1220000}"/>
    <cellStyle name="Note 2 3 5 4 2 2" xfId="21176" xr:uid="{00000000-0005-0000-0000-0000F2220000}"/>
    <cellStyle name="Note 2 3 5 4 2 3" xfId="35629" xr:uid="{00000000-0005-0000-0000-0000F3220000}"/>
    <cellStyle name="Note 2 3 5 4 3" xfId="6202" xr:uid="{00000000-0005-0000-0000-0000F4220000}"/>
    <cellStyle name="Note 2 3 5 4 3 2" xfId="23637" xr:uid="{00000000-0005-0000-0000-0000F5220000}"/>
    <cellStyle name="Note 2 3 5 4 3 3" xfId="38090" xr:uid="{00000000-0005-0000-0000-0000F6220000}"/>
    <cellStyle name="Note 2 3 5 4 4" xfId="8643" xr:uid="{00000000-0005-0000-0000-0000F7220000}"/>
    <cellStyle name="Note 2 3 5 4 4 2" xfId="26078" xr:uid="{00000000-0005-0000-0000-0000F8220000}"/>
    <cellStyle name="Note 2 3 5 4 4 3" xfId="40531" xr:uid="{00000000-0005-0000-0000-0000F9220000}"/>
    <cellStyle name="Note 2 3 5 4 5" xfId="11063" xr:uid="{00000000-0005-0000-0000-0000FA220000}"/>
    <cellStyle name="Note 2 3 5 4 5 2" xfId="28498" xr:uid="{00000000-0005-0000-0000-0000FB220000}"/>
    <cellStyle name="Note 2 3 5 4 5 3" xfId="42951" xr:uid="{00000000-0005-0000-0000-0000FC220000}"/>
    <cellStyle name="Note 2 3 5 4 6" xfId="15077" xr:uid="{00000000-0005-0000-0000-0000FD220000}"/>
    <cellStyle name="Note 2 3 5 4 6 2" xfId="32512" xr:uid="{00000000-0005-0000-0000-0000FE220000}"/>
    <cellStyle name="Note 2 3 5 4 6 3" xfId="46965" xr:uid="{00000000-0005-0000-0000-0000FF220000}"/>
    <cellStyle name="Note 2 3 5 4 7" xfId="18070" xr:uid="{00000000-0005-0000-0000-000000230000}"/>
    <cellStyle name="Note 2 3 5 4 8" xfId="20239" xr:uid="{00000000-0005-0000-0000-000001230000}"/>
    <cellStyle name="Note 2 3 5 5" xfId="3737" xr:uid="{00000000-0005-0000-0000-000002230000}"/>
    <cellStyle name="Note 2 3 5 5 2" xfId="13428" xr:uid="{00000000-0005-0000-0000-000003230000}"/>
    <cellStyle name="Note 2 3 5 5 2 2" xfId="30863" xr:uid="{00000000-0005-0000-0000-000004230000}"/>
    <cellStyle name="Note 2 3 5 5 2 3" xfId="45316" xr:uid="{00000000-0005-0000-0000-000005230000}"/>
    <cellStyle name="Note 2 3 5 5 3" xfId="15889" xr:uid="{00000000-0005-0000-0000-000006230000}"/>
    <cellStyle name="Note 2 3 5 5 3 2" xfId="33324" xr:uid="{00000000-0005-0000-0000-000007230000}"/>
    <cellStyle name="Note 2 3 5 5 3 3" xfId="47777" xr:uid="{00000000-0005-0000-0000-000008230000}"/>
    <cellStyle name="Note 2 3 5 5 4" xfId="21173" xr:uid="{00000000-0005-0000-0000-000009230000}"/>
    <cellStyle name="Note 2 3 5 5 5" xfId="35626" xr:uid="{00000000-0005-0000-0000-00000A230000}"/>
    <cellStyle name="Note 2 3 5 6" xfId="6199" xr:uid="{00000000-0005-0000-0000-00000B230000}"/>
    <cellStyle name="Note 2 3 5 6 2" xfId="23634" xr:uid="{00000000-0005-0000-0000-00000C230000}"/>
    <cellStyle name="Note 2 3 5 6 3" xfId="38087" xr:uid="{00000000-0005-0000-0000-00000D230000}"/>
    <cellStyle name="Note 2 3 5 7" xfId="8640" xr:uid="{00000000-0005-0000-0000-00000E230000}"/>
    <cellStyle name="Note 2 3 5 7 2" xfId="26075" xr:uid="{00000000-0005-0000-0000-00000F230000}"/>
    <cellStyle name="Note 2 3 5 7 3" xfId="40528" xr:uid="{00000000-0005-0000-0000-000010230000}"/>
    <cellStyle name="Note 2 3 5 8" xfId="11060" xr:uid="{00000000-0005-0000-0000-000011230000}"/>
    <cellStyle name="Note 2 3 5 8 2" xfId="28495" xr:uid="{00000000-0005-0000-0000-000012230000}"/>
    <cellStyle name="Note 2 3 5 8 3" xfId="42948" xr:uid="{00000000-0005-0000-0000-000013230000}"/>
    <cellStyle name="Note 2 3 5 9" xfId="18067" xr:uid="{00000000-0005-0000-0000-000014230000}"/>
    <cellStyle name="Note 2 3 6" xfId="1230" xr:uid="{00000000-0005-0000-0000-000015230000}"/>
    <cellStyle name="Note 2 3 6 2" xfId="3741" xr:uid="{00000000-0005-0000-0000-000016230000}"/>
    <cellStyle name="Note 2 3 6 2 2" xfId="13431" xr:uid="{00000000-0005-0000-0000-000017230000}"/>
    <cellStyle name="Note 2 3 6 2 2 2" xfId="30866" xr:uid="{00000000-0005-0000-0000-000018230000}"/>
    <cellStyle name="Note 2 3 6 2 2 3" xfId="45319" xr:uid="{00000000-0005-0000-0000-000019230000}"/>
    <cellStyle name="Note 2 3 6 2 3" xfId="15892" xr:uid="{00000000-0005-0000-0000-00001A230000}"/>
    <cellStyle name="Note 2 3 6 2 3 2" xfId="33327" xr:uid="{00000000-0005-0000-0000-00001B230000}"/>
    <cellStyle name="Note 2 3 6 2 3 3" xfId="47780" xr:uid="{00000000-0005-0000-0000-00001C230000}"/>
    <cellStyle name="Note 2 3 6 2 4" xfId="21177" xr:uid="{00000000-0005-0000-0000-00001D230000}"/>
    <cellStyle name="Note 2 3 6 2 5" xfId="35630" xr:uid="{00000000-0005-0000-0000-00001E230000}"/>
    <cellStyle name="Note 2 3 6 3" xfId="6203" xr:uid="{00000000-0005-0000-0000-00001F230000}"/>
    <cellStyle name="Note 2 3 6 3 2" xfId="23638" xr:uid="{00000000-0005-0000-0000-000020230000}"/>
    <cellStyle name="Note 2 3 6 3 3" xfId="38091" xr:uid="{00000000-0005-0000-0000-000021230000}"/>
    <cellStyle name="Note 2 3 6 4" xfId="8644" xr:uid="{00000000-0005-0000-0000-000022230000}"/>
    <cellStyle name="Note 2 3 6 4 2" xfId="26079" xr:uid="{00000000-0005-0000-0000-000023230000}"/>
    <cellStyle name="Note 2 3 6 4 3" xfId="40532" xr:uid="{00000000-0005-0000-0000-000024230000}"/>
    <cellStyle name="Note 2 3 6 5" xfId="11064" xr:uid="{00000000-0005-0000-0000-000025230000}"/>
    <cellStyle name="Note 2 3 6 5 2" xfId="28499" xr:uid="{00000000-0005-0000-0000-000026230000}"/>
    <cellStyle name="Note 2 3 6 5 3" xfId="42952" xr:uid="{00000000-0005-0000-0000-000027230000}"/>
    <cellStyle name="Note 2 3 6 6" xfId="18071" xr:uid="{00000000-0005-0000-0000-000028230000}"/>
    <cellStyle name="Note 2 3 7" xfId="1231" xr:uid="{00000000-0005-0000-0000-000029230000}"/>
    <cellStyle name="Note 2 3 7 2" xfId="3742" xr:uid="{00000000-0005-0000-0000-00002A230000}"/>
    <cellStyle name="Note 2 3 7 2 2" xfId="13432" xr:uid="{00000000-0005-0000-0000-00002B230000}"/>
    <cellStyle name="Note 2 3 7 2 2 2" xfId="30867" xr:uid="{00000000-0005-0000-0000-00002C230000}"/>
    <cellStyle name="Note 2 3 7 2 2 3" xfId="45320" xr:uid="{00000000-0005-0000-0000-00002D230000}"/>
    <cellStyle name="Note 2 3 7 2 3" xfId="15893" xr:uid="{00000000-0005-0000-0000-00002E230000}"/>
    <cellStyle name="Note 2 3 7 2 3 2" xfId="33328" xr:uid="{00000000-0005-0000-0000-00002F230000}"/>
    <cellStyle name="Note 2 3 7 2 3 3" xfId="47781" xr:uid="{00000000-0005-0000-0000-000030230000}"/>
    <cellStyle name="Note 2 3 7 2 4" xfId="21178" xr:uid="{00000000-0005-0000-0000-000031230000}"/>
    <cellStyle name="Note 2 3 7 2 5" xfId="35631" xr:uid="{00000000-0005-0000-0000-000032230000}"/>
    <cellStyle name="Note 2 3 7 3" xfId="6204" xr:uid="{00000000-0005-0000-0000-000033230000}"/>
    <cellStyle name="Note 2 3 7 3 2" xfId="23639" xr:uid="{00000000-0005-0000-0000-000034230000}"/>
    <cellStyle name="Note 2 3 7 3 3" xfId="38092" xr:uid="{00000000-0005-0000-0000-000035230000}"/>
    <cellStyle name="Note 2 3 7 4" xfId="8645" xr:uid="{00000000-0005-0000-0000-000036230000}"/>
    <cellStyle name="Note 2 3 7 4 2" xfId="26080" xr:uid="{00000000-0005-0000-0000-000037230000}"/>
    <cellStyle name="Note 2 3 7 4 3" xfId="40533" xr:uid="{00000000-0005-0000-0000-000038230000}"/>
    <cellStyle name="Note 2 3 7 5" xfId="11065" xr:uid="{00000000-0005-0000-0000-000039230000}"/>
    <cellStyle name="Note 2 3 7 5 2" xfId="28500" xr:uid="{00000000-0005-0000-0000-00003A230000}"/>
    <cellStyle name="Note 2 3 7 5 3" xfId="42953" xr:uid="{00000000-0005-0000-0000-00003B230000}"/>
    <cellStyle name="Note 2 3 7 6" xfId="18072" xr:uid="{00000000-0005-0000-0000-00003C230000}"/>
    <cellStyle name="Note 2 3 8" xfId="1232" xr:uid="{00000000-0005-0000-0000-00003D230000}"/>
    <cellStyle name="Note 2 3 8 2" xfId="3743" xr:uid="{00000000-0005-0000-0000-00003E230000}"/>
    <cellStyle name="Note 2 3 8 2 2" xfId="21179" xr:uid="{00000000-0005-0000-0000-00003F230000}"/>
    <cellStyle name="Note 2 3 8 2 3" xfId="35632" xr:uid="{00000000-0005-0000-0000-000040230000}"/>
    <cellStyle name="Note 2 3 8 3" xfId="6205" xr:uid="{00000000-0005-0000-0000-000041230000}"/>
    <cellStyle name="Note 2 3 8 3 2" xfId="23640" xr:uid="{00000000-0005-0000-0000-000042230000}"/>
    <cellStyle name="Note 2 3 8 3 3" xfId="38093" xr:uid="{00000000-0005-0000-0000-000043230000}"/>
    <cellStyle name="Note 2 3 8 4" xfId="8646" xr:uid="{00000000-0005-0000-0000-000044230000}"/>
    <cellStyle name="Note 2 3 8 4 2" xfId="26081" xr:uid="{00000000-0005-0000-0000-000045230000}"/>
    <cellStyle name="Note 2 3 8 4 3" xfId="40534" xr:uid="{00000000-0005-0000-0000-000046230000}"/>
    <cellStyle name="Note 2 3 8 5" xfId="11066" xr:uid="{00000000-0005-0000-0000-000047230000}"/>
    <cellStyle name="Note 2 3 8 5 2" xfId="28501" xr:uid="{00000000-0005-0000-0000-000048230000}"/>
    <cellStyle name="Note 2 3 8 5 3" xfId="42954" xr:uid="{00000000-0005-0000-0000-000049230000}"/>
    <cellStyle name="Note 2 3 8 6" xfId="15078" xr:uid="{00000000-0005-0000-0000-00004A230000}"/>
    <cellStyle name="Note 2 3 8 6 2" xfId="32513" xr:uid="{00000000-0005-0000-0000-00004B230000}"/>
    <cellStyle name="Note 2 3 8 6 3" xfId="46966" xr:uid="{00000000-0005-0000-0000-00004C230000}"/>
    <cellStyle name="Note 2 3 8 7" xfId="18073" xr:uid="{00000000-0005-0000-0000-00004D230000}"/>
    <cellStyle name="Note 2 3 8 8" xfId="20240" xr:uid="{00000000-0005-0000-0000-00004E230000}"/>
    <cellStyle name="Note 2 3 9" xfId="3724" xr:uid="{00000000-0005-0000-0000-00004F230000}"/>
    <cellStyle name="Note 2 3 9 2" xfId="13418" xr:uid="{00000000-0005-0000-0000-000050230000}"/>
    <cellStyle name="Note 2 3 9 2 2" xfId="30853" xr:uid="{00000000-0005-0000-0000-000051230000}"/>
    <cellStyle name="Note 2 3 9 2 3" xfId="45306" xr:uid="{00000000-0005-0000-0000-000052230000}"/>
    <cellStyle name="Note 2 3 9 3" xfId="15879" xr:uid="{00000000-0005-0000-0000-000053230000}"/>
    <cellStyle name="Note 2 3 9 3 2" xfId="33314" xr:uid="{00000000-0005-0000-0000-000054230000}"/>
    <cellStyle name="Note 2 3 9 3 3" xfId="47767" xr:uid="{00000000-0005-0000-0000-000055230000}"/>
    <cellStyle name="Note 2 3 9 4" xfId="21160" xr:uid="{00000000-0005-0000-0000-000056230000}"/>
    <cellStyle name="Note 2 3 9 5" xfId="35613" xr:uid="{00000000-0005-0000-0000-000057230000}"/>
    <cellStyle name="Note 2 30" xfId="5865" xr:uid="{00000000-0005-0000-0000-000058230000}"/>
    <cellStyle name="Note 2 30 2" xfId="23300" xr:uid="{00000000-0005-0000-0000-000059230000}"/>
    <cellStyle name="Note 2 30 3" xfId="35192" xr:uid="{00000000-0005-0000-0000-00005A230000}"/>
    <cellStyle name="Note 2 30 4" xfId="37753" xr:uid="{00000000-0005-0000-0000-00005B230000}"/>
    <cellStyle name="Note 2 31" xfId="8306" xr:uid="{00000000-0005-0000-0000-00005C230000}"/>
    <cellStyle name="Note 2 31 2" xfId="25741" xr:uid="{00000000-0005-0000-0000-00005D230000}"/>
    <cellStyle name="Note 2 31 3" xfId="40194" xr:uid="{00000000-0005-0000-0000-00005E230000}"/>
    <cellStyle name="Note 2 32" xfId="10726" xr:uid="{00000000-0005-0000-0000-00005F230000}"/>
    <cellStyle name="Note 2 32 2" xfId="28161" xr:uid="{00000000-0005-0000-0000-000060230000}"/>
    <cellStyle name="Note 2 32 3" xfId="42614" xr:uid="{00000000-0005-0000-0000-000061230000}"/>
    <cellStyle name="Note 2 33" xfId="17733" xr:uid="{00000000-0005-0000-0000-000062230000}"/>
    <cellStyle name="Note 2 4" xfId="1233" xr:uid="{00000000-0005-0000-0000-000063230000}"/>
    <cellStyle name="Note 2 4 10" xfId="6206" xr:uid="{00000000-0005-0000-0000-000064230000}"/>
    <cellStyle name="Note 2 4 10 2" xfId="23641" xr:uid="{00000000-0005-0000-0000-000065230000}"/>
    <cellStyle name="Note 2 4 10 3" xfId="38094" xr:uid="{00000000-0005-0000-0000-000066230000}"/>
    <cellStyle name="Note 2 4 11" xfId="8647" xr:uid="{00000000-0005-0000-0000-000067230000}"/>
    <cellStyle name="Note 2 4 11 2" xfId="26082" xr:uid="{00000000-0005-0000-0000-000068230000}"/>
    <cellStyle name="Note 2 4 11 3" xfId="40535" xr:uid="{00000000-0005-0000-0000-000069230000}"/>
    <cellStyle name="Note 2 4 12" xfId="11067" xr:uid="{00000000-0005-0000-0000-00006A230000}"/>
    <cellStyle name="Note 2 4 12 2" xfId="28502" xr:uid="{00000000-0005-0000-0000-00006B230000}"/>
    <cellStyle name="Note 2 4 12 3" xfId="42955" xr:uid="{00000000-0005-0000-0000-00006C230000}"/>
    <cellStyle name="Note 2 4 13" xfId="18074" xr:uid="{00000000-0005-0000-0000-00006D230000}"/>
    <cellStyle name="Note 2 4 2" xfId="1234" xr:uid="{00000000-0005-0000-0000-00006E230000}"/>
    <cellStyle name="Note 2 4 2 2" xfId="1235" xr:uid="{00000000-0005-0000-0000-00006F230000}"/>
    <cellStyle name="Note 2 4 2 2 2" xfId="3746" xr:uid="{00000000-0005-0000-0000-000070230000}"/>
    <cellStyle name="Note 2 4 2 2 2 2" xfId="13435" xr:uid="{00000000-0005-0000-0000-000071230000}"/>
    <cellStyle name="Note 2 4 2 2 2 2 2" xfId="30870" xr:uid="{00000000-0005-0000-0000-000072230000}"/>
    <cellStyle name="Note 2 4 2 2 2 2 3" xfId="45323" xr:uid="{00000000-0005-0000-0000-000073230000}"/>
    <cellStyle name="Note 2 4 2 2 2 3" xfId="15896" xr:uid="{00000000-0005-0000-0000-000074230000}"/>
    <cellStyle name="Note 2 4 2 2 2 3 2" xfId="33331" xr:uid="{00000000-0005-0000-0000-000075230000}"/>
    <cellStyle name="Note 2 4 2 2 2 3 3" xfId="47784" xr:uid="{00000000-0005-0000-0000-000076230000}"/>
    <cellStyle name="Note 2 4 2 2 2 4" xfId="21182" xr:uid="{00000000-0005-0000-0000-000077230000}"/>
    <cellStyle name="Note 2 4 2 2 2 5" xfId="35635" xr:uid="{00000000-0005-0000-0000-000078230000}"/>
    <cellStyle name="Note 2 4 2 2 3" xfId="6208" xr:uid="{00000000-0005-0000-0000-000079230000}"/>
    <cellStyle name="Note 2 4 2 2 3 2" xfId="23643" xr:uid="{00000000-0005-0000-0000-00007A230000}"/>
    <cellStyle name="Note 2 4 2 2 3 3" xfId="38096" xr:uid="{00000000-0005-0000-0000-00007B230000}"/>
    <cellStyle name="Note 2 4 2 2 4" xfId="8649" xr:uid="{00000000-0005-0000-0000-00007C230000}"/>
    <cellStyle name="Note 2 4 2 2 4 2" xfId="26084" xr:uid="{00000000-0005-0000-0000-00007D230000}"/>
    <cellStyle name="Note 2 4 2 2 4 3" xfId="40537" xr:uid="{00000000-0005-0000-0000-00007E230000}"/>
    <cellStyle name="Note 2 4 2 2 5" xfId="11069" xr:uid="{00000000-0005-0000-0000-00007F230000}"/>
    <cellStyle name="Note 2 4 2 2 5 2" xfId="28504" xr:uid="{00000000-0005-0000-0000-000080230000}"/>
    <cellStyle name="Note 2 4 2 2 5 3" xfId="42957" xr:uid="{00000000-0005-0000-0000-000081230000}"/>
    <cellStyle name="Note 2 4 2 2 6" xfId="18076" xr:uid="{00000000-0005-0000-0000-000082230000}"/>
    <cellStyle name="Note 2 4 2 3" xfId="1236" xr:uid="{00000000-0005-0000-0000-000083230000}"/>
    <cellStyle name="Note 2 4 2 3 2" xfId="3747" xr:uid="{00000000-0005-0000-0000-000084230000}"/>
    <cellStyle name="Note 2 4 2 3 2 2" xfId="13436" xr:uid="{00000000-0005-0000-0000-000085230000}"/>
    <cellStyle name="Note 2 4 2 3 2 2 2" xfId="30871" xr:uid="{00000000-0005-0000-0000-000086230000}"/>
    <cellStyle name="Note 2 4 2 3 2 2 3" xfId="45324" xr:uid="{00000000-0005-0000-0000-000087230000}"/>
    <cellStyle name="Note 2 4 2 3 2 3" xfId="15897" xr:uid="{00000000-0005-0000-0000-000088230000}"/>
    <cellStyle name="Note 2 4 2 3 2 3 2" xfId="33332" xr:uid="{00000000-0005-0000-0000-000089230000}"/>
    <cellStyle name="Note 2 4 2 3 2 3 3" xfId="47785" xr:uid="{00000000-0005-0000-0000-00008A230000}"/>
    <cellStyle name="Note 2 4 2 3 2 4" xfId="21183" xr:uid="{00000000-0005-0000-0000-00008B230000}"/>
    <cellStyle name="Note 2 4 2 3 2 5" xfId="35636" xr:uid="{00000000-0005-0000-0000-00008C230000}"/>
    <cellStyle name="Note 2 4 2 3 3" xfId="6209" xr:uid="{00000000-0005-0000-0000-00008D230000}"/>
    <cellStyle name="Note 2 4 2 3 3 2" xfId="23644" xr:uid="{00000000-0005-0000-0000-00008E230000}"/>
    <cellStyle name="Note 2 4 2 3 3 3" xfId="38097" xr:uid="{00000000-0005-0000-0000-00008F230000}"/>
    <cellStyle name="Note 2 4 2 3 4" xfId="8650" xr:uid="{00000000-0005-0000-0000-000090230000}"/>
    <cellStyle name="Note 2 4 2 3 4 2" xfId="26085" xr:uid="{00000000-0005-0000-0000-000091230000}"/>
    <cellStyle name="Note 2 4 2 3 4 3" xfId="40538" xr:uid="{00000000-0005-0000-0000-000092230000}"/>
    <cellStyle name="Note 2 4 2 3 5" xfId="11070" xr:uid="{00000000-0005-0000-0000-000093230000}"/>
    <cellStyle name="Note 2 4 2 3 5 2" xfId="28505" xr:uid="{00000000-0005-0000-0000-000094230000}"/>
    <cellStyle name="Note 2 4 2 3 5 3" xfId="42958" xr:uid="{00000000-0005-0000-0000-000095230000}"/>
    <cellStyle name="Note 2 4 2 3 6" xfId="18077" xr:uid="{00000000-0005-0000-0000-000096230000}"/>
    <cellStyle name="Note 2 4 2 4" xfId="1237" xr:uid="{00000000-0005-0000-0000-000097230000}"/>
    <cellStyle name="Note 2 4 2 4 2" xfId="3748" xr:uid="{00000000-0005-0000-0000-000098230000}"/>
    <cellStyle name="Note 2 4 2 4 2 2" xfId="21184" xr:uid="{00000000-0005-0000-0000-000099230000}"/>
    <cellStyle name="Note 2 4 2 4 2 3" xfId="35637" xr:uid="{00000000-0005-0000-0000-00009A230000}"/>
    <cellStyle name="Note 2 4 2 4 3" xfId="6210" xr:uid="{00000000-0005-0000-0000-00009B230000}"/>
    <cellStyle name="Note 2 4 2 4 3 2" xfId="23645" xr:uid="{00000000-0005-0000-0000-00009C230000}"/>
    <cellStyle name="Note 2 4 2 4 3 3" xfId="38098" xr:uid="{00000000-0005-0000-0000-00009D230000}"/>
    <cellStyle name="Note 2 4 2 4 4" xfId="8651" xr:uid="{00000000-0005-0000-0000-00009E230000}"/>
    <cellStyle name="Note 2 4 2 4 4 2" xfId="26086" xr:uid="{00000000-0005-0000-0000-00009F230000}"/>
    <cellStyle name="Note 2 4 2 4 4 3" xfId="40539" xr:uid="{00000000-0005-0000-0000-0000A0230000}"/>
    <cellStyle name="Note 2 4 2 4 5" xfId="11071" xr:uid="{00000000-0005-0000-0000-0000A1230000}"/>
    <cellStyle name="Note 2 4 2 4 5 2" xfId="28506" xr:uid="{00000000-0005-0000-0000-0000A2230000}"/>
    <cellStyle name="Note 2 4 2 4 5 3" xfId="42959" xr:uid="{00000000-0005-0000-0000-0000A3230000}"/>
    <cellStyle name="Note 2 4 2 4 6" xfId="15079" xr:uid="{00000000-0005-0000-0000-0000A4230000}"/>
    <cellStyle name="Note 2 4 2 4 6 2" xfId="32514" xr:uid="{00000000-0005-0000-0000-0000A5230000}"/>
    <cellStyle name="Note 2 4 2 4 6 3" xfId="46967" xr:uid="{00000000-0005-0000-0000-0000A6230000}"/>
    <cellStyle name="Note 2 4 2 4 7" xfId="18078" xr:uid="{00000000-0005-0000-0000-0000A7230000}"/>
    <cellStyle name="Note 2 4 2 4 8" xfId="20241" xr:uid="{00000000-0005-0000-0000-0000A8230000}"/>
    <cellStyle name="Note 2 4 2 5" xfId="3745" xr:uid="{00000000-0005-0000-0000-0000A9230000}"/>
    <cellStyle name="Note 2 4 2 5 2" xfId="13434" xr:uid="{00000000-0005-0000-0000-0000AA230000}"/>
    <cellStyle name="Note 2 4 2 5 2 2" xfId="30869" xr:uid="{00000000-0005-0000-0000-0000AB230000}"/>
    <cellStyle name="Note 2 4 2 5 2 3" xfId="45322" xr:uid="{00000000-0005-0000-0000-0000AC230000}"/>
    <cellStyle name="Note 2 4 2 5 3" xfId="15895" xr:uid="{00000000-0005-0000-0000-0000AD230000}"/>
    <cellStyle name="Note 2 4 2 5 3 2" xfId="33330" xr:uid="{00000000-0005-0000-0000-0000AE230000}"/>
    <cellStyle name="Note 2 4 2 5 3 3" xfId="47783" xr:uid="{00000000-0005-0000-0000-0000AF230000}"/>
    <cellStyle name="Note 2 4 2 5 4" xfId="21181" xr:uid="{00000000-0005-0000-0000-0000B0230000}"/>
    <cellStyle name="Note 2 4 2 5 5" xfId="35634" xr:uid="{00000000-0005-0000-0000-0000B1230000}"/>
    <cellStyle name="Note 2 4 2 6" xfId="6207" xr:uid="{00000000-0005-0000-0000-0000B2230000}"/>
    <cellStyle name="Note 2 4 2 6 2" xfId="23642" xr:uid="{00000000-0005-0000-0000-0000B3230000}"/>
    <cellStyle name="Note 2 4 2 6 3" xfId="38095" xr:uid="{00000000-0005-0000-0000-0000B4230000}"/>
    <cellStyle name="Note 2 4 2 7" xfId="8648" xr:uid="{00000000-0005-0000-0000-0000B5230000}"/>
    <cellStyle name="Note 2 4 2 7 2" xfId="26083" xr:uid="{00000000-0005-0000-0000-0000B6230000}"/>
    <cellStyle name="Note 2 4 2 7 3" xfId="40536" xr:uid="{00000000-0005-0000-0000-0000B7230000}"/>
    <cellStyle name="Note 2 4 2 8" xfId="11068" xr:uid="{00000000-0005-0000-0000-0000B8230000}"/>
    <cellStyle name="Note 2 4 2 8 2" xfId="28503" xr:uid="{00000000-0005-0000-0000-0000B9230000}"/>
    <cellStyle name="Note 2 4 2 8 3" xfId="42956" xr:uid="{00000000-0005-0000-0000-0000BA230000}"/>
    <cellStyle name="Note 2 4 2 9" xfId="18075" xr:uid="{00000000-0005-0000-0000-0000BB230000}"/>
    <cellStyle name="Note 2 4 3" xfId="1238" xr:uid="{00000000-0005-0000-0000-0000BC230000}"/>
    <cellStyle name="Note 2 4 3 2" xfId="1239" xr:uid="{00000000-0005-0000-0000-0000BD230000}"/>
    <cellStyle name="Note 2 4 3 2 2" xfId="3750" xr:uid="{00000000-0005-0000-0000-0000BE230000}"/>
    <cellStyle name="Note 2 4 3 2 2 2" xfId="13438" xr:uid="{00000000-0005-0000-0000-0000BF230000}"/>
    <cellStyle name="Note 2 4 3 2 2 2 2" xfId="30873" xr:uid="{00000000-0005-0000-0000-0000C0230000}"/>
    <cellStyle name="Note 2 4 3 2 2 2 3" xfId="45326" xr:uid="{00000000-0005-0000-0000-0000C1230000}"/>
    <cellStyle name="Note 2 4 3 2 2 3" xfId="15899" xr:uid="{00000000-0005-0000-0000-0000C2230000}"/>
    <cellStyle name="Note 2 4 3 2 2 3 2" xfId="33334" xr:uid="{00000000-0005-0000-0000-0000C3230000}"/>
    <cellStyle name="Note 2 4 3 2 2 3 3" xfId="47787" xr:uid="{00000000-0005-0000-0000-0000C4230000}"/>
    <cellStyle name="Note 2 4 3 2 2 4" xfId="21186" xr:uid="{00000000-0005-0000-0000-0000C5230000}"/>
    <cellStyle name="Note 2 4 3 2 2 5" xfId="35639" xr:uid="{00000000-0005-0000-0000-0000C6230000}"/>
    <cellStyle name="Note 2 4 3 2 3" xfId="6212" xr:uid="{00000000-0005-0000-0000-0000C7230000}"/>
    <cellStyle name="Note 2 4 3 2 3 2" xfId="23647" xr:uid="{00000000-0005-0000-0000-0000C8230000}"/>
    <cellStyle name="Note 2 4 3 2 3 3" xfId="38100" xr:uid="{00000000-0005-0000-0000-0000C9230000}"/>
    <cellStyle name="Note 2 4 3 2 4" xfId="8653" xr:uid="{00000000-0005-0000-0000-0000CA230000}"/>
    <cellStyle name="Note 2 4 3 2 4 2" xfId="26088" xr:uid="{00000000-0005-0000-0000-0000CB230000}"/>
    <cellStyle name="Note 2 4 3 2 4 3" xfId="40541" xr:uid="{00000000-0005-0000-0000-0000CC230000}"/>
    <cellStyle name="Note 2 4 3 2 5" xfId="11073" xr:uid="{00000000-0005-0000-0000-0000CD230000}"/>
    <cellStyle name="Note 2 4 3 2 5 2" xfId="28508" xr:uid="{00000000-0005-0000-0000-0000CE230000}"/>
    <cellStyle name="Note 2 4 3 2 5 3" xfId="42961" xr:uid="{00000000-0005-0000-0000-0000CF230000}"/>
    <cellStyle name="Note 2 4 3 2 6" xfId="18080" xr:uid="{00000000-0005-0000-0000-0000D0230000}"/>
    <cellStyle name="Note 2 4 3 3" xfId="1240" xr:uid="{00000000-0005-0000-0000-0000D1230000}"/>
    <cellStyle name="Note 2 4 3 3 2" xfId="3751" xr:uid="{00000000-0005-0000-0000-0000D2230000}"/>
    <cellStyle name="Note 2 4 3 3 2 2" xfId="13439" xr:uid="{00000000-0005-0000-0000-0000D3230000}"/>
    <cellStyle name="Note 2 4 3 3 2 2 2" xfId="30874" xr:uid="{00000000-0005-0000-0000-0000D4230000}"/>
    <cellStyle name="Note 2 4 3 3 2 2 3" xfId="45327" xr:uid="{00000000-0005-0000-0000-0000D5230000}"/>
    <cellStyle name="Note 2 4 3 3 2 3" xfId="15900" xr:uid="{00000000-0005-0000-0000-0000D6230000}"/>
    <cellStyle name="Note 2 4 3 3 2 3 2" xfId="33335" xr:uid="{00000000-0005-0000-0000-0000D7230000}"/>
    <cellStyle name="Note 2 4 3 3 2 3 3" xfId="47788" xr:uid="{00000000-0005-0000-0000-0000D8230000}"/>
    <cellStyle name="Note 2 4 3 3 2 4" xfId="21187" xr:uid="{00000000-0005-0000-0000-0000D9230000}"/>
    <cellStyle name="Note 2 4 3 3 2 5" xfId="35640" xr:uid="{00000000-0005-0000-0000-0000DA230000}"/>
    <cellStyle name="Note 2 4 3 3 3" xfId="6213" xr:uid="{00000000-0005-0000-0000-0000DB230000}"/>
    <cellStyle name="Note 2 4 3 3 3 2" xfId="23648" xr:uid="{00000000-0005-0000-0000-0000DC230000}"/>
    <cellStyle name="Note 2 4 3 3 3 3" xfId="38101" xr:uid="{00000000-0005-0000-0000-0000DD230000}"/>
    <cellStyle name="Note 2 4 3 3 4" xfId="8654" xr:uid="{00000000-0005-0000-0000-0000DE230000}"/>
    <cellStyle name="Note 2 4 3 3 4 2" xfId="26089" xr:uid="{00000000-0005-0000-0000-0000DF230000}"/>
    <cellStyle name="Note 2 4 3 3 4 3" xfId="40542" xr:uid="{00000000-0005-0000-0000-0000E0230000}"/>
    <cellStyle name="Note 2 4 3 3 5" xfId="11074" xr:uid="{00000000-0005-0000-0000-0000E1230000}"/>
    <cellStyle name="Note 2 4 3 3 5 2" xfId="28509" xr:uid="{00000000-0005-0000-0000-0000E2230000}"/>
    <cellStyle name="Note 2 4 3 3 5 3" xfId="42962" xr:uid="{00000000-0005-0000-0000-0000E3230000}"/>
    <cellStyle name="Note 2 4 3 3 6" xfId="18081" xr:uid="{00000000-0005-0000-0000-0000E4230000}"/>
    <cellStyle name="Note 2 4 3 4" xfId="1241" xr:uid="{00000000-0005-0000-0000-0000E5230000}"/>
    <cellStyle name="Note 2 4 3 4 2" xfId="3752" xr:uid="{00000000-0005-0000-0000-0000E6230000}"/>
    <cellStyle name="Note 2 4 3 4 2 2" xfId="21188" xr:uid="{00000000-0005-0000-0000-0000E7230000}"/>
    <cellStyle name="Note 2 4 3 4 2 3" xfId="35641" xr:uid="{00000000-0005-0000-0000-0000E8230000}"/>
    <cellStyle name="Note 2 4 3 4 3" xfId="6214" xr:uid="{00000000-0005-0000-0000-0000E9230000}"/>
    <cellStyle name="Note 2 4 3 4 3 2" xfId="23649" xr:uid="{00000000-0005-0000-0000-0000EA230000}"/>
    <cellStyle name="Note 2 4 3 4 3 3" xfId="38102" xr:uid="{00000000-0005-0000-0000-0000EB230000}"/>
    <cellStyle name="Note 2 4 3 4 4" xfId="8655" xr:uid="{00000000-0005-0000-0000-0000EC230000}"/>
    <cellStyle name="Note 2 4 3 4 4 2" xfId="26090" xr:uid="{00000000-0005-0000-0000-0000ED230000}"/>
    <cellStyle name="Note 2 4 3 4 4 3" xfId="40543" xr:uid="{00000000-0005-0000-0000-0000EE230000}"/>
    <cellStyle name="Note 2 4 3 4 5" xfId="11075" xr:uid="{00000000-0005-0000-0000-0000EF230000}"/>
    <cellStyle name="Note 2 4 3 4 5 2" xfId="28510" xr:uid="{00000000-0005-0000-0000-0000F0230000}"/>
    <cellStyle name="Note 2 4 3 4 5 3" xfId="42963" xr:uid="{00000000-0005-0000-0000-0000F1230000}"/>
    <cellStyle name="Note 2 4 3 4 6" xfId="15080" xr:uid="{00000000-0005-0000-0000-0000F2230000}"/>
    <cellStyle name="Note 2 4 3 4 6 2" xfId="32515" xr:uid="{00000000-0005-0000-0000-0000F3230000}"/>
    <cellStyle name="Note 2 4 3 4 6 3" xfId="46968" xr:uid="{00000000-0005-0000-0000-0000F4230000}"/>
    <cellStyle name="Note 2 4 3 4 7" xfId="18082" xr:uid="{00000000-0005-0000-0000-0000F5230000}"/>
    <cellStyle name="Note 2 4 3 4 8" xfId="20242" xr:uid="{00000000-0005-0000-0000-0000F6230000}"/>
    <cellStyle name="Note 2 4 3 5" xfId="3749" xr:uid="{00000000-0005-0000-0000-0000F7230000}"/>
    <cellStyle name="Note 2 4 3 5 2" xfId="13437" xr:uid="{00000000-0005-0000-0000-0000F8230000}"/>
    <cellStyle name="Note 2 4 3 5 2 2" xfId="30872" xr:uid="{00000000-0005-0000-0000-0000F9230000}"/>
    <cellStyle name="Note 2 4 3 5 2 3" xfId="45325" xr:uid="{00000000-0005-0000-0000-0000FA230000}"/>
    <cellStyle name="Note 2 4 3 5 3" xfId="15898" xr:uid="{00000000-0005-0000-0000-0000FB230000}"/>
    <cellStyle name="Note 2 4 3 5 3 2" xfId="33333" xr:uid="{00000000-0005-0000-0000-0000FC230000}"/>
    <cellStyle name="Note 2 4 3 5 3 3" xfId="47786" xr:uid="{00000000-0005-0000-0000-0000FD230000}"/>
    <cellStyle name="Note 2 4 3 5 4" xfId="21185" xr:uid="{00000000-0005-0000-0000-0000FE230000}"/>
    <cellStyle name="Note 2 4 3 5 5" xfId="35638" xr:uid="{00000000-0005-0000-0000-0000FF230000}"/>
    <cellStyle name="Note 2 4 3 6" xfId="6211" xr:uid="{00000000-0005-0000-0000-000000240000}"/>
    <cellStyle name="Note 2 4 3 6 2" xfId="23646" xr:uid="{00000000-0005-0000-0000-000001240000}"/>
    <cellStyle name="Note 2 4 3 6 3" xfId="38099" xr:uid="{00000000-0005-0000-0000-000002240000}"/>
    <cellStyle name="Note 2 4 3 7" xfId="8652" xr:uid="{00000000-0005-0000-0000-000003240000}"/>
    <cellStyle name="Note 2 4 3 7 2" xfId="26087" xr:uid="{00000000-0005-0000-0000-000004240000}"/>
    <cellStyle name="Note 2 4 3 7 3" xfId="40540" xr:uid="{00000000-0005-0000-0000-000005240000}"/>
    <cellStyle name="Note 2 4 3 8" xfId="11072" xr:uid="{00000000-0005-0000-0000-000006240000}"/>
    <cellStyle name="Note 2 4 3 8 2" xfId="28507" xr:uid="{00000000-0005-0000-0000-000007240000}"/>
    <cellStyle name="Note 2 4 3 8 3" xfId="42960" xr:uid="{00000000-0005-0000-0000-000008240000}"/>
    <cellStyle name="Note 2 4 3 9" xfId="18079" xr:uid="{00000000-0005-0000-0000-000009240000}"/>
    <cellStyle name="Note 2 4 4" xfId="1242" xr:uid="{00000000-0005-0000-0000-00000A240000}"/>
    <cellStyle name="Note 2 4 4 2" xfId="1243" xr:uid="{00000000-0005-0000-0000-00000B240000}"/>
    <cellStyle name="Note 2 4 4 2 2" xfId="3754" xr:uid="{00000000-0005-0000-0000-00000C240000}"/>
    <cellStyle name="Note 2 4 4 2 2 2" xfId="13441" xr:uid="{00000000-0005-0000-0000-00000D240000}"/>
    <cellStyle name="Note 2 4 4 2 2 2 2" xfId="30876" xr:uid="{00000000-0005-0000-0000-00000E240000}"/>
    <cellStyle name="Note 2 4 4 2 2 2 3" xfId="45329" xr:uid="{00000000-0005-0000-0000-00000F240000}"/>
    <cellStyle name="Note 2 4 4 2 2 3" xfId="15902" xr:uid="{00000000-0005-0000-0000-000010240000}"/>
    <cellStyle name="Note 2 4 4 2 2 3 2" xfId="33337" xr:uid="{00000000-0005-0000-0000-000011240000}"/>
    <cellStyle name="Note 2 4 4 2 2 3 3" xfId="47790" xr:uid="{00000000-0005-0000-0000-000012240000}"/>
    <cellStyle name="Note 2 4 4 2 2 4" xfId="21190" xr:uid="{00000000-0005-0000-0000-000013240000}"/>
    <cellStyle name="Note 2 4 4 2 2 5" xfId="35643" xr:uid="{00000000-0005-0000-0000-000014240000}"/>
    <cellStyle name="Note 2 4 4 2 3" xfId="6216" xr:uid="{00000000-0005-0000-0000-000015240000}"/>
    <cellStyle name="Note 2 4 4 2 3 2" xfId="23651" xr:uid="{00000000-0005-0000-0000-000016240000}"/>
    <cellStyle name="Note 2 4 4 2 3 3" xfId="38104" xr:uid="{00000000-0005-0000-0000-000017240000}"/>
    <cellStyle name="Note 2 4 4 2 4" xfId="8657" xr:uid="{00000000-0005-0000-0000-000018240000}"/>
    <cellStyle name="Note 2 4 4 2 4 2" xfId="26092" xr:uid="{00000000-0005-0000-0000-000019240000}"/>
    <cellStyle name="Note 2 4 4 2 4 3" xfId="40545" xr:uid="{00000000-0005-0000-0000-00001A240000}"/>
    <cellStyle name="Note 2 4 4 2 5" xfId="11077" xr:uid="{00000000-0005-0000-0000-00001B240000}"/>
    <cellStyle name="Note 2 4 4 2 5 2" xfId="28512" xr:uid="{00000000-0005-0000-0000-00001C240000}"/>
    <cellStyle name="Note 2 4 4 2 5 3" xfId="42965" xr:uid="{00000000-0005-0000-0000-00001D240000}"/>
    <cellStyle name="Note 2 4 4 2 6" xfId="18084" xr:uid="{00000000-0005-0000-0000-00001E240000}"/>
    <cellStyle name="Note 2 4 4 3" xfId="1244" xr:uid="{00000000-0005-0000-0000-00001F240000}"/>
    <cellStyle name="Note 2 4 4 3 2" xfId="3755" xr:uid="{00000000-0005-0000-0000-000020240000}"/>
    <cellStyle name="Note 2 4 4 3 2 2" xfId="13442" xr:uid="{00000000-0005-0000-0000-000021240000}"/>
    <cellStyle name="Note 2 4 4 3 2 2 2" xfId="30877" xr:uid="{00000000-0005-0000-0000-000022240000}"/>
    <cellStyle name="Note 2 4 4 3 2 2 3" xfId="45330" xr:uid="{00000000-0005-0000-0000-000023240000}"/>
    <cellStyle name="Note 2 4 4 3 2 3" xfId="15903" xr:uid="{00000000-0005-0000-0000-000024240000}"/>
    <cellStyle name="Note 2 4 4 3 2 3 2" xfId="33338" xr:uid="{00000000-0005-0000-0000-000025240000}"/>
    <cellStyle name="Note 2 4 4 3 2 3 3" xfId="47791" xr:uid="{00000000-0005-0000-0000-000026240000}"/>
    <cellStyle name="Note 2 4 4 3 2 4" xfId="21191" xr:uid="{00000000-0005-0000-0000-000027240000}"/>
    <cellStyle name="Note 2 4 4 3 2 5" xfId="35644" xr:uid="{00000000-0005-0000-0000-000028240000}"/>
    <cellStyle name="Note 2 4 4 3 3" xfId="6217" xr:uid="{00000000-0005-0000-0000-000029240000}"/>
    <cellStyle name="Note 2 4 4 3 3 2" xfId="23652" xr:uid="{00000000-0005-0000-0000-00002A240000}"/>
    <cellStyle name="Note 2 4 4 3 3 3" xfId="38105" xr:uid="{00000000-0005-0000-0000-00002B240000}"/>
    <cellStyle name="Note 2 4 4 3 4" xfId="8658" xr:uid="{00000000-0005-0000-0000-00002C240000}"/>
    <cellStyle name="Note 2 4 4 3 4 2" xfId="26093" xr:uid="{00000000-0005-0000-0000-00002D240000}"/>
    <cellStyle name="Note 2 4 4 3 4 3" xfId="40546" xr:uid="{00000000-0005-0000-0000-00002E240000}"/>
    <cellStyle name="Note 2 4 4 3 5" xfId="11078" xr:uid="{00000000-0005-0000-0000-00002F240000}"/>
    <cellStyle name="Note 2 4 4 3 5 2" xfId="28513" xr:uid="{00000000-0005-0000-0000-000030240000}"/>
    <cellStyle name="Note 2 4 4 3 5 3" xfId="42966" xr:uid="{00000000-0005-0000-0000-000031240000}"/>
    <cellStyle name="Note 2 4 4 3 6" xfId="18085" xr:uid="{00000000-0005-0000-0000-000032240000}"/>
    <cellStyle name="Note 2 4 4 4" xfId="1245" xr:uid="{00000000-0005-0000-0000-000033240000}"/>
    <cellStyle name="Note 2 4 4 4 2" xfId="3756" xr:uid="{00000000-0005-0000-0000-000034240000}"/>
    <cellStyle name="Note 2 4 4 4 2 2" xfId="21192" xr:uid="{00000000-0005-0000-0000-000035240000}"/>
    <cellStyle name="Note 2 4 4 4 2 3" xfId="35645" xr:uid="{00000000-0005-0000-0000-000036240000}"/>
    <cellStyle name="Note 2 4 4 4 3" xfId="6218" xr:uid="{00000000-0005-0000-0000-000037240000}"/>
    <cellStyle name="Note 2 4 4 4 3 2" xfId="23653" xr:uid="{00000000-0005-0000-0000-000038240000}"/>
    <cellStyle name="Note 2 4 4 4 3 3" xfId="38106" xr:uid="{00000000-0005-0000-0000-000039240000}"/>
    <cellStyle name="Note 2 4 4 4 4" xfId="8659" xr:uid="{00000000-0005-0000-0000-00003A240000}"/>
    <cellStyle name="Note 2 4 4 4 4 2" xfId="26094" xr:uid="{00000000-0005-0000-0000-00003B240000}"/>
    <cellStyle name="Note 2 4 4 4 4 3" xfId="40547" xr:uid="{00000000-0005-0000-0000-00003C240000}"/>
    <cellStyle name="Note 2 4 4 4 5" xfId="11079" xr:uid="{00000000-0005-0000-0000-00003D240000}"/>
    <cellStyle name="Note 2 4 4 4 5 2" xfId="28514" xr:uid="{00000000-0005-0000-0000-00003E240000}"/>
    <cellStyle name="Note 2 4 4 4 5 3" xfId="42967" xr:uid="{00000000-0005-0000-0000-00003F240000}"/>
    <cellStyle name="Note 2 4 4 4 6" xfId="15081" xr:uid="{00000000-0005-0000-0000-000040240000}"/>
    <cellStyle name="Note 2 4 4 4 6 2" xfId="32516" xr:uid="{00000000-0005-0000-0000-000041240000}"/>
    <cellStyle name="Note 2 4 4 4 6 3" xfId="46969" xr:uid="{00000000-0005-0000-0000-000042240000}"/>
    <cellStyle name="Note 2 4 4 4 7" xfId="18086" xr:uid="{00000000-0005-0000-0000-000043240000}"/>
    <cellStyle name="Note 2 4 4 4 8" xfId="20243" xr:uid="{00000000-0005-0000-0000-000044240000}"/>
    <cellStyle name="Note 2 4 4 5" xfId="3753" xr:uid="{00000000-0005-0000-0000-000045240000}"/>
    <cellStyle name="Note 2 4 4 5 2" xfId="13440" xr:uid="{00000000-0005-0000-0000-000046240000}"/>
    <cellStyle name="Note 2 4 4 5 2 2" xfId="30875" xr:uid="{00000000-0005-0000-0000-000047240000}"/>
    <cellStyle name="Note 2 4 4 5 2 3" xfId="45328" xr:uid="{00000000-0005-0000-0000-000048240000}"/>
    <cellStyle name="Note 2 4 4 5 3" xfId="15901" xr:uid="{00000000-0005-0000-0000-000049240000}"/>
    <cellStyle name="Note 2 4 4 5 3 2" xfId="33336" xr:uid="{00000000-0005-0000-0000-00004A240000}"/>
    <cellStyle name="Note 2 4 4 5 3 3" xfId="47789" xr:uid="{00000000-0005-0000-0000-00004B240000}"/>
    <cellStyle name="Note 2 4 4 5 4" xfId="21189" xr:uid="{00000000-0005-0000-0000-00004C240000}"/>
    <cellStyle name="Note 2 4 4 5 5" xfId="35642" xr:uid="{00000000-0005-0000-0000-00004D240000}"/>
    <cellStyle name="Note 2 4 4 6" xfId="6215" xr:uid="{00000000-0005-0000-0000-00004E240000}"/>
    <cellStyle name="Note 2 4 4 6 2" xfId="23650" xr:uid="{00000000-0005-0000-0000-00004F240000}"/>
    <cellStyle name="Note 2 4 4 6 3" xfId="38103" xr:uid="{00000000-0005-0000-0000-000050240000}"/>
    <cellStyle name="Note 2 4 4 7" xfId="8656" xr:uid="{00000000-0005-0000-0000-000051240000}"/>
    <cellStyle name="Note 2 4 4 7 2" xfId="26091" xr:uid="{00000000-0005-0000-0000-000052240000}"/>
    <cellStyle name="Note 2 4 4 7 3" xfId="40544" xr:uid="{00000000-0005-0000-0000-000053240000}"/>
    <cellStyle name="Note 2 4 4 8" xfId="11076" xr:uid="{00000000-0005-0000-0000-000054240000}"/>
    <cellStyle name="Note 2 4 4 8 2" xfId="28511" xr:uid="{00000000-0005-0000-0000-000055240000}"/>
    <cellStyle name="Note 2 4 4 8 3" xfId="42964" xr:uid="{00000000-0005-0000-0000-000056240000}"/>
    <cellStyle name="Note 2 4 4 9" xfId="18083" xr:uid="{00000000-0005-0000-0000-000057240000}"/>
    <cellStyle name="Note 2 4 5" xfId="1246" xr:uid="{00000000-0005-0000-0000-000058240000}"/>
    <cellStyle name="Note 2 4 5 2" xfId="1247" xr:uid="{00000000-0005-0000-0000-000059240000}"/>
    <cellStyle name="Note 2 4 5 2 2" xfId="3758" xr:uid="{00000000-0005-0000-0000-00005A240000}"/>
    <cellStyle name="Note 2 4 5 2 2 2" xfId="13444" xr:uid="{00000000-0005-0000-0000-00005B240000}"/>
    <cellStyle name="Note 2 4 5 2 2 2 2" xfId="30879" xr:uid="{00000000-0005-0000-0000-00005C240000}"/>
    <cellStyle name="Note 2 4 5 2 2 2 3" xfId="45332" xr:uid="{00000000-0005-0000-0000-00005D240000}"/>
    <cellStyle name="Note 2 4 5 2 2 3" xfId="15905" xr:uid="{00000000-0005-0000-0000-00005E240000}"/>
    <cellStyle name="Note 2 4 5 2 2 3 2" xfId="33340" xr:uid="{00000000-0005-0000-0000-00005F240000}"/>
    <cellStyle name="Note 2 4 5 2 2 3 3" xfId="47793" xr:uid="{00000000-0005-0000-0000-000060240000}"/>
    <cellStyle name="Note 2 4 5 2 2 4" xfId="21194" xr:uid="{00000000-0005-0000-0000-000061240000}"/>
    <cellStyle name="Note 2 4 5 2 2 5" xfId="35647" xr:uid="{00000000-0005-0000-0000-000062240000}"/>
    <cellStyle name="Note 2 4 5 2 3" xfId="6220" xr:uid="{00000000-0005-0000-0000-000063240000}"/>
    <cellStyle name="Note 2 4 5 2 3 2" xfId="23655" xr:uid="{00000000-0005-0000-0000-000064240000}"/>
    <cellStyle name="Note 2 4 5 2 3 3" xfId="38108" xr:uid="{00000000-0005-0000-0000-000065240000}"/>
    <cellStyle name="Note 2 4 5 2 4" xfId="8661" xr:uid="{00000000-0005-0000-0000-000066240000}"/>
    <cellStyle name="Note 2 4 5 2 4 2" xfId="26096" xr:uid="{00000000-0005-0000-0000-000067240000}"/>
    <cellStyle name="Note 2 4 5 2 4 3" xfId="40549" xr:uid="{00000000-0005-0000-0000-000068240000}"/>
    <cellStyle name="Note 2 4 5 2 5" xfId="11081" xr:uid="{00000000-0005-0000-0000-000069240000}"/>
    <cellStyle name="Note 2 4 5 2 5 2" xfId="28516" xr:uid="{00000000-0005-0000-0000-00006A240000}"/>
    <cellStyle name="Note 2 4 5 2 5 3" xfId="42969" xr:uid="{00000000-0005-0000-0000-00006B240000}"/>
    <cellStyle name="Note 2 4 5 2 6" xfId="18088" xr:uid="{00000000-0005-0000-0000-00006C240000}"/>
    <cellStyle name="Note 2 4 5 3" xfId="1248" xr:uid="{00000000-0005-0000-0000-00006D240000}"/>
    <cellStyle name="Note 2 4 5 3 2" xfId="3759" xr:uid="{00000000-0005-0000-0000-00006E240000}"/>
    <cellStyle name="Note 2 4 5 3 2 2" xfId="13445" xr:uid="{00000000-0005-0000-0000-00006F240000}"/>
    <cellStyle name="Note 2 4 5 3 2 2 2" xfId="30880" xr:uid="{00000000-0005-0000-0000-000070240000}"/>
    <cellStyle name="Note 2 4 5 3 2 2 3" xfId="45333" xr:uid="{00000000-0005-0000-0000-000071240000}"/>
    <cellStyle name="Note 2 4 5 3 2 3" xfId="15906" xr:uid="{00000000-0005-0000-0000-000072240000}"/>
    <cellStyle name="Note 2 4 5 3 2 3 2" xfId="33341" xr:uid="{00000000-0005-0000-0000-000073240000}"/>
    <cellStyle name="Note 2 4 5 3 2 3 3" xfId="47794" xr:uid="{00000000-0005-0000-0000-000074240000}"/>
    <cellStyle name="Note 2 4 5 3 2 4" xfId="21195" xr:uid="{00000000-0005-0000-0000-000075240000}"/>
    <cellStyle name="Note 2 4 5 3 2 5" xfId="35648" xr:uid="{00000000-0005-0000-0000-000076240000}"/>
    <cellStyle name="Note 2 4 5 3 3" xfId="6221" xr:uid="{00000000-0005-0000-0000-000077240000}"/>
    <cellStyle name="Note 2 4 5 3 3 2" xfId="23656" xr:uid="{00000000-0005-0000-0000-000078240000}"/>
    <cellStyle name="Note 2 4 5 3 3 3" xfId="38109" xr:uid="{00000000-0005-0000-0000-000079240000}"/>
    <cellStyle name="Note 2 4 5 3 4" xfId="8662" xr:uid="{00000000-0005-0000-0000-00007A240000}"/>
    <cellStyle name="Note 2 4 5 3 4 2" xfId="26097" xr:uid="{00000000-0005-0000-0000-00007B240000}"/>
    <cellStyle name="Note 2 4 5 3 4 3" xfId="40550" xr:uid="{00000000-0005-0000-0000-00007C240000}"/>
    <cellStyle name="Note 2 4 5 3 5" xfId="11082" xr:uid="{00000000-0005-0000-0000-00007D240000}"/>
    <cellStyle name="Note 2 4 5 3 5 2" xfId="28517" xr:uid="{00000000-0005-0000-0000-00007E240000}"/>
    <cellStyle name="Note 2 4 5 3 5 3" xfId="42970" xr:uid="{00000000-0005-0000-0000-00007F240000}"/>
    <cellStyle name="Note 2 4 5 3 6" xfId="18089" xr:uid="{00000000-0005-0000-0000-000080240000}"/>
    <cellStyle name="Note 2 4 5 4" xfId="1249" xr:uid="{00000000-0005-0000-0000-000081240000}"/>
    <cellStyle name="Note 2 4 5 4 2" xfId="3760" xr:uid="{00000000-0005-0000-0000-000082240000}"/>
    <cellStyle name="Note 2 4 5 4 2 2" xfId="21196" xr:uid="{00000000-0005-0000-0000-000083240000}"/>
    <cellStyle name="Note 2 4 5 4 2 3" xfId="35649" xr:uid="{00000000-0005-0000-0000-000084240000}"/>
    <cellStyle name="Note 2 4 5 4 3" xfId="6222" xr:uid="{00000000-0005-0000-0000-000085240000}"/>
    <cellStyle name="Note 2 4 5 4 3 2" xfId="23657" xr:uid="{00000000-0005-0000-0000-000086240000}"/>
    <cellStyle name="Note 2 4 5 4 3 3" xfId="38110" xr:uid="{00000000-0005-0000-0000-000087240000}"/>
    <cellStyle name="Note 2 4 5 4 4" xfId="8663" xr:uid="{00000000-0005-0000-0000-000088240000}"/>
    <cellStyle name="Note 2 4 5 4 4 2" xfId="26098" xr:uid="{00000000-0005-0000-0000-000089240000}"/>
    <cellStyle name="Note 2 4 5 4 4 3" xfId="40551" xr:uid="{00000000-0005-0000-0000-00008A240000}"/>
    <cellStyle name="Note 2 4 5 4 5" xfId="11083" xr:uid="{00000000-0005-0000-0000-00008B240000}"/>
    <cellStyle name="Note 2 4 5 4 5 2" xfId="28518" xr:uid="{00000000-0005-0000-0000-00008C240000}"/>
    <cellStyle name="Note 2 4 5 4 5 3" xfId="42971" xr:uid="{00000000-0005-0000-0000-00008D240000}"/>
    <cellStyle name="Note 2 4 5 4 6" xfId="15082" xr:uid="{00000000-0005-0000-0000-00008E240000}"/>
    <cellStyle name="Note 2 4 5 4 6 2" xfId="32517" xr:uid="{00000000-0005-0000-0000-00008F240000}"/>
    <cellStyle name="Note 2 4 5 4 6 3" xfId="46970" xr:uid="{00000000-0005-0000-0000-000090240000}"/>
    <cellStyle name="Note 2 4 5 4 7" xfId="18090" xr:uid="{00000000-0005-0000-0000-000091240000}"/>
    <cellStyle name="Note 2 4 5 4 8" xfId="20244" xr:uid="{00000000-0005-0000-0000-000092240000}"/>
    <cellStyle name="Note 2 4 5 5" xfId="3757" xr:uid="{00000000-0005-0000-0000-000093240000}"/>
    <cellStyle name="Note 2 4 5 5 2" xfId="13443" xr:uid="{00000000-0005-0000-0000-000094240000}"/>
    <cellStyle name="Note 2 4 5 5 2 2" xfId="30878" xr:uid="{00000000-0005-0000-0000-000095240000}"/>
    <cellStyle name="Note 2 4 5 5 2 3" xfId="45331" xr:uid="{00000000-0005-0000-0000-000096240000}"/>
    <cellStyle name="Note 2 4 5 5 3" xfId="15904" xr:uid="{00000000-0005-0000-0000-000097240000}"/>
    <cellStyle name="Note 2 4 5 5 3 2" xfId="33339" xr:uid="{00000000-0005-0000-0000-000098240000}"/>
    <cellStyle name="Note 2 4 5 5 3 3" xfId="47792" xr:uid="{00000000-0005-0000-0000-000099240000}"/>
    <cellStyle name="Note 2 4 5 5 4" xfId="21193" xr:uid="{00000000-0005-0000-0000-00009A240000}"/>
    <cellStyle name="Note 2 4 5 5 5" xfId="35646" xr:uid="{00000000-0005-0000-0000-00009B240000}"/>
    <cellStyle name="Note 2 4 5 6" xfId="6219" xr:uid="{00000000-0005-0000-0000-00009C240000}"/>
    <cellStyle name="Note 2 4 5 6 2" xfId="23654" xr:uid="{00000000-0005-0000-0000-00009D240000}"/>
    <cellStyle name="Note 2 4 5 6 3" xfId="38107" xr:uid="{00000000-0005-0000-0000-00009E240000}"/>
    <cellStyle name="Note 2 4 5 7" xfId="8660" xr:uid="{00000000-0005-0000-0000-00009F240000}"/>
    <cellStyle name="Note 2 4 5 7 2" xfId="26095" xr:uid="{00000000-0005-0000-0000-0000A0240000}"/>
    <cellStyle name="Note 2 4 5 7 3" xfId="40548" xr:uid="{00000000-0005-0000-0000-0000A1240000}"/>
    <cellStyle name="Note 2 4 5 8" xfId="11080" xr:uid="{00000000-0005-0000-0000-0000A2240000}"/>
    <cellStyle name="Note 2 4 5 8 2" xfId="28515" xr:uid="{00000000-0005-0000-0000-0000A3240000}"/>
    <cellStyle name="Note 2 4 5 8 3" xfId="42968" xr:uid="{00000000-0005-0000-0000-0000A4240000}"/>
    <cellStyle name="Note 2 4 5 9" xfId="18087" xr:uid="{00000000-0005-0000-0000-0000A5240000}"/>
    <cellStyle name="Note 2 4 6" xfId="1250" xr:uid="{00000000-0005-0000-0000-0000A6240000}"/>
    <cellStyle name="Note 2 4 6 2" xfId="3761" xr:uid="{00000000-0005-0000-0000-0000A7240000}"/>
    <cellStyle name="Note 2 4 6 2 2" xfId="13446" xr:uid="{00000000-0005-0000-0000-0000A8240000}"/>
    <cellStyle name="Note 2 4 6 2 2 2" xfId="30881" xr:uid="{00000000-0005-0000-0000-0000A9240000}"/>
    <cellStyle name="Note 2 4 6 2 2 3" xfId="45334" xr:uid="{00000000-0005-0000-0000-0000AA240000}"/>
    <cellStyle name="Note 2 4 6 2 3" xfId="15907" xr:uid="{00000000-0005-0000-0000-0000AB240000}"/>
    <cellStyle name="Note 2 4 6 2 3 2" xfId="33342" xr:uid="{00000000-0005-0000-0000-0000AC240000}"/>
    <cellStyle name="Note 2 4 6 2 3 3" xfId="47795" xr:uid="{00000000-0005-0000-0000-0000AD240000}"/>
    <cellStyle name="Note 2 4 6 2 4" xfId="21197" xr:uid="{00000000-0005-0000-0000-0000AE240000}"/>
    <cellStyle name="Note 2 4 6 2 5" xfId="35650" xr:uid="{00000000-0005-0000-0000-0000AF240000}"/>
    <cellStyle name="Note 2 4 6 3" xfId="6223" xr:uid="{00000000-0005-0000-0000-0000B0240000}"/>
    <cellStyle name="Note 2 4 6 3 2" xfId="23658" xr:uid="{00000000-0005-0000-0000-0000B1240000}"/>
    <cellStyle name="Note 2 4 6 3 3" xfId="38111" xr:uid="{00000000-0005-0000-0000-0000B2240000}"/>
    <cellStyle name="Note 2 4 6 4" xfId="8664" xr:uid="{00000000-0005-0000-0000-0000B3240000}"/>
    <cellStyle name="Note 2 4 6 4 2" xfId="26099" xr:uid="{00000000-0005-0000-0000-0000B4240000}"/>
    <cellStyle name="Note 2 4 6 4 3" xfId="40552" xr:uid="{00000000-0005-0000-0000-0000B5240000}"/>
    <cellStyle name="Note 2 4 6 5" xfId="11084" xr:uid="{00000000-0005-0000-0000-0000B6240000}"/>
    <cellStyle name="Note 2 4 6 5 2" xfId="28519" xr:uid="{00000000-0005-0000-0000-0000B7240000}"/>
    <cellStyle name="Note 2 4 6 5 3" xfId="42972" xr:uid="{00000000-0005-0000-0000-0000B8240000}"/>
    <cellStyle name="Note 2 4 6 6" xfId="18091" xr:uid="{00000000-0005-0000-0000-0000B9240000}"/>
    <cellStyle name="Note 2 4 7" xfId="1251" xr:uid="{00000000-0005-0000-0000-0000BA240000}"/>
    <cellStyle name="Note 2 4 7 2" xfId="3762" xr:uid="{00000000-0005-0000-0000-0000BB240000}"/>
    <cellStyle name="Note 2 4 7 2 2" xfId="13447" xr:uid="{00000000-0005-0000-0000-0000BC240000}"/>
    <cellStyle name="Note 2 4 7 2 2 2" xfId="30882" xr:uid="{00000000-0005-0000-0000-0000BD240000}"/>
    <cellStyle name="Note 2 4 7 2 2 3" xfId="45335" xr:uid="{00000000-0005-0000-0000-0000BE240000}"/>
    <cellStyle name="Note 2 4 7 2 3" xfId="15908" xr:uid="{00000000-0005-0000-0000-0000BF240000}"/>
    <cellStyle name="Note 2 4 7 2 3 2" xfId="33343" xr:uid="{00000000-0005-0000-0000-0000C0240000}"/>
    <cellStyle name="Note 2 4 7 2 3 3" xfId="47796" xr:uid="{00000000-0005-0000-0000-0000C1240000}"/>
    <cellStyle name="Note 2 4 7 2 4" xfId="21198" xr:uid="{00000000-0005-0000-0000-0000C2240000}"/>
    <cellStyle name="Note 2 4 7 2 5" xfId="35651" xr:uid="{00000000-0005-0000-0000-0000C3240000}"/>
    <cellStyle name="Note 2 4 7 3" xfId="6224" xr:uid="{00000000-0005-0000-0000-0000C4240000}"/>
    <cellStyle name="Note 2 4 7 3 2" xfId="23659" xr:uid="{00000000-0005-0000-0000-0000C5240000}"/>
    <cellStyle name="Note 2 4 7 3 3" xfId="38112" xr:uid="{00000000-0005-0000-0000-0000C6240000}"/>
    <cellStyle name="Note 2 4 7 4" xfId="8665" xr:uid="{00000000-0005-0000-0000-0000C7240000}"/>
    <cellStyle name="Note 2 4 7 4 2" xfId="26100" xr:uid="{00000000-0005-0000-0000-0000C8240000}"/>
    <cellStyle name="Note 2 4 7 4 3" xfId="40553" xr:uid="{00000000-0005-0000-0000-0000C9240000}"/>
    <cellStyle name="Note 2 4 7 5" xfId="11085" xr:uid="{00000000-0005-0000-0000-0000CA240000}"/>
    <cellStyle name="Note 2 4 7 5 2" xfId="28520" xr:uid="{00000000-0005-0000-0000-0000CB240000}"/>
    <cellStyle name="Note 2 4 7 5 3" xfId="42973" xr:uid="{00000000-0005-0000-0000-0000CC240000}"/>
    <cellStyle name="Note 2 4 7 6" xfId="18092" xr:uid="{00000000-0005-0000-0000-0000CD240000}"/>
    <cellStyle name="Note 2 4 8" xfId="1252" xr:uid="{00000000-0005-0000-0000-0000CE240000}"/>
    <cellStyle name="Note 2 4 8 2" xfId="3763" xr:uid="{00000000-0005-0000-0000-0000CF240000}"/>
    <cellStyle name="Note 2 4 8 2 2" xfId="21199" xr:uid="{00000000-0005-0000-0000-0000D0240000}"/>
    <cellStyle name="Note 2 4 8 2 3" xfId="35652" xr:uid="{00000000-0005-0000-0000-0000D1240000}"/>
    <cellStyle name="Note 2 4 8 3" xfId="6225" xr:uid="{00000000-0005-0000-0000-0000D2240000}"/>
    <cellStyle name="Note 2 4 8 3 2" xfId="23660" xr:uid="{00000000-0005-0000-0000-0000D3240000}"/>
    <cellStyle name="Note 2 4 8 3 3" xfId="38113" xr:uid="{00000000-0005-0000-0000-0000D4240000}"/>
    <cellStyle name="Note 2 4 8 4" xfId="8666" xr:uid="{00000000-0005-0000-0000-0000D5240000}"/>
    <cellStyle name="Note 2 4 8 4 2" xfId="26101" xr:uid="{00000000-0005-0000-0000-0000D6240000}"/>
    <cellStyle name="Note 2 4 8 4 3" xfId="40554" xr:uid="{00000000-0005-0000-0000-0000D7240000}"/>
    <cellStyle name="Note 2 4 8 5" xfId="11086" xr:uid="{00000000-0005-0000-0000-0000D8240000}"/>
    <cellStyle name="Note 2 4 8 5 2" xfId="28521" xr:uid="{00000000-0005-0000-0000-0000D9240000}"/>
    <cellStyle name="Note 2 4 8 5 3" xfId="42974" xr:uid="{00000000-0005-0000-0000-0000DA240000}"/>
    <cellStyle name="Note 2 4 8 6" xfId="15083" xr:uid="{00000000-0005-0000-0000-0000DB240000}"/>
    <cellStyle name="Note 2 4 8 6 2" xfId="32518" xr:uid="{00000000-0005-0000-0000-0000DC240000}"/>
    <cellStyle name="Note 2 4 8 6 3" xfId="46971" xr:uid="{00000000-0005-0000-0000-0000DD240000}"/>
    <cellStyle name="Note 2 4 8 7" xfId="18093" xr:uid="{00000000-0005-0000-0000-0000DE240000}"/>
    <cellStyle name="Note 2 4 8 8" xfId="20245" xr:uid="{00000000-0005-0000-0000-0000DF240000}"/>
    <cellStyle name="Note 2 4 9" xfId="3744" xr:uid="{00000000-0005-0000-0000-0000E0240000}"/>
    <cellStyle name="Note 2 4 9 2" xfId="13433" xr:uid="{00000000-0005-0000-0000-0000E1240000}"/>
    <cellStyle name="Note 2 4 9 2 2" xfId="30868" xr:uid="{00000000-0005-0000-0000-0000E2240000}"/>
    <cellStyle name="Note 2 4 9 2 3" xfId="45321" xr:uid="{00000000-0005-0000-0000-0000E3240000}"/>
    <cellStyle name="Note 2 4 9 3" xfId="15894" xr:uid="{00000000-0005-0000-0000-0000E4240000}"/>
    <cellStyle name="Note 2 4 9 3 2" xfId="33329" xr:uid="{00000000-0005-0000-0000-0000E5240000}"/>
    <cellStyle name="Note 2 4 9 3 3" xfId="47782" xr:uid="{00000000-0005-0000-0000-0000E6240000}"/>
    <cellStyle name="Note 2 4 9 4" xfId="21180" xr:uid="{00000000-0005-0000-0000-0000E7240000}"/>
    <cellStyle name="Note 2 4 9 5" xfId="35633" xr:uid="{00000000-0005-0000-0000-0000E8240000}"/>
    <cellStyle name="Note 2 5" xfId="1253" xr:uid="{00000000-0005-0000-0000-0000E9240000}"/>
    <cellStyle name="Note 2 5 10" xfId="6226" xr:uid="{00000000-0005-0000-0000-0000EA240000}"/>
    <cellStyle name="Note 2 5 10 2" xfId="23661" xr:uid="{00000000-0005-0000-0000-0000EB240000}"/>
    <cellStyle name="Note 2 5 10 3" xfId="38114" xr:uid="{00000000-0005-0000-0000-0000EC240000}"/>
    <cellStyle name="Note 2 5 11" xfId="8667" xr:uid="{00000000-0005-0000-0000-0000ED240000}"/>
    <cellStyle name="Note 2 5 11 2" xfId="26102" xr:uid="{00000000-0005-0000-0000-0000EE240000}"/>
    <cellStyle name="Note 2 5 11 3" xfId="40555" xr:uid="{00000000-0005-0000-0000-0000EF240000}"/>
    <cellStyle name="Note 2 5 12" xfId="11087" xr:uid="{00000000-0005-0000-0000-0000F0240000}"/>
    <cellStyle name="Note 2 5 12 2" xfId="28522" xr:uid="{00000000-0005-0000-0000-0000F1240000}"/>
    <cellStyle name="Note 2 5 12 3" xfId="42975" xr:uid="{00000000-0005-0000-0000-0000F2240000}"/>
    <cellStyle name="Note 2 5 13" xfId="18094" xr:uid="{00000000-0005-0000-0000-0000F3240000}"/>
    <cellStyle name="Note 2 5 2" xfId="1254" xr:uid="{00000000-0005-0000-0000-0000F4240000}"/>
    <cellStyle name="Note 2 5 2 2" xfId="1255" xr:uid="{00000000-0005-0000-0000-0000F5240000}"/>
    <cellStyle name="Note 2 5 2 2 2" xfId="3766" xr:uid="{00000000-0005-0000-0000-0000F6240000}"/>
    <cellStyle name="Note 2 5 2 2 2 2" xfId="13450" xr:uid="{00000000-0005-0000-0000-0000F7240000}"/>
    <cellStyle name="Note 2 5 2 2 2 2 2" xfId="30885" xr:uid="{00000000-0005-0000-0000-0000F8240000}"/>
    <cellStyle name="Note 2 5 2 2 2 2 3" xfId="45338" xr:uid="{00000000-0005-0000-0000-0000F9240000}"/>
    <cellStyle name="Note 2 5 2 2 2 3" xfId="15911" xr:uid="{00000000-0005-0000-0000-0000FA240000}"/>
    <cellStyle name="Note 2 5 2 2 2 3 2" xfId="33346" xr:uid="{00000000-0005-0000-0000-0000FB240000}"/>
    <cellStyle name="Note 2 5 2 2 2 3 3" xfId="47799" xr:uid="{00000000-0005-0000-0000-0000FC240000}"/>
    <cellStyle name="Note 2 5 2 2 2 4" xfId="21202" xr:uid="{00000000-0005-0000-0000-0000FD240000}"/>
    <cellStyle name="Note 2 5 2 2 2 5" xfId="35655" xr:uid="{00000000-0005-0000-0000-0000FE240000}"/>
    <cellStyle name="Note 2 5 2 2 3" xfId="6228" xr:uid="{00000000-0005-0000-0000-0000FF240000}"/>
    <cellStyle name="Note 2 5 2 2 3 2" xfId="23663" xr:uid="{00000000-0005-0000-0000-000000250000}"/>
    <cellStyle name="Note 2 5 2 2 3 3" xfId="38116" xr:uid="{00000000-0005-0000-0000-000001250000}"/>
    <cellStyle name="Note 2 5 2 2 4" xfId="8669" xr:uid="{00000000-0005-0000-0000-000002250000}"/>
    <cellStyle name="Note 2 5 2 2 4 2" xfId="26104" xr:uid="{00000000-0005-0000-0000-000003250000}"/>
    <cellStyle name="Note 2 5 2 2 4 3" xfId="40557" xr:uid="{00000000-0005-0000-0000-000004250000}"/>
    <cellStyle name="Note 2 5 2 2 5" xfId="11089" xr:uid="{00000000-0005-0000-0000-000005250000}"/>
    <cellStyle name="Note 2 5 2 2 5 2" xfId="28524" xr:uid="{00000000-0005-0000-0000-000006250000}"/>
    <cellStyle name="Note 2 5 2 2 5 3" xfId="42977" xr:uid="{00000000-0005-0000-0000-000007250000}"/>
    <cellStyle name="Note 2 5 2 2 6" xfId="18096" xr:uid="{00000000-0005-0000-0000-000008250000}"/>
    <cellStyle name="Note 2 5 2 3" xfId="1256" xr:uid="{00000000-0005-0000-0000-000009250000}"/>
    <cellStyle name="Note 2 5 2 3 2" xfId="3767" xr:uid="{00000000-0005-0000-0000-00000A250000}"/>
    <cellStyle name="Note 2 5 2 3 2 2" xfId="13451" xr:uid="{00000000-0005-0000-0000-00000B250000}"/>
    <cellStyle name="Note 2 5 2 3 2 2 2" xfId="30886" xr:uid="{00000000-0005-0000-0000-00000C250000}"/>
    <cellStyle name="Note 2 5 2 3 2 2 3" xfId="45339" xr:uid="{00000000-0005-0000-0000-00000D250000}"/>
    <cellStyle name="Note 2 5 2 3 2 3" xfId="15912" xr:uid="{00000000-0005-0000-0000-00000E250000}"/>
    <cellStyle name="Note 2 5 2 3 2 3 2" xfId="33347" xr:uid="{00000000-0005-0000-0000-00000F250000}"/>
    <cellStyle name="Note 2 5 2 3 2 3 3" xfId="47800" xr:uid="{00000000-0005-0000-0000-000010250000}"/>
    <cellStyle name="Note 2 5 2 3 2 4" xfId="21203" xr:uid="{00000000-0005-0000-0000-000011250000}"/>
    <cellStyle name="Note 2 5 2 3 2 5" xfId="35656" xr:uid="{00000000-0005-0000-0000-000012250000}"/>
    <cellStyle name="Note 2 5 2 3 3" xfId="6229" xr:uid="{00000000-0005-0000-0000-000013250000}"/>
    <cellStyle name="Note 2 5 2 3 3 2" xfId="23664" xr:uid="{00000000-0005-0000-0000-000014250000}"/>
    <cellStyle name="Note 2 5 2 3 3 3" xfId="38117" xr:uid="{00000000-0005-0000-0000-000015250000}"/>
    <cellStyle name="Note 2 5 2 3 4" xfId="8670" xr:uid="{00000000-0005-0000-0000-000016250000}"/>
    <cellStyle name="Note 2 5 2 3 4 2" xfId="26105" xr:uid="{00000000-0005-0000-0000-000017250000}"/>
    <cellStyle name="Note 2 5 2 3 4 3" xfId="40558" xr:uid="{00000000-0005-0000-0000-000018250000}"/>
    <cellStyle name="Note 2 5 2 3 5" xfId="11090" xr:uid="{00000000-0005-0000-0000-000019250000}"/>
    <cellStyle name="Note 2 5 2 3 5 2" xfId="28525" xr:uid="{00000000-0005-0000-0000-00001A250000}"/>
    <cellStyle name="Note 2 5 2 3 5 3" xfId="42978" xr:uid="{00000000-0005-0000-0000-00001B250000}"/>
    <cellStyle name="Note 2 5 2 3 6" xfId="18097" xr:uid="{00000000-0005-0000-0000-00001C250000}"/>
    <cellStyle name="Note 2 5 2 4" xfId="1257" xr:uid="{00000000-0005-0000-0000-00001D250000}"/>
    <cellStyle name="Note 2 5 2 4 2" xfId="3768" xr:uid="{00000000-0005-0000-0000-00001E250000}"/>
    <cellStyle name="Note 2 5 2 4 2 2" xfId="21204" xr:uid="{00000000-0005-0000-0000-00001F250000}"/>
    <cellStyle name="Note 2 5 2 4 2 3" xfId="35657" xr:uid="{00000000-0005-0000-0000-000020250000}"/>
    <cellStyle name="Note 2 5 2 4 3" xfId="6230" xr:uid="{00000000-0005-0000-0000-000021250000}"/>
    <cellStyle name="Note 2 5 2 4 3 2" xfId="23665" xr:uid="{00000000-0005-0000-0000-000022250000}"/>
    <cellStyle name="Note 2 5 2 4 3 3" xfId="38118" xr:uid="{00000000-0005-0000-0000-000023250000}"/>
    <cellStyle name="Note 2 5 2 4 4" xfId="8671" xr:uid="{00000000-0005-0000-0000-000024250000}"/>
    <cellStyle name="Note 2 5 2 4 4 2" xfId="26106" xr:uid="{00000000-0005-0000-0000-000025250000}"/>
    <cellStyle name="Note 2 5 2 4 4 3" xfId="40559" xr:uid="{00000000-0005-0000-0000-000026250000}"/>
    <cellStyle name="Note 2 5 2 4 5" xfId="11091" xr:uid="{00000000-0005-0000-0000-000027250000}"/>
    <cellStyle name="Note 2 5 2 4 5 2" xfId="28526" xr:uid="{00000000-0005-0000-0000-000028250000}"/>
    <cellStyle name="Note 2 5 2 4 5 3" xfId="42979" xr:uid="{00000000-0005-0000-0000-000029250000}"/>
    <cellStyle name="Note 2 5 2 4 6" xfId="15084" xr:uid="{00000000-0005-0000-0000-00002A250000}"/>
    <cellStyle name="Note 2 5 2 4 6 2" xfId="32519" xr:uid="{00000000-0005-0000-0000-00002B250000}"/>
    <cellStyle name="Note 2 5 2 4 6 3" xfId="46972" xr:uid="{00000000-0005-0000-0000-00002C250000}"/>
    <cellStyle name="Note 2 5 2 4 7" xfId="18098" xr:uid="{00000000-0005-0000-0000-00002D250000}"/>
    <cellStyle name="Note 2 5 2 4 8" xfId="20246" xr:uid="{00000000-0005-0000-0000-00002E250000}"/>
    <cellStyle name="Note 2 5 2 5" xfId="3765" xr:uid="{00000000-0005-0000-0000-00002F250000}"/>
    <cellStyle name="Note 2 5 2 5 2" xfId="13449" xr:uid="{00000000-0005-0000-0000-000030250000}"/>
    <cellStyle name="Note 2 5 2 5 2 2" xfId="30884" xr:uid="{00000000-0005-0000-0000-000031250000}"/>
    <cellStyle name="Note 2 5 2 5 2 3" xfId="45337" xr:uid="{00000000-0005-0000-0000-000032250000}"/>
    <cellStyle name="Note 2 5 2 5 3" xfId="15910" xr:uid="{00000000-0005-0000-0000-000033250000}"/>
    <cellStyle name="Note 2 5 2 5 3 2" xfId="33345" xr:uid="{00000000-0005-0000-0000-000034250000}"/>
    <cellStyle name="Note 2 5 2 5 3 3" xfId="47798" xr:uid="{00000000-0005-0000-0000-000035250000}"/>
    <cellStyle name="Note 2 5 2 5 4" xfId="21201" xr:uid="{00000000-0005-0000-0000-000036250000}"/>
    <cellStyle name="Note 2 5 2 5 5" xfId="35654" xr:uid="{00000000-0005-0000-0000-000037250000}"/>
    <cellStyle name="Note 2 5 2 6" xfId="6227" xr:uid="{00000000-0005-0000-0000-000038250000}"/>
    <cellStyle name="Note 2 5 2 6 2" xfId="23662" xr:uid="{00000000-0005-0000-0000-000039250000}"/>
    <cellStyle name="Note 2 5 2 6 3" xfId="38115" xr:uid="{00000000-0005-0000-0000-00003A250000}"/>
    <cellStyle name="Note 2 5 2 7" xfId="8668" xr:uid="{00000000-0005-0000-0000-00003B250000}"/>
    <cellStyle name="Note 2 5 2 7 2" xfId="26103" xr:uid="{00000000-0005-0000-0000-00003C250000}"/>
    <cellStyle name="Note 2 5 2 7 3" xfId="40556" xr:uid="{00000000-0005-0000-0000-00003D250000}"/>
    <cellStyle name="Note 2 5 2 8" xfId="11088" xr:uid="{00000000-0005-0000-0000-00003E250000}"/>
    <cellStyle name="Note 2 5 2 8 2" xfId="28523" xr:uid="{00000000-0005-0000-0000-00003F250000}"/>
    <cellStyle name="Note 2 5 2 8 3" xfId="42976" xr:uid="{00000000-0005-0000-0000-000040250000}"/>
    <cellStyle name="Note 2 5 2 9" xfId="18095" xr:uid="{00000000-0005-0000-0000-000041250000}"/>
    <cellStyle name="Note 2 5 3" xfId="1258" xr:uid="{00000000-0005-0000-0000-000042250000}"/>
    <cellStyle name="Note 2 5 3 2" xfId="1259" xr:uid="{00000000-0005-0000-0000-000043250000}"/>
    <cellStyle name="Note 2 5 3 2 2" xfId="3770" xr:uid="{00000000-0005-0000-0000-000044250000}"/>
    <cellStyle name="Note 2 5 3 2 2 2" xfId="13453" xr:uid="{00000000-0005-0000-0000-000045250000}"/>
    <cellStyle name="Note 2 5 3 2 2 2 2" xfId="30888" xr:uid="{00000000-0005-0000-0000-000046250000}"/>
    <cellStyle name="Note 2 5 3 2 2 2 3" xfId="45341" xr:uid="{00000000-0005-0000-0000-000047250000}"/>
    <cellStyle name="Note 2 5 3 2 2 3" xfId="15914" xr:uid="{00000000-0005-0000-0000-000048250000}"/>
    <cellStyle name="Note 2 5 3 2 2 3 2" xfId="33349" xr:uid="{00000000-0005-0000-0000-000049250000}"/>
    <cellStyle name="Note 2 5 3 2 2 3 3" xfId="47802" xr:uid="{00000000-0005-0000-0000-00004A250000}"/>
    <cellStyle name="Note 2 5 3 2 2 4" xfId="21206" xr:uid="{00000000-0005-0000-0000-00004B250000}"/>
    <cellStyle name="Note 2 5 3 2 2 5" xfId="35659" xr:uid="{00000000-0005-0000-0000-00004C250000}"/>
    <cellStyle name="Note 2 5 3 2 3" xfId="6232" xr:uid="{00000000-0005-0000-0000-00004D250000}"/>
    <cellStyle name="Note 2 5 3 2 3 2" xfId="23667" xr:uid="{00000000-0005-0000-0000-00004E250000}"/>
    <cellStyle name="Note 2 5 3 2 3 3" xfId="38120" xr:uid="{00000000-0005-0000-0000-00004F250000}"/>
    <cellStyle name="Note 2 5 3 2 4" xfId="8673" xr:uid="{00000000-0005-0000-0000-000050250000}"/>
    <cellStyle name="Note 2 5 3 2 4 2" xfId="26108" xr:uid="{00000000-0005-0000-0000-000051250000}"/>
    <cellStyle name="Note 2 5 3 2 4 3" xfId="40561" xr:uid="{00000000-0005-0000-0000-000052250000}"/>
    <cellStyle name="Note 2 5 3 2 5" xfId="11093" xr:uid="{00000000-0005-0000-0000-000053250000}"/>
    <cellStyle name="Note 2 5 3 2 5 2" xfId="28528" xr:uid="{00000000-0005-0000-0000-000054250000}"/>
    <cellStyle name="Note 2 5 3 2 5 3" xfId="42981" xr:uid="{00000000-0005-0000-0000-000055250000}"/>
    <cellStyle name="Note 2 5 3 2 6" xfId="18100" xr:uid="{00000000-0005-0000-0000-000056250000}"/>
    <cellStyle name="Note 2 5 3 3" xfId="1260" xr:uid="{00000000-0005-0000-0000-000057250000}"/>
    <cellStyle name="Note 2 5 3 3 2" xfId="3771" xr:uid="{00000000-0005-0000-0000-000058250000}"/>
    <cellStyle name="Note 2 5 3 3 2 2" xfId="13454" xr:uid="{00000000-0005-0000-0000-000059250000}"/>
    <cellStyle name="Note 2 5 3 3 2 2 2" xfId="30889" xr:uid="{00000000-0005-0000-0000-00005A250000}"/>
    <cellStyle name="Note 2 5 3 3 2 2 3" xfId="45342" xr:uid="{00000000-0005-0000-0000-00005B250000}"/>
    <cellStyle name="Note 2 5 3 3 2 3" xfId="15915" xr:uid="{00000000-0005-0000-0000-00005C250000}"/>
    <cellStyle name="Note 2 5 3 3 2 3 2" xfId="33350" xr:uid="{00000000-0005-0000-0000-00005D250000}"/>
    <cellStyle name="Note 2 5 3 3 2 3 3" xfId="47803" xr:uid="{00000000-0005-0000-0000-00005E250000}"/>
    <cellStyle name="Note 2 5 3 3 2 4" xfId="21207" xr:uid="{00000000-0005-0000-0000-00005F250000}"/>
    <cellStyle name="Note 2 5 3 3 2 5" xfId="35660" xr:uid="{00000000-0005-0000-0000-000060250000}"/>
    <cellStyle name="Note 2 5 3 3 3" xfId="6233" xr:uid="{00000000-0005-0000-0000-000061250000}"/>
    <cellStyle name="Note 2 5 3 3 3 2" xfId="23668" xr:uid="{00000000-0005-0000-0000-000062250000}"/>
    <cellStyle name="Note 2 5 3 3 3 3" xfId="38121" xr:uid="{00000000-0005-0000-0000-000063250000}"/>
    <cellStyle name="Note 2 5 3 3 4" xfId="8674" xr:uid="{00000000-0005-0000-0000-000064250000}"/>
    <cellStyle name="Note 2 5 3 3 4 2" xfId="26109" xr:uid="{00000000-0005-0000-0000-000065250000}"/>
    <cellStyle name="Note 2 5 3 3 4 3" xfId="40562" xr:uid="{00000000-0005-0000-0000-000066250000}"/>
    <cellStyle name="Note 2 5 3 3 5" xfId="11094" xr:uid="{00000000-0005-0000-0000-000067250000}"/>
    <cellStyle name="Note 2 5 3 3 5 2" xfId="28529" xr:uid="{00000000-0005-0000-0000-000068250000}"/>
    <cellStyle name="Note 2 5 3 3 5 3" xfId="42982" xr:uid="{00000000-0005-0000-0000-000069250000}"/>
    <cellStyle name="Note 2 5 3 3 6" xfId="18101" xr:uid="{00000000-0005-0000-0000-00006A250000}"/>
    <cellStyle name="Note 2 5 3 4" xfId="1261" xr:uid="{00000000-0005-0000-0000-00006B250000}"/>
    <cellStyle name="Note 2 5 3 4 2" xfId="3772" xr:uid="{00000000-0005-0000-0000-00006C250000}"/>
    <cellStyle name="Note 2 5 3 4 2 2" xfId="21208" xr:uid="{00000000-0005-0000-0000-00006D250000}"/>
    <cellStyle name="Note 2 5 3 4 2 3" xfId="35661" xr:uid="{00000000-0005-0000-0000-00006E250000}"/>
    <cellStyle name="Note 2 5 3 4 3" xfId="6234" xr:uid="{00000000-0005-0000-0000-00006F250000}"/>
    <cellStyle name="Note 2 5 3 4 3 2" xfId="23669" xr:uid="{00000000-0005-0000-0000-000070250000}"/>
    <cellStyle name="Note 2 5 3 4 3 3" xfId="38122" xr:uid="{00000000-0005-0000-0000-000071250000}"/>
    <cellStyle name="Note 2 5 3 4 4" xfId="8675" xr:uid="{00000000-0005-0000-0000-000072250000}"/>
    <cellStyle name="Note 2 5 3 4 4 2" xfId="26110" xr:uid="{00000000-0005-0000-0000-000073250000}"/>
    <cellStyle name="Note 2 5 3 4 4 3" xfId="40563" xr:uid="{00000000-0005-0000-0000-000074250000}"/>
    <cellStyle name="Note 2 5 3 4 5" xfId="11095" xr:uid="{00000000-0005-0000-0000-000075250000}"/>
    <cellStyle name="Note 2 5 3 4 5 2" xfId="28530" xr:uid="{00000000-0005-0000-0000-000076250000}"/>
    <cellStyle name="Note 2 5 3 4 5 3" xfId="42983" xr:uid="{00000000-0005-0000-0000-000077250000}"/>
    <cellStyle name="Note 2 5 3 4 6" xfId="15085" xr:uid="{00000000-0005-0000-0000-000078250000}"/>
    <cellStyle name="Note 2 5 3 4 6 2" xfId="32520" xr:uid="{00000000-0005-0000-0000-000079250000}"/>
    <cellStyle name="Note 2 5 3 4 6 3" xfId="46973" xr:uid="{00000000-0005-0000-0000-00007A250000}"/>
    <cellStyle name="Note 2 5 3 4 7" xfId="18102" xr:uid="{00000000-0005-0000-0000-00007B250000}"/>
    <cellStyle name="Note 2 5 3 4 8" xfId="20247" xr:uid="{00000000-0005-0000-0000-00007C250000}"/>
    <cellStyle name="Note 2 5 3 5" xfId="3769" xr:uid="{00000000-0005-0000-0000-00007D250000}"/>
    <cellStyle name="Note 2 5 3 5 2" xfId="13452" xr:uid="{00000000-0005-0000-0000-00007E250000}"/>
    <cellStyle name="Note 2 5 3 5 2 2" xfId="30887" xr:uid="{00000000-0005-0000-0000-00007F250000}"/>
    <cellStyle name="Note 2 5 3 5 2 3" xfId="45340" xr:uid="{00000000-0005-0000-0000-000080250000}"/>
    <cellStyle name="Note 2 5 3 5 3" xfId="15913" xr:uid="{00000000-0005-0000-0000-000081250000}"/>
    <cellStyle name="Note 2 5 3 5 3 2" xfId="33348" xr:uid="{00000000-0005-0000-0000-000082250000}"/>
    <cellStyle name="Note 2 5 3 5 3 3" xfId="47801" xr:uid="{00000000-0005-0000-0000-000083250000}"/>
    <cellStyle name="Note 2 5 3 5 4" xfId="21205" xr:uid="{00000000-0005-0000-0000-000084250000}"/>
    <cellStyle name="Note 2 5 3 5 5" xfId="35658" xr:uid="{00000000-0005-0000-0000-000085250000}"/>
    <cellStyle name="Note 2 5 3 6" xfId="6231" xr:uid="{00000000-0005-0000-0000-000086250000}"/>
    <cellStyle name="Note 2 5 3 6 2" xfId="23666" xr:uid="{00000000-0005-0000-0000-000087250000}"/>
    <cellStyle name="Note 2 5 3 6 3" xfId="38119" xr:uid="{00000000-0005-0000-0000-000088250000}"/>
    <cellStyle name="Note 2 5 3 7" xfId="8672" xr:uid="{00000000-0005-0000-0000-000089250000}"/>
    <cellStyle name="Note 2 5 3 7 2" xfId="26107" xr:uid="{00000000-0005-0000-0000-00008A250000}"/>
    <cellStyle name="Note 2 5 3 7 3" xfId="40560" xr:uid="{00000000-0005-0000-0000-00008B250000}"/>
    <cellStyle name="Note 2 5 3 8" xfId="11092" xr:uid="{00000000-0005-0000-0000-00008C250000}"/>
    <cellStyle name="Note 2 5 3 8 2" xfId="28527" xr:uid="{00000000-0005-0000-0000-00008D250000}"/>
    <cellStyle name="Note 2 5 3 8 3" xfId="42980" xr:uid="{00000000-0005-0000-0000-00008E250000}"/>
    <cellStyle name="Note 2 5 3 9" xfId="18099" xr:uid="{00000000-0005-0000-0000-00008F250000}"/>
    <cellStyle name="Note 2 5 4" xfId="1262" xr:uid="{00000000-0005-0000-0000-000090250000}"/>
    <cellStyle name="Note 2 5 4 2" xfId="1263" xr:uid="{00000000-0005-0000-0000-000091250000}"/>
    <cellStyle name="Note 2 5 4 2 2" xfId="3774" xr:uid="{00000000-0005-0000-0000-000092250000}"/>
    <cellStyle name="Note 2 5 4 2 2 2" xfId="13456" xr:uid="{00000000-0005-0000-0000-000093250000}"/>
    <cellStyle name="Note 2 5 4 2 2 2 2" xfId="30891" xr:uid="{00000000-0005-0000-0000-000094250000}"/>
    <cellStyle name="Note 2 5 4 2 2 2 3" xfId="45344" xr:uid="{00000000-0005-0000-0000-000095250000}"/>
    <cellStyle name="Note 2 5 4 2 2 3" xfId="15917" xr:uid="{00000000-0005-0000-0000-000096250000}"/>
    <cellStyle name="Note 2 5 4 2 2 3 2" xfId="33352" xr:uid="{00000000-0005-0000-0000-000097250000}"/>
    <cellStyle name="Note 2 5 4 2 2 3 3" xfId="47805" xr:uid="{00000000-0005-0000-0000-000098250000}"/>
    <cellStyle name="Note 2 5 4 2 2 4" xfId="21210" xr:uid="{00000000-0005-0000-0000-000099250000}"/>
    <cellStyle name="Note 2 5 4 2 2 5" xfId="35663" xr:uid="{00000000-0005-0000-0000-00009A250000}"/>
    <cellStyle name="Note 2 5 4 2 3" xfId="6236" xr:uid="{00000000-0005-0000-0000-00009B250000}"/>
    <cellStyle name="Note 2 5 4 2 3 2" xfId="23671" xr:uid="{00000000-0005-0000-0000-00009C250000}"/>
    <cellStyle name="Note 2 5 4 2 3 3" xfId="38124" xr:uid="{00000000-0005-0000-0000-00009D250000}"/>
    <cellStyle name="Note 2 5 4 2 4" xfId="8677" xr:uid="{00000000-0005-0000-0000-00009E250000}"/>
    <cellStyle name="Note 2 5 4 2 4 2" xfId="26112" xr:uid="{00000000-0005-0000-0000-00009F250000}"/>
    <cellStyle name="Note 2 5 4 2 4 3" xfId="40565" xr:uid="{00000000-0005-0000-0000-0000A0250000}"/>
    <cellStyle name="Note 2 5 4 2 5" xfId="11097" xr:uid="{00000000-0005-0000-0000-0000A1250000}"/>
    <cellStyle name="Note 2 5 4 2 5 2" xfId="28532" xr:uid="{00000000-0005-0000-0000-0000A2250000}"/>
    <cellStyle name="Note 2 5 4 2 5 3" xfId="42985" xr:uid="{00000000-0005-0000-0000-0000A3250000}"/>
    <cellStyle name="Note 2 5 4 2 6" xfId="18104" xr:uid="{00000000-0005-0000-0000-0000A4250000}"/>
    <cellStyle name="Note 2 5 4 3" xfId="1264" xr:uid="{00000000-0005-0000-0000-0000A5250000}"/>
    <cellStyle name="Note 2 5 4 3 2" xfId="3775" xr:uid="{00000000-0005-0000-0000-0000A6250000}"/>
    <cellStyle name="Note 2 5 4 3 2 2" xfId="13457" xr:uid="{00000000-0005-0000-0000-0000A7250000}"/>
    <cellStyle name="Note 2 5 4 3 2 2 2" xfId="30892" xr:uid="{00000000-0005-0000-0000-0000A8250000}"/>
    <cellStyle name="Note 2 5 4 3 2 2 3" xfId="45345" xr:uid="{00000000-0005-0000-0000-0000A9250000}"/>
    <cellStyle name="Note 2 5 4 3 2 3" xfId="15918" xr:uid="{00000000-0005-0000-0000-0000AA250000}"/>
    <cellStyle name="Note 2 5 4 3 2 3 2" xfId="33353" xr:uid="{00000000-0005-0000-0000-0000AB250000}"/>
    <cellStyle name="Note 2 5 4 3 2 3 3" xfId="47806" xr:uid="{00000000-0005-0000-0000-0000AC250000}"/>
    <cellStyle name="Note 2 5 4 3 2 4" xfId="21211" xr:uid="{00000000-0005-0000-0000-0000AD250000}"/>
    <cellStyle name="Note 2 5 4 3 2 5" xfId="35664" xr:uid="{00000000-0005-0000-0000-0000AE250000}"/>
    <cellStyle name="Note 2 5 4 3 3" xfId="6237" xr:uid="{00000000-0005-0000-0000-0000AF250000}"/>
    <cellStyle name="Note 2 5 4 3 3 2" xfId="23672" xr:uid="{00000000-0005-0000-0000-0000B0250000}"/>
    <cellStyle name="Note 2 5 4 3 3 3" xfId="38125" xr:uid="{00000000-0005-0000-0000-0000B1250000}"/>
    <cellStyle name="Note 2 5 4 3 4" xfId="8678" xr:uid="{00000000-0005-0000-0000-0000B2250000}"/>
    <cellStyle name="Note 2 5 4 3 4 2" xfId="26113" xr:uid="{00000000-0005-0000-0000-0000B3250000}"/>
    <cellStyle name="Note 2 5 4 3 4 3" xfId="40566" xr:uid="{00000000-0005-0000-0000-0000B4250000}"/>
    <cellStyle name="Note 2 5 4 3 5" xfId="11098" xr:uid="{00000000-0005-0000-0000-0000B5250000}"/>
    <cellStyle name="Note 2 5 4 3 5 2" xfId="28533" xr:uid="{00000000-0005-0000-0000-0000B6250000}"/>
    <cellStyle name="Note 2 5 4 3 5 3" xfId="42986" xr:uid="{00000000-0005-0000-0000-0000B7250000}"/>
    <cellStyle name="Note 2 5 4 3 6" xfId="18105" xr:uid="{00000000-0005-0000-0000-0000B8250000}"/>
    <cellStyle name="Note 2 5 4 4" xfId="1265" xr:uid="{00000000-0005-0000-0000-0000B9250000}"/>
    <cellStyle name="Note 2 5 4 4 2" xfId="3776" xr:uid="{00000000-0005-0000-0000-0000BA250000}"/>
    <cellStyle name="Note 2 5 4 4 2 2" xfId="21212" xr:uid="{00000000-0005-0000-0000-0000BB250000}"/>
    <cellStyle name="Note 2 5 4 4 2 3" xfId="35665" xr:uid="{00000000-0005-0000-0000-0000BC250000}"/>
    <cellStyle name="Note 2 5 4 4 3" xfId="6238" xr:uid="{00000000-0005-0000-0000-0000BD250000}"/>
    <cellStyle name="Note 2 5 4 4 3 2" xfId="23673" xr:uid="{00000000-0005-0000-0000-0000BE250000}"/>
    <cellStyle name="Note 2 5 4 4 3 3" xfId="38126" xr:uid="{00000000-0005-0000-0000-0000BF250000}"/>
    <cellStyle name="Note 2 5 4 4 4" xfId="8679" xr:uid="{00000000-0005-0000-0000-0000C0250000}"/>
    <cellStyle name="Note 2 5 4 4 4 2" xfId="26114" xr:uid="{00000000-0005-0000-0000-0000C1250000}"/>
    <cellStyle name="Note 2 5 4 4 4 3" xfId="40567" xr:uid="{00000000-0005-0000-0000-0000C2250000}"/>
    <cellStyle name="Note 2 5 4 4 5" xfId="11099" xr:uid="{00000000-0005-0000-0000-0000C3250000}"/>
    <cellStyle name="Note 2 5 4 4 5 2" xfId="28534" xr:uid="{00000000-0005-0000-0000-0000C4250000}"/>
    <cellStyle name="Note 2 5 4 4 5 3" xfId="42987" xr:uid="{00000000-0005-0000-0000-0000C5250000}"/>
    <cellStyle name="Note 2 5 4 4 6" xfId="15086" xr:uid="{00000000-0005-0000-0000-0000C6250000}"/>
    <cellStyle name="Note 2 5 4 4 6 2" xfId="32521" xr:uid="{00000000-0005-0000-0000-0000C7250000}"/>
    <cellStyle name="Note 2 5 4 4 6 3" xfId="46974" xr:uid="{00000000-0005-0000-0000-0000C8250000}"/>
    <cellStyle name="Note 2 5 4 4 7" xfId="18106" xr:uid="{00000000-0005-0000-0000-0000C9250000}"/>
    <cellStyle name="Note 2 5 4 4 8" xfId="20248" xr:uid="{00000000-0005-0000-0000-0000CA250000}"/>
    <cellStyle name="Note 2 5 4 5" xfId="3773" xr:uid="{00000000-0005-0000-0000-0000CB250000}"/>
    <cellStyle name="Note 2 5 4 5 2" xfId="13455" xr:uid="{00000000-0005-0000-0000-0000CC250000}"/>
    <cellStyle name="Note 2 5 4 5 2 2" xfId="30890" xr:uid="{00000000-0005-0000-0000-0000CD250000}"/>
    <cellStyle name="Note 2 5 4 5 2 3" xfId="45343" xr:uid="{00000000-0005-0000-0000-0000CE250000}"/>
    <cellStyle name="Note 2 5 4 5 3" xfId="15916" xr:uid="{00000000-0005-0000-0000-0000CF250000}"/>
    <cellStyle name="Note 2 5 4 5 3 2" xfId="33351" xr:uid="{00000000-0005-0000-0000-0000D0250000}"/>
    <cellStyle name="Note 2 5 4 5 3 3" xfId="47804" xr:uid="{00000000-0005-0000-0000-0000D1250000}"/>
    <cellStyle name="Note 2 5 4 5 4" xfId="21209" xr:uid="{00000000-0005-0000-0000-0000D2250000}"/>
    <cellStyle name="Note 2 5 4 5 5" xfId="35662" xr:uid="{00000000-0005-0000-0000-0000D3250000}"/>
    <cellStyle name="Note 2 5 4 6" xfId="6235" xr:uid="{00000000-0005-0000-0000-0000D4250000}"/>
    <cellStyle name="Note 2 5 4 6 2" xfId="23670" xr:uid="{00000000-0005-0000-0000-0000D5250000}"/>
    <cellStyle name="Note 2 5 4 6 3" xfId="38123" xr:uid="{00000000-0005-0000-0000-0000D6250000}"/>
    <cellStyle name="Note 2 5 4 7" xfId="8676" xr:uid="{00000000-0005-0000-0000-0000D7250000}"/>
    <cellStyle name="Note 2 5 4 7 2" xfId="26111" xr:uid="{00000000-0005-0000-0000-0000D8250000}"/>
    <cellStyle name="Note 2 5 4 7 3" xfId="40564" xr:uid="{00000000-0005-0000-0000-0000D9250000}"/>
    <cellStyle name="Note 2 5 4 8" xfId="11096" xr:uid="{00000000-0005-0000-0000-0000DA250000}"/>
    <cellStyle name="Note 2 5 4 8 2" xfId="28531" xr:uid="{00000000-0005-0000-0000-0000DB250000}"/>
    <cellStyle name="Note 2 5 4 8 3" xfId="42984" xr:uid="{00000000-0005-0000-0000-0000DC250000}"/>
    <cellStyle name="Note 2 5 4 9" xfId="18103" xr:uid="{00000000-0005-0000-0000-0000DD250000}"/>
    <cellStyle name="Note 2 5 5" xfId="1266" xr:uid="{00000000-0005-0000-0000-0000DE250000}"/>
    <cellStyle name="Note 2 5 5 2" xfId="1267" xr:uid="{00000000-0005-0000-0000-0000DF250000}"/>
    <cellStyle name="Note 2 5 5 2 2" xfId="3778" xr:uid="{00000000-0005-0000-0000-0000E0250000}"/>
    <cellStyle name="Note 2 5 5 2 2 2" xfId="13459" xr:uid="{00000000-0005-0000-0000-0000E1250000}"/>
    <cellStyle name="Note 2 5 5 2 2 2 2" xfId="30894" xr:uid="{00000000-0005-0000-0000-0000E2250000}"/>
    <cellStyle name="Note 2 5 5 2 2 2 3" xfId="45347" xr:uid="{00000000-0005-0000-0000-0000E3250000}"/>
    <cellStyle name="Note 2 5 5 2 2 3" xfId="15920" xr:uid="{00000000-0005-0000-0000-0000E4250000}"/>
    <cellStyle name="Note 2 5 5 2 2 3 2" xfId="33355" xr:uid="{00000000-0005-0000-0000-0000E5250000}"/>
    <cellStyle name="Note 2 5 5 2 2 3 3" xfId="47808" xr:uid="{00000000-0005-0000-0000-0000E6250000}"/>
    <cellStyle name="Note 2 5 5 2 2 4" xfId="21214" xr:uid="{00000000-0005-0000-0000-0000E7250000}"/>
    <cellStyle name="Note 2 5 5 2 2 5" xfId="35667" xr:uid="{00000000-0005-0000-0000-0000E8250000}"/>
    <cellStyle name="Note 2 5 5 2 3" xfId="6240" xr:uid="{00000000-0005-0000-0000-0000E9250000}"/>
    <cellStyle name="Note 2 5 5 2 3 2" xfId="23675" xr:uid="{00000000-0005-0000-0000-0000EA250000}"/>
    <cellStyle name="Note 2 5 5 2 3 3" xfId="38128" xr:uid="{00000000-0005-0000-0000-0000EB250000}"/>
    <cellStyle name="Note 2 5 5 2 4" xfId="8681" xr:uid="{00000000-0005-0000-0000-0000EC250000}"/>
    <cellStyle name="Note 2 5 5 2 4 2" xfId="26116" xr:uid="{00000000-0005-0000-0000-0000ED250000}"/>
    <cellStyle name="Note 2 5 5 2 4 3" xfId="40569" xr:uid="{00000000-0005-0000-0000-0000EE250000}"/>
    <cellStyle name="Note 2 5 5 2 5" xfId="11101" xr:uid="{00000000-0005-0000-0000-0000EF250000}"/>
    <cellStyle name="Note 2 5 5 2 5 2" xfId="28536" xr:uid="{00000000-0005-0000-0000-0000F0250000}"/>
    <cellStyle name="Note 2 5 5 2 5 3" xfId="42989" xr:uid="{00000000-0005-0000-0000-0000F1250000}"/>
    <cellStyle name="Note 2 5 5 2 6" xfId="18108" xr:uid="{00000000-0005-0000-0000-0000F2250000}"/>
    <cellStyle name="Note 2 5 5 3" xfId="1268" xr:uid="{00000000-0005-0000-0000-0000F3250000}"/>
    <cellStyle name="Note 2 5 5 3 2" xfId="3779" xr:uid="{00000000-0005-0000-0000-0000F4250000}"/>
    <cellStyle name="Note 2 5 5 3 2 2" xfId="13460" xr:uid="{00000000-0005-0000-0000-0000F5250000}"/>
    <cellStyle name="Note 2 5 5 3 2 2 2" xfId="30895" xr:uid="{00000000-0005-0000-0000-0000F6250000}"/>
    <cellStyle name="Note 2 5 5 3 2 2 3" xfId="45348" xr:uid="{00000000-0005-0000-0000-0000F7250000}"/>
    <cellStyle name="Note 2 5 5 3 2 3" xfId="15921" xr:uid="{00000000-0005-0000-0000-0000F8250000}"/>
    <cellStyle name="Note 2 5 5 3 2 3 2" xfId="33356" xr:uid="{00000000-0005-0000-0000-0000F9250000}"/>
    <cellStyle name="Note 2 5 5 3 2 3 3" xfId="47809" xr:uid="{00000000-0005-0000-0000-0000FA250000}"/>
    <cellStyle name="Note 2 5 5 3 2 4" xfId="21215" xr:uid="{00000000-0005-0000-0000-0000FB250000}"/>
    <cellStyle name="Note 2 5 5 3 2 5" xfId="35668" xr:uid="{00000000-0005-0000-0000-0000FC250000}"/>
    <cellStyle name="Note 2 5 5 3 3" xfId="6241" xr:uid="{00000000-0005-0000-0000-0000FD250000}"/>
    <cellStyle name="Note 2 5 5 3 3 2" xfId="23676" xr:uid="{00000000-0005-0000-0000-0000FE250000}"/>
    <cellStyle name="Note 2 5 5 3 3 3" xfId="38129" xr:uid="{00000000-0005-0000-0000-0000FF250000}"/>
    <cellStyle name="Note 2 5 5 3 4" xfId="8682" xr:uid="{00000000-0005-0000-0000-000000260000}"/>
    <cellStyle name="Note 2 5 5 3 4 2" xfId="26117" xr:uid="{00000000-0005-0000-0000-000001260000}"/>
    <cellStyle name="Note 2 5 5 3 4 3" xfId="40570" xr:uid="{00000000-0005-0000-0000-000002260000}"/>
    <cellStyle name="Note 2 5 5 3 5" xfId="11102" xr:uid="{00000000-0005-0000-0000-000003260000}"/>
    <cellStyle name="Note 2 5 5 3 5 2" xfId="28537" xr:uid="{00000000-0005-0000-0000-000004260000}"/>
    <cellStyle name="Note 2 5 5 3 5 3" xfId="42990" xr:uid="{00000000-0005-0000-0000-000005260000}"/>
    <cellStyle name="Note 2 5 5 3 6" xfId="18109" xr:uid="{00000000-0005-0000-0000-000006260000}"/>
    <cellStyle name="Note 2 5 5 4" xfId="1269" xr:uid="{00000000-0005-0000-0000-000007260000}"/>
    <cellStyle name="Note 2 5 5 4 2" xfId="3780" xr:uid="{00000000-0005-0000-0000-000008260000}"/>
    <cellStyle name="Note 2 5 5 4 2 2" xfId="21216" xr:uid="{00000000-0005-0000-0000-000009260000}"/>
    <cellStyle name="Note 2 5 5 4 2 3" xfId="35669" xr:uid="{00000000-0005-0000-0000-00000A260000}"/>
    <cellStyle name="Note 2 5 5 4 3" xfId="6242" xr:uid="{00000000-0005-0000-0000-00000B260000}"/>
    <cellStyle name="Note 2 5 5 4 3 2" xfId="23677" xr:uid="{00000000-0005-0000-0000-00000C260000}"/>
    <cellStyle name="Note 2 5 5 4 3 3" xfId="38130" xr:uid="{00000000-0005-0000-0000-00000D260000}"/>
    <cellStyle name="Note 2 5 5 4 4" xfId="8683" xr:uid="{00000000-0005-0000-0000-00000E260000}"/>
    <cellStyle name="Note 2 5 5 4 4 2" xfId="26118" xr:uid="{00000000-0005-0000-0000-00000F260000}"/>
    <cellStyle name="Note 2 5 5 4 4 3" xfId="40571" xr:uid="{00000000-0005-0000-0000-000010260000}"/>
    <cellStyle name="Note 2 5 5 4 5" xfId="11103" xr:uid="{00000000-0005-0000-0000-000011260000}"/>
    <cellStyle name="Note 2 5 5 4 5 2" xfId="28538" xr:uid="{00000000-0005-0000-0000-000012260000}"/>
    <cellStyle name="Note 2 5 5 4 5 3" xfId="42991" xr:uid="{00000000-0005-0000-0000-000013260000}"/>
    <cellStyle name="Note 2 5 5 4 6" xfId="15087" xr:uid="{00000000-0005-0000-0000-000014260000}"/>
    <cellStyle name="Note 2 5 5 4 6 2" xfId="32522" xr:uid="{00000000-0005-0000-0000-000015260000}"/>
    <cellStyle name="Note 2 5 5 4 6 3" xfId="46975" xr:uid="{00000000-0005-0000-0000-000016260000}"/>
    <cellStyle name="Note 2 5 5 4 7" xfId="18110" xr:uid="{00000000-0005-0000-0000-000017260000}"/>
    <cellStyle name="Note 2 5 5 4 8" xfId="20249" xr:uid="{00000000-0005-0000-0000-000018260000}"/>
    <cellStyle name="Note 2 5 5 5" xfId="3777" xr:uid="{00000000-0005-0000-0000-000019260000}"/>
    <cellStyle name="Note 2 5 5 5 2" xfId="13458" xr:uid="{00000000-0005-0000-0000-00001A260000}"/>
    <cellStyle name="Note 2 5 5 5 2 2" xfId="30893" xr:uid="{00000000-0005-0000-0000-00001B260000}"/>
    <cellStyle name="Note 2 5 5 5 2 3" xfId="45346" xr:uid="{00000000-0005-0000-0000-00001C260000}"/>
    <cellStyle name="Note 2 5 5 5 3" xfId="15919" xr:uid="{00000000-0005-0000-0000-00001D260000}"/>
    <cellStyle name="Note 2 5 5 5 3 2" xfId="33354" xr:uid="{00000000-0005-0000-0000-00001E260000}"/>
    <cellStyle name="Note 2 5 5 5 3 3" xfId="47807" xr:uid="{00000000-0005-0000-0000-00001F260000}"/>
    <cellStyle name="Note 2 5 5 5 4" xfId="21213" xr:uid="{00000000-0005-0000-0000-000020260000}"/>
    <cellStyle name="Note 2 5 5 5 5" xfId="35666" xr:uid="{00000000-0005-0000-0000-000021260000}"/>
    <cellStyle name="Note 2 5 5 6" xfId="6239" xr:uid="{00000000-0005-0000-0000-000022260000}"/>
    <cellStyle name="Note 2 5 5 6 2" xfId="23674" xr:uid="{00000000-0005-0000-0000-000023260000}"/>
    <cellStyle name="Note 2 5 5 6 3" xfId="38127" xr:uid="{00000000-0005-0000-0000-000024260000}"/>
    <cellStyle name="Note 2 5 5 7" xfId="8680" xr:uid="{00000000-0005-0000-0000-000025260000}"/>
    <cellStyle name="Note 2 5 5 7 2" xfId="26115" xr:uid="{00000000-0005-0000-0000-000026260000}"/>
    <cellStyle name="Note 2 5 5 7 3" xfId="40568" xr:uid="{00000000-0005-0000-0000-000027260000}"/>
    <cellStyle name="Note 2 5 5 8" xfId="11100" xr:uid="{00000000-0005-0000-0000-000028260000}"/>
    <cellStyle name="Note 2 5 5 8 2" xfId="28535" xr:uid="{00000000-0005-0000-0000-000029260000}"/>
    <cellStyle name="Note 2 5 5 8 3" xfId="42988" xr:uid="{00000000-0005-0000-0000-00002A260000}"/>
    <cellStyle name="Note 2 5 5 9" xfId="18107" xr:uid="{00000000-0005-0000-0000-00002B260000}"/>
    <cellStyle name="Note 2 5 6" xfId="1270" xr:uid="{00000000-0005-0000-0000-00002C260000}"/>
    <cellStyle name="Note 2 5 6 2" xfId="3781" xr:uid="{00000000-0005-0000-0000-00002D260000}"/>
    <cellStyle name="Note 2 5 6 2 2" xfId="13461" xr:uid="{00000000-0005-0000-0000-00002E260000}"/>
    <cellStyle name="Note 2 5 6 2 2 2" xfId="30896" xr:uid="{00000000-0005-0000-0000-00002F260000}"/>
    <cellStyle name="Note 2 5 6 2 2 3" xfId="45349" xr:uid="{00000000-0005-0000-0000-000030260000}"/>
    <cellStyle name="Note 2 5 6 2 3" xfId="15922" xr:uid="{00000000-0005-0000-0000-000031260000}"/>
    <cellStyle name="Note 2 5 6 2 3 2" xfId="33357" xr:uid="{00000000-0005-0000-0000-000032260000}"/>
    <cellStyle name="Note 2 5 6 2 3 3" xfId="47810" xr:uid="{00000000-0005-0000-0000-000033260000}"/>
    <cellStyle name="Note 2 5 6 2 4" xfId="21217" xr:uid="{00000000-0005-0000-0000-000034260000}"/>
    <cellStyle name="Note 2 5 6 2 5" xfId="35670" xr:uid="{00000000-0005-0000-0000-000035260000}"/>
    <cellStyle name="Note 2 5 6 3" xfId="6243" xr:uid="{00000000-0005-0000-0000-000036260000}"/>
    <cellStyle name="Note 2 5 6 3 2" xfId="23678" xr:uid="{00000000-0005-0000-0000-000037260000}"/>
    <cellStyle name="Note 2 5 6 3 3" xfId="38131" xr:uid="{00000000-0005-0000-0000-000038260000}"/>
    <cellStyle name="Note 2 5 6 4" xfId="8684" xr:uid="{00000000-0005-0000-0000-000039260000}"/>
    <cellStyle name="Note 2 5 6 4 2" xfId="26119" xr:uid="{00000000-0005-0000-0000-00003A260000}"/>
    <cellStyle name="Note 2 5 6 4 3" xfId="40572" xr:uid="{00000000-0005-0000-0000-00003B260000}"/>
    <cellStyle name="Note 2 5 6 5" xfId="11104" xr:uid="{00000000-0005-0000-0000-00003C260000}"/>
    <cellStyle name="Note 2 5 6 5 2" xfId="28539" xr:uid="{00000000-0005-0000-0000-00003D260000}"/>
    <cellStyle name="Note 2 5 6 5 3" xfId="42992" xr:uid="{00000000-0005-0000-0000-00003E260000}"/>
    <cellStyle name="Note 2 5 6 6" xfId="18111" xr:uid="{00000000-0005-0000-0000-00003F260000}"/>
    <cellStyle name="Note 2 5 7" xfId="1271" xr:uid="{00000000-0005-0000-0000-000040260000}"/>
    <cellStyle name="Note 2 5 7 2" xfId="3782" xr:uid="{00000000-0005-0000-0000-000041260000}"/>
    <cellStyle name="Note 2 5 7 2 2" xfId="13462" xr:uid="{00000000-0005-0000-0000-000042260000}"/>
    <cellStyle name="Note 2 5 7 2 2 2" xfId="30897" xr:uid="{00000000-0005-0000-0000-000043260000}"/>
    <cellStyle name="Note 2 5 7 2 2 3" xfId="45350" xr:uid="{00000000-0005-0000-0000-000044260000}"/>
    <cellStyle name="Note 2 5 7 2 3" xfId="15923" xr:uid="{00000000-0005-0000-0000-000045260000}"/>
    <cellStyle name="Note 2 5 7 2 3 2" xfId="33358" xr:uid="{00000000-0005-0000-0000-000046260000}"/>
    <cellStyle name="Note 2 5 7 2 3 3" xfId="47811" xr:uid="{00000000-0005-0000-0000-000047260000}"/>
    <cellStyle name="Note 2 5 7 2 4" xfId="21218" xr:uid="{00000000-0005-0000-0000-000048260000}"/>
    <cellStyle name="Note 2 5 7 2 5" xfId="35671" xr:uid="{00000000-0005-0000-0000-000049260000}"/>
    <cellStyle name="Note 2 5 7 3" xfId="6244" xr:uid="{00000000-0005-0000-0000-00004A260000}"/>
    <cellStyle name="Note 2 5 7 3 2" xfId="23679" xr:uid="{00000000-0005-0000-0000-00004B260000}"/>
    <cellStyle name="Note 2 5 7 3 3" xfId="38132" xr:uid="{00000000-0005-0000-0000-00004C260000}"/>
    <cellStyle name="Note 2 5 7 4" xfId="8685" xr:uid="{00000000-0005-0000-0000-00004D260000}"/>
    <cellStyle name="Note 2 5 7 4 2" xfId="26120" xr:uid="{00000000-0005-0000-0000-00004E260000}"/>
    <cellStyle name="Note 2 5 7 4 3" xfId="40573" xr:uid="{00000000-0005-0000-0000-00004F260000}"/>
    <cellStyle name="Note 2 5 7 5" xfId="11105" xr:uid="{00000000-0005-0000-0000-000050260000}"/>
    <cellStyle name="Note 2 5 7 5 2" xfId="28540" xr:uid="{00000000-0005-0000-0000-000051260000}"/>
    <cellStyle name="Note 2 5 7 5 3" xfId="42993" xr:uid="{00000000-0005-0000-0000-000052260000}"/>
    <cellStyle name="Note 2 5 7 6" xfId="18112" xr:uid="{00000000-0005-0000-0000-000053260000}"/>
    <cellStyle name="Note 2 5 8" xfId="1272" xr:uid="{00000000-0005-0000-0000-000054260000}"/>
    <cellStyle name="Note 2 5 8 2" xfId="3783" xr:uid="{00000000-0005-0000-0000-000055260000}"/>
    <cellStyle name="Note 2 5 8 2 2" xfId="21219" xr:uid="{00000000-0005-0000-0000-000056260000}"/>
    <cellStyle name="Note 2 5 8 2 3" xfId="35672" xr:uid="{00000000-0005-0000-0000-000057260000}"/>
    <cellStyle name="Note 2 5 8 3" xfId="6245" xr:uid="{00000000-0005-0000-0000-000058260000}"/>
    <cellStyle name="Note 2 5 8 3 2" xfId="23680" xr:uid="{00000000-0005-0000-0000-000059260000}"/>
    <cellStyle name="Note 2 5 8 3 3" xfId="38133" xr:uid="{00000000-0005-0000-0000-00005A260000}"/>
    <cellStyle name="Note 2 5 8 4" xfId="8686" xr:uid="{00000000-0005-0000-0000-00005B260000}"/>
    <cellStyle name="Note 2 5 8 4 2" xfId="26121" xr:uid="{00000000-0005-0000-0000-00005C260000}"/>
    <cellStyle name="Note 2 5 8 4 3" xfId="40574" xr:uid="{00000000-0005-0000-0000-00005D260000}"/>
    <cellStyle name="Note 2 5 8 5" xfId="11106" xr:uid="{00000000-0005-0000-0000-00005E260000}"/>
    <cellStyle name="Note 2 5 8 5 2" xfId="28541" xr:uid="{00000000-0005-0000-0000-00005F260000}"/>
    <cellStyle name="Note 2 5 8 5 3" xfId="42994" xr:uid="{00000000-0005-0000-0000-000060260000}"/>
    <cellStyle name="Note 2 5 8 6" xfId="15088" xr:uid="{00000000-0005-0000-0000-000061260000}"/>
    <cellStyle name="Note 2 5 8 6 2" xfId="32523" xr:uid="{00000000-0005-0000-0000-000062260000}"/>
    <cellStyle name="Note 2 5 8 6 3" xfId="46976" xr:uid="{00000000-0005-0000-0000-000063260000}"/>
    <cellStyle name="Note 2 5 8 7" xfId="18113" xr:uid="{00000000-0005-0000-0000-000064260000}"/>
    <cellStyle name="Note 2 5 8 8" xfId="20250" xr:uid="{00000000-0005-0000-0000-000065260000}"/>
    <cellStyle name="Note 2 5 9" xfId="3764" xr:uid="{00000000-0005-0000-0000-000066260000}"/>
    <cellStyle name="Note 2 5 9 2" xfId="13448" xr:uid="{00000000-0005-0000-0000-000067260000}"/>
    <cellStyle name="Note 2 5 9 2 2" xfId="30883" xr:uid="{00000000-0005-0000-0000-000068260000}"/>
    <cellStyle name="Note 2 5 9 2 3" xfId="45336" xr:uid="{00000000-0005-0000-0000-000069260000}"/>
    <cellStyle name="Note 2 5 9 3" xfId="15909" xr:uid="{00000000-0005-0000-0000-00006A260000}"/>
    <cellStyle name="Note 2 5 9 3 2" xfId="33344" xr:uid="{00000000-0005-0000-0000-00006B260000}"/>
    <cellStyle name="Note 2 5 9 3 3" xfId="47797" xr:uid="{00000000-0005-0000-0000-00006C260000}"/>
    <cellStyle name="Note 2 5 9 4" xfId="21200" xr:uid="{00000000-0005-0000-0000-00006D260000}"/>
    <cellStyle name="Note 2 5 9 5" xfId="35653" xr:uid="{00000000-0005-0000-0000-00006E260000}"/>
    <cellStyle name="Note 2 6" xfId="1273" xr:uid="{00000000-0005-0000-0000-00006F260000}"/>
    <cellStyle name="Note 2 6 10" xfId="6246" xr:uid="{00000000-0005-0000-0000-000070260000}"/>
    <cellStyle name="Note 2 6 10 2" xfId="23681" xr:uid="{00000000-0005-0000-0000-000071260000}"/>
    <cellStyle name="Note 2 6 10 3" xfId="38134" xr:uid="{00000000-0005-0000-0000-000072260000}"/>
    <cellStyle name="Note 2 6 11" xfId="8687" xr:uid="{00000000-0005-0000-0000-000073260000}"/>
    <cellStyle name="Note 2 6 11 2" xfId="26122" xr:uid="{00000000-0005-0000-0000-000074260000}"/>
    <cellStyle name="Note 2 6 11 3" xfId="40575" xr:uid="{00000000-0005-0000-0000-000075260000}"/>
    <cellStyle name="Note 2 6 12" xfId="11107" xr:uid="{00000000-0005-0000-0000-000076260000}"/>
    <cellStyle name="Note 2 6 12 2" xfId="28542" xr:uid="{00000000-0005-0000-0000-000077260000}"/>
    <cellStyle name="Note 2 6 12 3" xfId="42995" xr:uid="{00000000-0005-0000-0000-000078260000}"/>
    <cellStyle name="Note 2 6 13" xfId="18114" xr:uid="{00000000-0005-0000-0000-000079260000}"/>
    <cellStyle name="Note 2 6 2" xfId="1274" xr:uid="{00000000-0005-0000-0000-00007A260000}"/>
    <cellStyle name="Note 2 6 2 2" xfId="1275" xr:uid="{00000000-0005-0000-0000-00007B260000}"/>
    <cellStyle name="Note 2 6 2 2 2" xfId="3786" xr:uid="{00000000-0005-0000-0000-00007C260000}"/>
    <cellStyle name="Note 2 6 2 2 2 2" xfId="13465" xr:uid="{00000000-0005-0000-0000-00007D260000}"/>
    <cellStyle name="Note 2 6 2 2 2 2 2" xfId="30900" xr:uid="{00000000-0005-0000-0000-00007E260000}"/>
    <cellStyle name="Note 2 6 2 2 2 2 3" xfId="45353" xr:uid="{00000000-0005-0000-0000-00007F260000}"/>
    <cellStyle name="Note 2 6 2 2 2 3" xfId="15926" xr:uid="{00000000-0005-0000-0000-000080260000}"/>
    <cellStyle name="Note 2 6 2 2 2 3 2" xfId="33361" xr:uid="{00000000-0005-0000-0000-000081260000}"/>
    <cellStyle name="Note 2 6 2 2 2 3 3" xfId="47814" xr:uid="{00000000-0005-0000-0000-000082260000}"/>
    <cellStyle name="Note 2 6 2 2 2 4" xfId="21222" xr:uid="{00000000-0005-0000-0000-000083260000}"/>
    <cellStyle name="Note 2 6 2 2 2 5" xfId="35675" xr:uid="{00000000-0005-0000-0000-000084260000}"/>
    <cellStyle name="Note 2 6 2 2 3" xfId="6248" xr:uid="{00000000-0005-0000-0000-000085260000}"/>
    <cellStyle name="Note 2 6 2 2 3 2" xfId="23683" xr:uid="{00000000-0005-0000-0000-000086260000}"/>
    <cellStyle name="Note 2 6 2 2 3 3" xfId="38136" xr:uid="{00000000-0005-0000-0000-000087260000}"/>
    <cellStyle name="Note 2 6 2 2 4" xfId="8689" xr:uid="{00000000-0005-0000-0000-000088260000}"/>
    <cellStyle name="Note 2 6 2 2 4 2" xfId="26124" xr:uid="{00000000-0005-0000-0000-000089260000}"/>
    <cellStyle name="Note 2 6 2 2 4 3" xfId="40577" xr:uid="{00000000-0005-0000-0000-00008A260000}"/>
    <cellStyle name="Note 2 6 2 2 5" xfId="11109" xr:uid="{00000000-0005-0000-0000-00008B260000}"/>
    <cellStyle name="Note 2 6 2 2 5 2" xfId="28544" xr:uid="{00000000-0005-0000-0000-00008C260000}"/>
    <cellStyle name="Note 2 6 2 2 5 3" xfId="42997" xr:uid="{00000000-0005-0000-0000-00008D260000}"/>
    <cellStyle name="Note 2 6 2 2 6" xfId="18116" xr:uid="{00000000-0005-0000-0000-00008E260000}"/>
    <cellStyle name="Note 2 6 2 3" xfId="1276" xr:uid="{00000000-0005-0000-0000-00008F260000}"/>
    <cellStyle name="Note 2 6 2 3 2" xfId="3787" xr:uid="{00000000-0005-0000-0000-000090260000}"/>
    <cellStyle name="Note 2 6 2 3 2 2" xfId="13466" xr:uid="{00000000-0005-0000-0000-000091260000}"/>
    <cellStyle name="Note 2 6 2 3 2 2 2" xfId="30901" xr:uid="{00000000-0005-0000-0000-000092260000}"/>
    <cellStyle name="Note 2 6 2 3 2 2 3" xfId="45354" xr:uid="{00000000-0005-0000-0000-000093260000}"/>
    <cellStyle name="Note 2 6 2 3 2 3" xfId="15927" xr:uid="{00000000-0005-0000-0000-000094260000}"/>
    <cellStyle name="Note 2 6 2 3 2 3 2" xfId="33362" xr:uid="{00000000-0005-0000-0000-000095260000}"/>
    <cellStyle name="Note 2 6 2 3 2 3 3" xfId="47815" xr:uid="{00000000-0005-0000-0000-000096260000}"/>
    <cellStyle name="Note 2 6 2 3 2 4" xfId="21223" xr:uid="{00000000-0005-0000-0000-000097260000}"/>
    <cellStyle name="Note 2 6 2 3 2 5" xfId="35676" xr:uid="{00000000-0005-0000-0000-000098260000}"/>
    <cellStyle name="Note 2 6 2 3 3" xfId="6249" xr:uid="{00000000-0005-0000-0000-000099260000}"/>
    <cellStyle name="Note 2 6 2 3 3 2" xfId="23684" xr:uid="{00000000-0005-0000-0000-00009A260000}"/>
    <cellStyle name="Note 2 6 2 3 3 3" xfId="38137" xr:uid="{00000000-0005-0000-0000-00009B260000}"/>
    <cellStyle name="Note 2 6 2 3 4" xfId="8690" xr:uid="{00000000-0005-0000-0000-00009C260000}"/>
    <cellStyle name="Note 2 6 2 3 4 2" xfId="26125" xr:uid="{00000000-0005-0000-0000-00009D260000}"/>
    <cellStyle name="Note 2 6 2 3 4 3" xfId="40578" xr:uid="{00000000-0005-0000-0000-00009E260000}"/>
    <cellStyle name="Note 2 6 2 3 5" xfId="11110" xr:uid="{00000000-0005-0000-0000-00009F260000}"/>
    <cellStyle name="Note 2 6 2 3 5 2" xfId="28545" xr:uid="{00000000-0005-0000-0000-0000A0260000}"/>
    <cellStyle name="Note 2 6 2 3 5 3" xfId="42998" xr:uid="{00000000-0005-0000-0000-0000A1260000}"/>
    <cellStyle name="Note 2 6 2 3 6" xfId="18117" xr:uid="{00000000-0005-0000-0000-0000A2260000}"/>
    <cellStyle name="Note 2 6 2 4" xfId="1277" xr:uid="{00000000-0005-0000-0000-0000A3260000}"/>
    <cellStyle name="Note 2 6 2 4 2" xfId="3788" xr:uid="{00000000-0005-0000-0000-0000A4260000}"/>
    <cellStyle name="Note 2 6 2 4 2 2" xfId="21224" xr:uid="{00000000-0005-0000-0000-0000A5260000}"/>
    <cellStyle name="Note 2 6 2 4 2 3" xfId="35677" xr:uid="{00000000-0005-0000-0000-0000A6260000}"/>
    <cellStyle name="Note 2 6 2 4 3" xfId="6250" xr:uid="{00000000-0005-0000-0000-0000A7260000}"/>
    <cellStyle name="Note 2 6 2 4 3 2" xfId="23685" xr:uid="{00000000-0005-0000-0000-0000A8260000}"/>
    <cellStyle name="Note 2 6 2 4 3 3" xfId="38138" xr:uid="{00000000-0005-0000-0000-0000A9260000}"/>
    <cellStyle name="Note 2 6 2 4 4" xfId="8691" xr:uid="{00000000-0005-0000-0000-0000AA260000}"/>
    <cellStyle name="Note 2 6 2 4 4 2" xfId="26126" xr:uid="{00000000-0005-0000-0000-0000AB260000}"/>
    <cellStyle name="Note 2 6 2 4 4 3" xfId="40579" xr:uid="{00000000-0005-0000-0000-0000AC260000}"/>
    <cellStyle name="Note 2 6 2 4 5" xfId="11111" xr:uid="{00000000-0005-0000-0000-0000AD260000}"/>
    <cellStyle name="Note 2 6 2 4 5 2" xfId="28546" xr:uid="{00000000-0005-0000-0000-0000AE260000}"/>
    <cellStyle name="Note 2 6 2 4 5 3" xfId="42999" xr:uid="{00000000-0005-0000-0000-0000AF260000}"/>
    <cellStyle name="Note 2 6 2 4 6" xfId="15089" xr:uid="{00000000-0005-0000-0000-0000B0260000}"/>
    <cellStyle name="Note 2 6 2 4 6 2" xfId="32524" xr:uid="{00000000-0005-0000-0000-0000B1260000}"/>
    <cellStyle name="Note 2 6 2 4 6 3" xfId="46977" xr:uid="{00000000-0005-0000-0000-0000B2260000}"/>
    <cellStyle name="Note 2 6 2 4 7" xfId="18118" xr:uid="{00000000-0005-0000-0000-0000B3260000}"/>
    <cellStyle name="Note 2 6 2 4 8" xfId="20251" xr:uid="{00000000-0005-0000-0000-0000B4260000}"/>
    <cellStyle name="Note 2 6 2 5" xfId="3785" xr:uid="{00000000-0005-0000-0000-0000B5260000}"/>
    <cellStyle name="Note 2 6 2 5 2" xfId="13464" xr:uid="{00000000-0005-0000-0000-0000B6260000}"/>
    <cellStyle name="Note 2 6 2 5 2 2" xfId="30899" xr:uid="{00000000-0005-0000-0000-0000B7260000}"/>
    <cellStyle name="Note 2 6 2 5 2 3" xfId="45352" xr:uid="{00000000-0005-0000-0000-0000B8260000}"/>
    <cellStyle name="Note 2 6 2 5 3" xfId="15925" xr:uid="{00000000-0005-0000-0000-0000B9260000}"/>
    <cellStyle name="Note 2 6 2 5 3 2" xfId="33360" xr:uid="{00000000-0005-0000-0000-0000BA260000}"/>
    <cellStyle name="Note 2 6 2 5 3 3" xfId="47813" xr:uid="{00000000-0005-0000-0000-0000BB260000}"/>
    <cellStyle name="Note 2 6 2 5 4" xfId="21221" xr:uid="{00000000-0005-0000-0000-0000BC260000}"/>
    <cellStyle name="Note 2 6 2 5 5" xfId="35674" xr:uid="{00000000-0005-0000-0000-0000BD260000}"/>
    <cellStyle name="Note 2 6 2 6" xfId="6247" xr:uid="{00000000-0005-0000-0000-0000BE260000}"/>
    <cellStyle name="Note 2 6 2 6 2" xfId="23682" xr:uid="{00000000-0005-0000-0000-0000BF260000}"/>
    <cellStyle name="Note 2 6 2 6 3" xfId="38135" xr:uid="{00000000-0005-0000-0000-0000C0260000}"/>
    <cellStyle name="Note 2 6 2 7" xfId="8688" xr:uid="{00000000-0005-0000-0000-0000C1260000}"/>
    <cellStyle name="Note 2 6 2 7 2" xfId="26123" xr:uid="{00000000-0005-0000-0000-0000C2260000}"/>
    <cellStyle name="Note 2 6 2 7 3" xfId="40576" xr:uid="{00000000-0005-0000-0000-0000C3260000}"/>
    <cellStyle name="Note 2 6 2 8" xfId="11108" xr:uid="{00000000-0005-0000-0000-0000C4260000}"/>
    <cellStyle name="Note 2 6 2 8 2" xfId="28543" xr:uid="{00000000-0005-0000-0000-0000C5260000}"/>
    <cellStyle name="Note 2 6 2 8 3" xfId="42996" xr:uid="{00000000-0005-0000-0000-0000C6260000}"/>
    <cellStyle name="Note 2 6 2 9" xfId="18115" xr:uid="{00000000-0005-0000-0000-0000C7260000}"/>
    <cellStyle name="Note 2 6 3" xfId="1278" xr:uid="{00000000-0005-0000-0000-0000C8260000}"/>
    <cellStyle name="Note 2 6 3 2" xfId="1279" xr:uid="{00000000-0005-0000-0000-0000C9260000}"/>
    <cellStyle name="Note 2 6 3 2 2" xfId="3790" xr:uid="{00000000-0005-0000-0000-0000CA260000}"/>
    <cellStyle name="Note 2 6 3 2 2 2" xfId="13468" xr:uid="{00000000-0005-0000-0000-0000CB260000}"/>
    <cellStyle name="Note 2 6 3 2 2 2 2" xfId="30903" xr:uid="{00000000-0005-0000-0000-0000CC260000}"/>
    <cellStyle name="Note 2 6 3 2 2 2 3" xfId="45356" xr:uid="{00000000-0005-0000-0000-0000CD260000}"/>
    <cellStyle name="Note 2 6 3 2 2 3" xfId="15929" xr:uid="{00000000-0005-0000-0000-0000CE260000}"/>
    <cellStyle name="Note 2 6 3 2 2 3 2" xfId="33364" xr:uid="{00000000-0005-0000-0000-0000CF260000}"/>
    <cellStyle name="Note 2 6 3 2 2 3 3" xfId="47817" xr:uid="{00000000-0005-0000-0000-0000D0260000}"/>
    <cellStyle name="Note 2 6 3 2 2 4" xfId="21226" xr:uid="{00000000-0005-0000-0000-0000D1260000}"/>
    <cellStyle name="Note 2 6 3 2 2 5" xfId="35679" xr:uid="{00000000-0005-0000-0000-0000D2260000}"/>
    <cellStyle name="Note 2 6 3 2 3" xfId="6252" xr:uid="{00000000-0005-0000-0000-0000D3260000}"/>
    <cellStyle name="Note 2 6 3 2 3 2" xfId="23687" xr:uid="{00000000-0005-0000-0000-0000D4260000}"/>
    <cellStyle name="Note 2 6 3 2 3 3" xfId="38140" xr:uid="{00000000-0005-0000-0000-0000D5260000}"/>
    <cellStyle name="Note 2 6 3 2 4" xfId="8693" xr:uid="{00000000-0005-0000-0000-0000D6260000}"/>
    <cellStyle name="Note 2 6 3 2 4 2" xfId="26128" xr:uid="{00000000-0005-0000-0000-0000D7260000}"/>
    <cellStyle name="Note 2 6 3 2 4 3" xfId="40581" xr:uid="{00000000-0005-0000-0000-0000D8260000}"/>
    <cellStyle name="Note 2 6 3 2 5" xfId="11113" xr:uid="{00000000-0005-0000-0000-0000D9260000}"/>
    <cellStyle name="Note 2 6 3 2 5 2" xfId="28548" xr:uid="{00000000-0005-0000-0000-0000DA260000}"/>
    <cellStyle name="Note 2 6 3 2 5 3" xfId="43001" xr:uid="{00000000-0005-0000-0000-0000DB260000}"/>
    <cellStyle name="Note 2 6 3 2 6" xfId="18120" xr:uid="{00000000-0005-0000-0000-0000DC260000}"/>
    <cellStyle name="Note 2 6 3 3" xfId="1280" xr:uid="{00000000-0005-0000-0000-0000DD260000}"/>
    <cellStyle name="Note 2 6 3 3 2" xfId="3791" xr:uid="{00000000-0005-0000-0000-0000DE260000}"/>
    <cellStyle name="Note 2 6 3 3 2 2" xfId="13469" xr:uid="{00000000-0005-0000-0000-0000DF260000}"/>
    <cellStyle name="Note 2 6 3 3 2 2 2" xfId="30904" xr:uid="{00000000-0005-0000-0000-0000E0260000}"/>
    <cellStyle name="Note 2 6 3 3 2 2 3" xfId="45357" xr:uid="{00000000-0005-0000-0000-0000E1260000}"/>
    <cellStyle name="Note 2 6 3 3 2 3" xfId="15930" xr:uid="{00000000-0005-0000-0000-0000E2260000}"/>
    <cellStyle name="Note 2 6 3 3 2 3 2" xfId="33365" xr:uid="{00000000-0005-0000-0000-0000E3260000}"/>
    <cellStyle name="Note 2 6 3 3 2 3 3" xfId="47818" xr:uid="{00000000-0005-0000-0000-0000E4260000}"/>
    <cellStyle name="Note 2 6 3 3 2 4" xfId="21227" xr:uid="{00000000-0005-0000-0000-0000E5260000}"/>
    <cellStyle name="Note 2 6 3 3 2 5" xfId="35680" xr:uid="{00000000-0005-0000-0000-0000E6260000}"/>
    <cellStyle name="Note 2 6 3 3 3" xfId="6253" xr:uid="{00000000-0005-0000-0000-0000E7260000}"/>
    <cellStyle name="Note 2 6 3 3 3 2" xfId="23688" xr:uid="{00000000-0005-0000-0000-0000E8260000}"/>
    <cellStyle name="Note 2 6 3 3 3 3" xfId="38141" xr:uid="{00000000-0005-0000-0000-0000E9260000}"/>
    <cellStyle name="Note 2 6 3 3 4" xfId="8694" xr:uid="{00000000-0005-0000-0000-0000EA260000}"/>
    <cellStyle name="Note 2 6 3 3 4 2" xfId="26129" xr:uid="{00000000-0005-0000-0000-0000EB260000}"/>
    <cellStyle name="Note 2 6 3 3 4 3" xfId="40582" xr:uid="{00000000-0005-0000-0000-0000EC260000}"/>
    <cellStyle name="Note 2 6 3 3 5" xfId="11114" xr:uid="{00000000-0005-0000-0000-0000ED260000}"/>
    <cellStyle name="Note 2 6 3 3 5 2" xfId="28549" xr:uid="{00000000-0005-0000-0000-0000EE260000}"/>
    <cellStyle name="Note 2 6 3 3 5 3" xfId="43002" xr:uid="{00000000-0005-0000-0000-0000EF260000}"/>
    <cellStyle name="Note 2 6 3 3 6" xfId="18121" xr:uid="{00000000-0005-0000-0000-0000F0260000}"/>
    <cellStyle name="Note 2 6 3 4" xfId="1281" xr:uid="{00000000-0005-0000-0000-0000F1260000}"/>
    <cellStyle name="Note 2 6 3 4 2" xfId="3792" xr:uid="{00000000-0005-0000-0000-0000F2260000}"/>
    <cellStyle name="Note 2 6 3 4 2 2" xfId="21228" xr:uid="{00000000-0005-0000-0000-0000F3260000}"/>
    <cellStyle name="Note 2 6 3 4 2 3" xfId="35681" xr:uid="{00000000-0005-0000-0000-0000F4260000}"/>
    <cellStyle name="Note 2 6 3 4 3" xfId="6254" xr:uid="{00000000-0005-0000-0000-0000F5260000}"/>
    <cellStyle name="Note 2 6 3 4 3 2" xfId="23689" xr:uid="{00000000-0005-0000-0000-0000F6260000}"/>
    <cellStyle name="Note 2 6 3 4 3 3" xfId="38142" xr:uid="{00000000-0005-0000-0000-0000F7260000}"/>
    <cellStyle name="Note 2 6 3 4 4" xfId="8695" xr:uid="{00000000-0005-0000-0000-0000F8260000}"/>
    <cellStyle name="Note 2 6 3 4 4 2" xfId="26130" xr:uid="{00000000-0005-0000-0000-0000F9260000}"/>
    <cellStyle name="Note 2 6 3 4 4 3" xfId="40583" xr:uid="{00000000-0005-0000-0000-0000FA260000}"/>
    <cellStyle name="Note 2 6 3 4 5" xfId="11115" xr:uid="{00000000-0005-0000-0000-0000FB260000}"/>
    <cellStyle name="Note 2 6 3 4 5 2" xfId="28550" xr:uid="{00000000-0005-0000-0000-0000FC260000}"/>
    <cellStyle name="Note 2 6 3 4 5 3" xfId="43003" xr:uid="{00000000-0005-0000-0000-0000FD260000}"/>
    <cellStyle name="Note 2 6 3 4 6" xfId="15090" xr:uid="{00000000-0005-0000-0000-0000FE260000}"/>
    <cellStyle name="Note 2 6 3 4 6 2" xfId="32525" xr:uid="{00000000-0005-0000-0000-0000FF260000}"/>
    <cellStyle name="Note 2 6 3 4 6 3" xfId="46978" xr:uid="{00000000-0005-0000-0000-000000270000}"/>
    <cellStyle name="Note 2 6 3 4 7" xfId="18122" xr:uid="{00000000-0005-0000-0000-000001270000}"/>
    <cellStyle name="Note 2 6 3 4 8" xfId="20252" xr:uid="{00000000-0005-0000-0000-000002270000}"/>
    <cellStyle name="Note 2 6 3 5" xfId="3789" xr:uid="{00000000-0005-0000-0000-000003270000}"/>
    <cellStyle name="Note 2 6 3 5 2" xfId="13467" xr:uid="{00000000-0005-0000-0000-000004270000}"/>
    <cellStyle name="Note 2 6 3 5 2 2" xfId="30902" xr:uid="{00000000-0005-0000-0000-000005270000}"/>
    <cellStyle name="Note 2 6 3 5 2 3" xfId="45355" xr:uid="{00000000-0005-0000-0000-000006270000}"/>
    <cellStyle name="Note 2 6 3 5 3" xfId="15928" xr:uid="{00000000-0005-0000-0000-000007270000}"/>
    <cellStyle name="Note 2 6 3 5 3 2" xfId="33363" xr:uid="{00000000-0005-0000-0000-000008270000}"/>
    <cellStyle name="Note 2 6 3 5 3 3" xfId="47816" xr:uid="{00000000-0005-0000-0000-000009270000}"/>
    <cellStyle name="Note 2 6 3 5 4" xfId="21225" xr:uid="{00000000-0005-0000-0000-00000A270000}"/>
    <cellStyle name="Note 2 6 3 5 5" xfId="35678" xr:uid="{00000000-0005-0000-0000-00000B270000}"/>
    <cellStyle name="Note 2 6 3 6" xfId="6251" xr:uid="{00000000-0005-0000-0000-00000C270000}"/>
    <cellStyle name="Note 2 6 3 6 2" xfId="23686" xr:uid="{00000000-0005-0000-0000-00000D270000}"/>
    <cellStyle name="Note 2 6 3 6 3" xfId="38139" xr:uid="{00000000-0005-0000-0000-00000E270000}"/>
    <cellStyle name="Note 2 6 3 7" xfId="8692" xr:uid="{00000000-0005-0000-0000-00000F270000}"/>
    <cellStyle name="Note 2 6 3 7 2" xfId="26127" xr:uid="{00000000-0005-0000-0000-000010270000}"/>
    <cellStyle name="Note 2 6 3 7 3" xfId="40580" xr:uid="{00000000-0005-0000-0000-000011270000}"/>
    <cellStyle name="Note 2 6 3 8" xfId="11112" xr:uid="{00000000-0005-0000-0000-000012270000}"/>
    <cellStyle name="Note 2 6 3 8 2" xfId="28547" xr:uid="{00000000-0005-0000-0000-000013270000}"/>
    <cellStyle name="Note 2 6 3 8 3" xfId="43000" xr:uid="{00000000-0005-0000-0000-000014270000}"/>
    <cellStyle name="Note 2 6 3 9" xfId="18119" xr:uid="{00000000-0005-0000-0000-000015270000}"/>
    <cellStyle name="Note 2 6 4" xfId="1282" xr:uid="{00000000-0005-0000-0000-000016270000}"/>
    <cellStyle name="Note 2 6 4 2" xfId="1283" xr:uid="{00000000-0005-0000-0000-000017270000}"/>
    <cellStyle name="Note 2 6 4 2 2" xfId="3794" xr:uid="{00000000-0005-0000-0000-000018270000}"/>
    <cellStyle name="Note 2 6 4 2 2 2" xfId="13471" xr:uid="{00000000-0005-0000-0000-000019270000}"/>
    <cellStyle name="Note 2 6 4 2 2 2 2" xfId="30906" xr:uid="{00000000-0005-0000-0000-00001A270000}"/>
    <cellStyle name="Note 2 6 4 2 2 2 3" xfId="45359" xr:uid="{00000000-0005-0000-0000-00001B270000}"/>
    <cellStyle name="Note 2 6 4 2 2 3" xfId="15932" xr:uid="{00000000-0005-0000-0000-00001C270000}"/>
    <cellStyle name="Note 2 6 4 2 2 3 2" xfId="33367" xr:uid="{00000000-0005-0000-0000-00001D270000}"/>
    <cellStyle name="Note 2 6 4 2 2 3 3" xfId="47820" xr:uid="{00000000-0005-0000-0000-00001E270000}"/>
    <cellStyle name="Note 2 6 4 2 2 4" xfId="21230" xr:uid="{00000000-0005-0000-0000-00001F270000}"/>
    <cellStyle name="Note 2 6 4 2 2 5" xfId="35683" xr:uid="{00000000-0005-0000-0000-000020270000}"/>
    <cellStyle name="Note 2 6 4 2 3" xfId="6256" xr:uid="{00000000-0005-0000-0000-000021270000}"/>
    <cellStyle name="Note 2 6 4 2 3 2" xfId="23691" xr:uid="{00000000-0005-0000-0000-000022270000}"/>
    <cellStyle name="Note 2 6 4 2 3 3" xfId="38144" xr:uid="{00000000-0005-0000-0000-000023270000}"/>
    <cellStyle name="Note 2 6 4 2 4" xfId="8697" xr:uid="{00000000-0005-0000-0000-000024270000}"/>
    <cellStyle name="Note 2 6 4 2 4 2" xfId="26132" xr:uid="{00000000-0005-0000-0000-000025270000}"/>
    <cellStyle name="Note 2 6 4 2 4 3" xfId="40585" xr:uid="{00000000-0005-0000-0000-000026270000}"/>
    <cellStyle name="Note 2 6 4 2 5" xfId="11117" xr:uid="{00000000-0005-0000-0000-000027270000}"/>
    <cellStyle name="Note 2 6 4 2 5 2" xfId="28552" xr:uid="{00000000-0005-0000-0000-000028270000}"/>
    <cellStyle name="Note 2 6 4 2 5 3" xfId="43005" xr:uid="{00000000-0005-0000-0000-000029270000}"/>
    <cellStyle name="Note 2 6 4 2 6" xfId="18124" xr:uid="{00000000-0005-0000-0000-00002A270000}"/>
    <cellStyle name="Note 2 6 4 3" xfId="1284" xr:uid="{00000000-0005-0000-0000-00002B270000}"/>
    <cellStyle name="Note 2 6 4 3 2" xfId="3795" xr:uid="{00000000-0005-0000-0000-00002C270000}"/>
    <cellStyle name="Note 2 6 4 3 2 2" xfId="13472" xr:uid="{00000000-0005-0000-0000-00002D270000}"/>
    <cellStyle name="Note 2 6 4 3 2 2 2" xfId="30907" xr:uid="{00000000-0005-0000-0000-00002E270000}"/>
    <cellStyle name="Note 2 6 4 3 2 2 3" xfId="45360" xr:uid="{00000000-0005-0000-0000-00002F270000}"/>
    <cellStyle name="Note 2 6 4 3 2 3" xfId="15933" xr:uid="{00000000-0005-0000-0000-000030270000}"/>
    <cellStyle name="Note 2 6 4 3 2 3 2" xfId="33368" xr:uid="{00000000-0005-0000-0000-000031270000}"/>
    <cellStyle name="Note 2 6 4 3 2 3 3" xfId="47821" xr:uid="{00000000-0005-0000-0000-000032270000}"/>
    <cellStyle name="Note 2 6 4 3 2 4" xfId="21231" xr:uid="{00000000-0005-0000-0000-000033270000}"/>
    <cellStyle name="Note 2 6 4 3 2 5" xfId="35684" xr:uid="{00000000-0005-0000-0000-000034270000}"/>
    <cellStyle name="Note 2 6 4 3 3" xfId="6257" xr:uid="{00000000-0005-0000-0000-000035270000}"/>
    <cellStyle name="Note 2 6 4 3 3 2" xfId="23692" xr:uid="{00000000-0005-0000-0000-000036270000}"/>
    <cellStyle name="Note 2 6 4 3 3 3" xfId="38145" xr:uid="{00000000-0005-0000-0000-000037270000}"/>
    <cellStyle name="Note 2 6 4 3 4" xfId="8698" xr:uid="{00000000-0005-0000-0000-000038270000}"/>
    <cellStyle name="Note 2 6 4 3 4 2" xfId="26133" xr:uid="{00000000-0005-0000-0000-000039270000}"/>
    <cellStyle name="Note 2 6 4 3 4 3" xfId="40586" xr:uid="{00000000-0005-0000-0000-00003A270000}"/>
    <cellStyle name="Note 2 6 4 3 5" xfId="11118" xr:uid="{00000000-0005-0000-0000-00003B270000}"/>
    <cellStyle name="Note 2 6 4 3 5 2" xfId="28553" xr:uid="{00000000-0005-0000-0000-00003C270000}"/>
    <cellStyle name="Note 2 6 4 3 5 3" xfId="43006" xr:uid="{00000000-0005-0000-0000-00003D270000}"/>
    <cellStyle name="Note 2 6 4 3 6" xfId="18125" xr:uid="{00000000-0005-0000-0000-00003E270000}"/>
    <cellStyle name="Note 2 6 4 4" xfId="1285" xr:uid="{00000000-0005-0000-0000-00003F270000}"/>
    <cellStyle name="Note 2 6 4 4 2" xfId="3796" xr:uid="{00000000-0005-0000-0000-000040270000}"/>
    <cellStyle name="Note 2 6 4 4 2 2" xfId="21232" xr:uid="{00000000-0005-0000-0000-000041270000}"/>
    <cellStyle name="Note 2 6 4 4 2 3" xfId="35685" xr:uid="{00000000-0005-0000-0000-000042270000}"/>
    <cellStyle name="Note 2 6 4 4 3" xfId="6258" xr:uid="{00000000-0005-0000-0000-000043270000}"/>
    <cellStyle name="Note 2 6 4 4 3 2" xfId="23693" xr:uid="{00000000-0005-0000-0000-000044270000}"/>
    <cellStyle name="Note 2 6 4 4 3 3" xfId="38146" xr:uid="{00000000-0005-0000-0000-000045270000}"/>
    <cellStyle name="Note 2 6 4 4 4" xfId="8699" xr:uid="{00000000-0005-0000-0000-000046270000}"/>
    <cellStyle name="Note 2 6 4 4 4 2" xfId="26134" xr:uid="{00000000-0005-0000-0000-000047270000}"/>
    <cellStyle name="Note 2 6 4 4 4 3" xfId="40587" xr:uid="{00000000-0005-0000-0000-000048270000}"/>
    <cellStyle name="Note 2 6 4 4 5" xfId="11119" xr:uid="{00000000-0005-0000-0000-000049270000}"/>
    <cellStyle name="Note 2 6 4 4 5 2" xfId="28554" xr:uid="{00000000-0005-0000-0000-00004A270000}"/>
    <cellStyle name="Note 2 6 4 4 5 3" xfId="43007" xr:uid="{00000000-0005-0000-0000-00004B270000}"/>
    <cellStyle name="Note 2 6 4 4 6" xfId="15091" xr:uid="{00000000-0005-0000-0000-00004C270000}"/>
    <cellStyle name="Note 2 6 4 4 6 2" xfId="32526" xr:uid="{00000000-0005-0000-0000-00004D270000}"/>
    <cellStyle name="Note 2 6 4 4 6 3" xfId="46979" xr:uid="{00000000-0005-0000-0000-00004E270000}"/>
    <cellStyle name="Note 2 6 4 4 7" xfId="18126" xr:uid="{00000000-0005-0000-0000-00004F270000}"/>
    <cellStyle name="Note 2 6 4 4 8" xfId="20253" xr:uid="{00000000-0005-0000-0000-000050270000}"/>
    <cellStyle name="Note 2 6 4 5" xfId="3793" xr:uid="{00000000-0005-0000-0000-000051270000}"/>
    <cellStyle name="Note 2 6 4 5 2" xfId="13470" xr:uid="{00000000-0005-0000-0000-000052270000}"/>
    <cellStyle name="Note 2 6 4 5 2 2" xfId="30905" xr:uid="{00000000-0005-0000-0000-000053270000}"/>
    <cellStyle name="Note 2 6 4 5 2 3" xfId="45358" xr:uid="{00000000-0005-0000-0000-000054270000}"/>
    <cellStyle name="Note 2 6 4 5 3" xfId="15931" xr:uid="{00000000-0005-0000-0000-000055270000}"/>
    <cellStyle name="Note 2 6 4 5 3 2" xfId="33366" xr:uid="{00000000-0005-0000-0000-000056270000}"/>
    <cellStyle name="Note 2 6 4 5 3 3" xfId="47819" xr:uid="{00000000-0005-0000-0000-000057270000}"/>
    <cellStyle name="Note 2 6 4 5 4" xfId="21229" xr:uid="{00000000-0005-0000-0000-000058270000}"/>
    <cellStyle name="Note 2 6 4 5 5" xfId="35682" xr:uid="{00000000-0005-0000-0000-000059270000}"/>
    <cellStyle name="Note 2 6 4 6" xfId="6255" xr:uid="{00000000-0005-0000-0000-00005A270000}"/>
    <cellStyle name="Note 2 6 4 6 2" xfId="23690" xr:uid="{00000000-0005-0000-0000-00005B270000}"/>
    <cellStyle name="Note 2 6 4 6 3" xfId="38143" xr:uid="{00000000-0005-0000-0000-00005C270000}"/>
    <cellStyle name="Note 2 6 4 7" xfId="8696" xr:uid="{00000000-0005-0000-0000-00005D270000}"/>
    <cellStyle name="Note 2 6 4 7 2" xfId="26131" xr:uid="{00000000-0005-0000-0000-00005E270000}"/>
    <cellStyle name="Note 2 6 4 7 3" xfId="40584" xr:uid="{00000000-0005-0000-0000-00005F270000}"/>
    <cellStyle name="Note 2 6 4 8" xfId="11116" xr:uid="{00000000-0005-0000-0000-000060270000}"/>
    <cellStyle name="Note 2 6 4 8 2" xfId="28551" xr:uid="{00000000-0005-0000-0000-000061270000}"/>
    <cellStyle name="Note 2 6 4 8 3" xfId="43004" xr:uid="{00000000-0005-0000-0000-000062270000}"/>
    <cellStyle name="Note 2 6 4 9" xfId="18123" xr:uid="{00000000-0005-0000-0000-000063270000}"/>
    <cellStyle name="Note 2 6 5" xfId="1286" xr:uid="{00000000-0005-0000-0000-000064270000}"/>
    <cellStyle name="Note 2 6 5 2" xfId="1287" xr:uid="{00000000-0005-0000-0000-000065270000}"/>
    <cellStyle name="Note 2 6 5 2 2" xfId="3798" xr:uid="{00000000-0005-0000-0000-000066270000}"/>
    <cellStyle name="Note 2 6 5 2 2 2" xfId="13474" xr:uid="{00000000-0005-0000-0000-000067270000}"/>
    <cellStyle name="Note 2 6 5 2 2 2 2" xfId="30909" xr:uid="{00000000-0005-0000-0000-000068270000}"/>
    <cellStyle name="Note 2 6 5 2 2 2 3" xfId="45362" xr:uid="{00000000-0005-0000-0000-000069270000}"/>
    <cellStyle name="Note 2 6 5 2 2 3" xfId="15935" xr:uid="{00000000-0005-0000-0000-00006A270000}"/>
    <cellStyle name="Note 2 6 5 2 2 3 2" xfId="33370" xr:uid="{00000000-0005-0000-0000-00006B270000}"/>
    <cellStyle name="Note 2 6 5 2 2 3 3" xfId="47823" xr:uid="{00000000-0005-0000-0000-00006C270000}"/>
    <cellStyle name="Note 2 6 5 2 2 4" xfId="21234" xr:uid="{00000000-0005-0000-0000-00006D270000}"/>
    <cellStyle name="Note 2 6 5 2 2 5" xfId="35687" xr:uid="{00000000-0005-0000-0000-00006E270000}"/>
    <cellStyle name="Note 2 6 5 2 3" xfId="6260" xr:uid="{00000000-0005-0000-0000-00006F270000}"/>
    <cellStyle name="Note 2 6 5 2 3 2" xfId="23695" xr:uid="{00000000-0005-0000-0000-000070270000}"/>
    <cellStyle name="Note 2 6 5 2 3 3" xfId="38148" xr:uid="{00000000-0005-0000-0000-000071270000}"/>
    <cellStyle name="Note 2 6 5 2 4" xfId="8701" xr:uid="{00000000-0005-0000-0000-000072270000}"/>
    <cellStyle name="Note 2 6 5 2 4 2" xfId="26136" xr:uid="{00000000-0005-0000-0000-000073270000}"/>
    <cellStyle name="Note 2 6 5 2 4 3" xfId="40589" xr:uid="{00000000-0005-0000-0000-000074270000}"/>
    <cellStyle name="Note 2 6 5 2 5" xfId="11121" xr:uid="{00000000-0005-0000-0000-000075270000}"/>
    <cellStyle name="Note 2 6 5 2 5 2" xfId="28556" xr:uid="{00000000-0005-0000-0000-000076270000}"/>
    <cellStyle name="Note 2 6 5 2 5 3" xfId="43009" xr:uid="{00000000-0005-0000-0000-000077270000}"/>
    <cellStyle name="Note 2 6 5 2 6" xfId="18128" xr:uid="{00000000-0005-0000-0000-000078270000}"/>
    <cellStyle name="Note 2 6 5 3" xfId="1288" xr:uid="{00000000-0005-0000-0000-000079270000}"/>
    <cellStyle name="Note 2 6 5 3 2" xfId="3799" xr:uid="{00000000-0005-0000-0000-00007A270000}"/>
    <cellStyle name="Note 2 6 5 3 2 2" xfId="13475" xr:uid="{00000000-0005-0000-0000-00007B270000}"/>
    <cellStyle name="Note 2 6 5 3 2 2 2" xfId="30910" xr:uid="{00000000-0005-0000-0000-00007C270000}"/>
    <cellStyle name="Note 2 6 5 3 2 2 3" xfId="45363" xr:uid="{00000000-0005-0000-0000-00007D270000}"/>
    <cellStyle name="Note 2 6 5 3 2 3" xfId="15936" xr:uid="{00000000-0005-0000-0000-00007E270000}"/>
    <cellStyle name="Note 2 6 5 3 2 3 2" xfId="33371" xr:uid="{00000000-0005-0000-0000-00007F270000}"/>
    <cellStyle name="Note 2 6 5 3 2 3 3" xfId="47824" xr:uid="{00000000-0005-0000-0000-000080270000}"/>
    <cellStyle name="Note 2 6 5 3 2 4" xfId="21235" xr:uid="{00000000-0005-0000-0000-000081270000}"/>
    <cellStyle name="Note 2 6 5 3 2 5" xfId="35688" xr:uid="{00000000-0005-0000-0000-000082270000}"/>
    <cellStyle name="Note 2 6 5 3 3" xfId="6261" xr:uid="{00000000-0005-0000-0000-000083270000}"/>
    <cellStyle name="Note 2 6 5 3 3 2" xfId="23696" xr:uid="{00000000-0005-0000-0000-000084270000}"/>
    <cellStyle name="Note 2 6 5 3 3 3" xfId="38149" xr:uid="{00000000-0005-0000-0000-000085270000}"/>
    <cellStyle name="Note 2 6 5 3 4" xfId="8702" xr:uid="{00000000-0005-0000-0000-000086270000}"/>
    <cellStyle name="Note 2 6 5 3 4 2" xfId="26137" xr:uid="{00000000-0005-0000-0000-000087270000}"/>
    <cellStyle name="Note 2 6 5 3 4 3" xfId="40590" xr:uid="{00000000-0005-0000-0000-000088270000}"/>
    <cellStyle name="Note 2 6 5 3 5" xfId="11122" xr:uid="{00000000-0005-0000-0000-000089270000}"/>
    <cellStyle name="Note 2 6 5 3 5 2" xfId="28557" xr:uid="{00000000-0005-0000-0000-00008A270000}"/>
    <cellStyle name="Note 2 6 5 3 5 3" xfId="43010" xr:uid="{00000000-0005-0000-0000-00008B270000}"/>
    <cellStyle name="Note 2 6 5 3 6" xfId="18129" xr:uid="{00000000-0005-0000-0000-00008C270000}"/>
    <cellStyle name="Note 2 6 5 4" xfId="1289" xr:uid="{00000000-0005-0000-0000-00008D270000}"/>
    <cellStyle name="Note 2 6 5 4 2" xfId="3800" xr:uid="{00000000-0005-0000-0000-00008E270000}"/>
    <cellStyle name="Note 2 6 5 4 2 2" xfId="21236" xr:uid="{00000000-0005-0000-0000-00008F270000}"/>
    <cellStyle name="Note 2 6 5 4 2 3" xfId="35689" xr:uid="{00000000-0005-0000-0000-000090270000}"/>
    <cellStyle name="Note 2 6 5 4 3" xfId="6262" xr:uid="{00000000-0005-0000-0000-000091270000}"/>
    <cellStyle name="Note 2 6 5 4 3 2" xfId="23697" xr:uid="{00000000-0005-0000-0000-000092270000}"/>
    <cellStyle name="Note 2 6 5 4 3 3" xfId="38150" xr:uid="{00000000-0005-0000-0000-000093270000}"/>
    <cellStyle name="Note 2 6 5 4 4" xfId="8703" xr:uid="{00000000-0005-0000-0000-000094270000}"/>
    <cellStyle name="Note 2 6 5 4 4 2" xfId="26138" xr:uid="{00000000-0005-0000-0000-000095270000}"/>
    <cellStyle name="Note 2 6 5 4 4 3" xfId="40591" xr:uid="{00000000-0005-0000-0000-000096270000}"/>
    <cellStyle name="Note 2 6 5 4 5" xfId="11123" xr:uid="{00000000-0005-0000-0000-000097270000}"/>
    <cellStyle name="Note 2 6 5 4 5 2" xfId="28558" xr:uid="{00000000-0005-0000-0000-000098270000}"/>
    <cellStyle name="Note 2 6 5 4 5 3" xfId="43011" xr:uid="{00000000-0005-0000-0000-000099270000}"/>
    <cellStyle name="Note 2 6 5 4 6" xfId="15092" xr:uid="{00000000-0005-0000-0000-00009A270000}"/>
    <cellStyle name="Note 2 6 5 4 6 2" xfId="32527" xr:uid="{00000000-0005-0000-0000-00009B270000}"/>
    <cellStyle name="Note 2 6 5 4 6 3" xfId="46980" xr:uid="{00000000-0005-0000-0000-00009C270000}"/>
    <cellStyle name="Note 2 6 5 4 7" xfId="18130" xr:uid="{00000000-0005-0000-0000-00009D270000}"/>
    <cellStyle name="Note 2 6 5 4 8" xfId="20254" xr:uid="{00000000-0005-0000-0000-00009E270000}"/>
    <cellStyle name="Note 2 6 5 5" xfId="3797" xr:uid="{00000000-0005-0000-0000-00009F270000}"/>
    <cellStyle name="Note 2 6 5 5 2" xfId="13473" xr:uid="{00000000-0005-0000-0000-0000A0270000}"/>
    <cellStyle name="Note 2 6 5 5 2 2" xfId="30908" xr:uid="{00000000-0005-0000-0000-0000A1270000}"/>
    <cellStyle name="Note 2 6 5 5 2 3" xfId="45361" xr:uid="{00000000-0005-0000-0000-0000A2270000}"/>
    <cellStyle name="Note 2 6 5 5 3" xfId="15934" xr:uid="{00000000-0005-0000-0000-0000A3270000}"/>
    <cellStyle name="Note 2 6 5 5 3 2" xfId="33369" xr:uid="{00000000-0005-0000-0000-0000A4270000}"/>
    <cellStyle name="Note 2 6 5 5 3 3" xfId="47822" xr:uid="{00000000-0005-0000-0000-0000A5270000}"/>
    <cellStyle name="Note 2 6 5 5 4" xfId="21233" xr:uid="{00000000-0005-0000-0000-0000A6270000}"/>
    <cellStyle name="Note 2 6 5 5 5" xfId="35686" xr:uid="{00000000-0005-0000-0000-0000A7270000}"/>
    <cellStyle name="Note 2 6 5 6" xfId="6259" xr:uid="{00000000-0005-0000-0000-0000A8270000}"/>
    <cellStyle name="Note 2 6 5 6 2" xfId="23694" xr:uid="{00000000-0005-0000-0000-0000A9270000}"/>
    <cellStyle name="Note 2 6 5 6 3" xfId="38147" xr:uid="{00000000-0005-0000-0000-0000AA270000}"/>
    <cellStyle name="Note 2 6 5 7" xfId="8700" xr:uid="{00000000-0005-0000-0000-0000AB270000}"/>
    <cellStyle name="Note 2 6 5 7 2" xfId="26135" xr:uid="{00000000-0005-0000-0000-0000AC270000}"/>
    <cellStyle name="Note 2 6 5 7 3" xfId="40588" xr:uid="{00000000-0005-0000-0000-0000AD270000}"/>
    <cellStyle name="Note 2 6 5 8" xfId="11120" xr:uid="{00000000-0005-0000-0000-0000AE270000}"/>
    <cellStyle name="Note 2 6 5 8 2" xfId="28555" xr:uid="{00000000-0005-0000-0000-0000AF270000}"/>
    <cellStyle name="Note 2 6 5 8 3" xfId="43008" xr:uid="{00000000-0005-0000-0000-0000B0270000}"/>
    <cellStyle name="Note 2 6 5 9" xfId="18127" xr:uid="{00000000-0005-0000-0000-0000B1270000}"/>
    <cellStyle name="Note 2 6 6" xfId="1290" xr:uid="{00000000-0005-0000-0000-0000B2270000}"/>
    <cellStyle name="Note 2 6 6 2" xfId="3801" xr:uid="{00000000-0005-0000-0000-0000B3270000}"/>
    <cellStyle name="Note 2 6 6 2 2" xfId="13476" xr:uid="{00000000-0005-0000-0000-0000B4270000}"/>
    <cellStyle name="Note 2 6 6 2 2 2" xfId="30911" xr:uid="{00000000-0005-0000-0000-0000B5270000}"/>
    <cellStyle name="Note 2 6 6 2 2 3" xfId="45364" xr:uid="{00000000-0005-0000-0000-0000B6270000}"/>
    <cellStyle name="Note 2 6 6 2 3" xfId="15937" xr:uid="{00000000-0005-0000-0000-0000B7270000}"/>
    <cellStyle name="Note 2 6 6 2 3 2" xfId="33372" xr:uid="{00000000-0005-0000-0000-0000B8270000}"/>
    <cellStyle name="Note 2 6 6 2 3 3" xfId="47825" xr:uid="{00000000-0005-0000-0000-0000B9270000}"/>
    <cellStyle name="Note 2 6 6 2 4" xfId="21237" xr:uid="{00000000-0005-0000-0000-0000BA270000}"/>
    <cellStyle name="Note 2 6 6 2 5" xfId="35690" xr:uid="{00000000-0005-0000-0000-0000BB270000}"/>
    <cellStyle name="Note 2 6 6 3" xfId="6263" xr:uid="{00000000-0005-0000-0000-0000BC270000}"/>
    <cellStyle name="Note 2 6 6 3 2" xfId="23698" xr:uid="{00000000-0005-0000-0000-0000BD270000}"/>
    <cellStyle name="Note 2 6 6 3 3" xfId="38151" xr:uid="{00000000-0005-0000-0000-0000BE270000}"/>
    <cellStyle name="Note 2 6 6 4" xfId="8704" xr:uid="{00000000-0005-0000-0000-0000BF270000}"/>
    <cellStyle name="Note 2 6 6 4 2" xfId="26139" xr:uid="{00000000-0005-0000-0000-0000C0270000}"/>
    <cellStyle name="Note 2 6 6 4 3" xfId="40592" xr:uid="{00000000-0005-0000-0000-0000C1270000}"/>
    <cellStyle name="Note 2 6 6 5" xfId="11124" xr:uid="{00000000-0005-0000-0000-0000C2270000}"/>
    <cellStyle name="Note 2 6 6 5 2" xfId="28559" xr:uid="{00000000-0005-0000-0000-0000C3270000}"/>
    <cellStyle name="Note 2 6 6 5 3" xfId="43012" xr:uid="{00000000-0005-0000-0000-0000C4270000}"/>
    <cellStyle name="Note 2 6 6 6" xfId="18131" xr:uid="{00000000-0005-0000-0000-0000C5270000}"/>
    <cellStyle name="Note 2 6 7" xfId="1291" xr:uid="{00000000-0005-0000-0000-0000C6270000}"/>
    <cellStyle name="Note 2 6 7 2" xfId="3802" xr:uid="{00000000-0005-0000-0000-0000C7270000}"/>
    <cellStyle name="Note 2 6 7 2 2" xfId="13477" xr:uid="{00000000-0005-0000-0000-0000C8270000}"/>
    <cellStyle name="Note 2 6 7 2 2 2" xfId="30912" xr:uid="{00000000-0005-0000-0000-0000C9270000}"/>
    <cellStyle name="Note 2 6 7 2 2 3" xfId="45365" xr:uid="{00000000-0005-0000-0000-0000CA270000}"/>
    <cellStyle name="Note 2 6 7 2 3" xfId="15938" xr:uid="{00000000-0005-0000-0000-0000CB270000}"/>
    <cellStyle name="Note 2 6 7 2 3 2" xfId="33373" xr:uid="{00000000-0005-0000-0000-0000CC270000}"/>
    <cellStyle name="Note 2 6 7 2 3 3" xfId="47826" xr:uid="{00000000-0005-0000-0000-0000CD270000}"/>
    <cellStyle name="Note 2 6 7 2 4" xfId="21238" xr:uid="{00000000-0005-0000-0000-0000CE270000}"/>
    <cellStyle name="Note 2 6 7 2 5" xfId="35691" xr:uid="{00000000-0005-0000-0000-0000CF270000}"/>
    <cellStyle name="Note 2 6 7 3" xfId="6264" xr:uid="{00000000-0005-0000-0000-0000D0270000}"/>
    <cellStyle name="Note 2 6 7 3 2" xfId="23699" xr:uid="{00000000-0005-0000-0000-0000D1270000}"/>
    <cellStyle name="Note 2 6 7 3 3" xfId="38152" xr:uid="{00000000-0005-0000-0000-0000D2270000}"/>
    <cellStyle name="Note 2 6 7 4" xfId="8705" xr:uid="{00000000-0005-0000-0000-0000D3270000}"/>
    <cellStyle name="Note 2 6 7 4 2" xfId="26140" xr:uid="{00000000-0005-0000-0000-0000D4270000}"/>
    <cellStyle name="Note 2 6 7 4 3" xfId="40593" xr:uid="{00000000-0005-0000-0000-0000D5270000}"/>
    <cellStyle name="Note 2 6 7 5" xfId="11125" xr:uid="{00000000-0005-0000-0000-0000D6270000}"/>
    <cellStyle name="Note 2 6 7 5 2" xfId="28560" xr:uid="{00000000-0005-0000-0000-0000D7270000}"/>
    <cellStyle name="Note 2 6 7 5 3" xfId="43013" xr:uid="{00000000-0005-0000-0000-0000D8270000}"/>
    <cellStyle name="Note 2 6 7 6" xfId="18132" xr:uid="{00000000-0005-0000-0000-0000D9270000}"/>
    <cellStyle name="Note 2 6 8" xfId="1292" xr:uid="{00000000-0005-0000-0000-0000DA270000}"/>
    <cellStyle name="Note 2 6 8 2" xfId="3803" xr:uid="{00000000-0005-0000-0000-0000DB270000}"/>
    <cellStyle name="Note 2 6 8 2 2" xfId="21239" xr:uid="{00000000-0005-0000-0000-0000DC270000}"/>
    <cellStyle name="Note 2 6 8 2 3" xfId="35692" xr:uid="{00000000-0005-0000-0000-0000DD270000}"/>
    <cellStyle name="Note 2 6 8 3" xfId="6265" xr:uid="{00000000-0005-0000-0000-0000DE270000}"/>
    <cellStyle name="Note 2 6 8 3 2" xfId="23700" xr:uid="{00000000-0005-0000-0000-0000DF270000}"/>
    <cellStyle name="Note 2 6 8 3 3" xfId="38153" xr:uid="{00000000-0005-0000-0000-0000E0270000}"/>
    <cellStyle name="Note 2 6 8 4" xfId="8706" xr:uid="{00000000-0005-0000-0000-0000E1270000}"/>
    <cellStyle name="Note 2 6 8 4 2" xfId="26141" xr:uid="{00000000-0005-0000-0000-0000E2270000}"/>
    <cellStyle name="Note 2 6 8 4 3" xfId="40594" xr:uid="{00000000-0005-0000-0000-0000E3270000}"/>
    <cellStyle name="Note 2 6 8 5" xfId="11126" xr:uid="{00000000-0005-0000-0000-0000E4270000}"/>
    <cellStyle name="Note 2 6 8 5 2" xfId="28561" xr:uid="{00000000-0005-0000-0000-0000E5270000}"/>
    <cellStyle name="Note 2 6 8 5 3" xfId="43014" xr:uid="{00000000-0005-0000-0000-0000E6270000}"/>
    <cellStyle name="Note 2 6 8 6" xfId="15093" xr:uid="{00000000-0005-0000-0000-0000E7270000}"/>
    <cellStyle name="Note 2 6 8 6 2" xfId="32528" xr:uid="{00000000-0005-0000-0000-0000E8270000}"/>
    <cellStyle name="Note 2 6 8 6 3" xfId="46981" xr:uid="{00000000-0005-0000-0000-0000E9270000}"/>
    <cellStyle name="Note 2 6 8 7" xfId="18133" xr:uid="{00000000-0005-0000-0000-0000EA270000}"/>
    <cellStyle name="Note 2 6 8 8" xfId="20255" xr:uid="{00000000-0005-0000-0000-0000EB270000}"/>
    <cellStyle name="Note 2 6 9" xfId="3784" xr:uid="{00000000-0005-0000-0000-0000EC270000}"/>
    <cellStyle name="Note 2 6 9 2" xfId="13463" xr:uid="{00000000-0005-0000-0000-0000ED270000}"/>
    <cellStyle name="Note 2 6 9 2 2" xfId="30898" xr:uid="{00000000-0005-0000-0000-0000EE270000}"/>
    <cellStyle name="Note 2 6 9 2 3" xfId="45351" xr:uid="{00000000-0005-0000-0000-0000EF270000}"/>
    <cellStyle name="Note 2 6 9 3" xfId="15924" xr:uid="{00000000-0005-0000-0000-0000F0270000}"/>
    <cellStyle name="Note 2 6 9 3 2" xfId="33359" xr:uid="{00000000-0005-0000-0000-0000F1270000}"/>
    <cellStyle name="Note 2 6 9 3 3" xfId="47812" xr:uid="{00000000-0005-0000-0000-0000F2270000}"/>
    <cellStyle name="Note 2 6 9 4" xfId="21220" xr:uid="{00000000-0005-0000-0000-0000F3270000}"/>
    <cellStyle name="Note 2 6 9 5" xfId="35673" xr:uid="{00000000-0005-0000-0000-0000F4270000}"/>
    <cellStyle name="Note 2 7" xfId="1293" xr:uid="{00000000-0005-0000-0000-0000F5270000}"/>
    <cellStyle name="Note 2 7 10" xfId="6266" xr:uid="{00000000-0005-0000-0000-0000F6270000}"/>
    <cellStyle name="Note 2 7 10 2" xfId="23701" xr:uid="{00000000-0005-0000-0000-0000F7270000}"/>
    <cellStyle name="Note 2 7 10 3" xfId="38154" xr:uid="{00000000-0005-0000-0000-0000F8270000}"/>
    <cellStyle name="Note 2 7 11" xfId="8707" xr:uid="{00000000-0005-0000-0000-0000F9270000}"/>
    <cellStyle name="Note 2 7 11 2" xfId="26142" xr:uid="{00000000-0005-0000-0000-0000FA270000}"/>
    <cellStyle name="Note 2 7 11 3" xfId="40595" xr:uid="{00000000-0005-0000-0000-0000FB270000}"/>
    <cellStyle name="Note 2 7 12" xfId="11127" xr:uid="{00000000-0005-0000-0000-0000FC270000}"/>
    <cellStyle name="Note 2 7 12 2" xfId="28562" xr:uid="{00000000-0005-0000-0000-0000FD270000}"/>
    <cellStyle name="Note 2 7 12 3" xfId="43015" xr:uid="{00000000-0005-0000-0000-0000FE270000}"/>
    <cellStyle name="Note 2 7 13" xfId="18134" xr:uid="{00000000-0005-0000-0000-0000FF270000}"/>
    <cellStyle name="Note 2 7 2" xfId="1294" xr:uid="{00000000-0005-0000-0000-000000280000}"/>
    <cellStyle name="Note 2 7 2 2" xfId="1295" xr:uid="{00000000-0005-0000-0000-000001280000}"/>
    <cellStyle name="Note 2 7 2 2 2" xfId="3806" xr:uid="{00000000-0005-0000-0000-000002280000}"/>
    <cellStyle name="Note 2 7 2 2 2 2" xfId="13480" xr:uid="{00000000-0005-0000-0000-000003280000}"/>
    <cellStyle name="Note 2 7 2 2 2 2 2" xfId="30915" xr:uid="{00000000-0005-0000-0000-000004280000}"/>
    <cellStyle name="Note 2 7 2 2 2 2 3" xfId="45368" xr:uid="{00000000-0005-0000-0000-000005280000}"/>
    <cellStyle name="Note 2 7 2 2 2 3" xfId="15941" xr:uid="{00000000-0005-0000-0000-000006280000}"/>
    <cellStyle name="Note 2 7 2 2 2 3 2" xfId="33376" xr:uid="{00000000-0005-0000-0000-000007280000}"/>
    <cellStyle name="Note 2 7 2 2 2 3 3" xfId="47829" xr:uid="{00000000-0005-0000-0000-000008280000}"/>
    <cellStyle name="Note 2 7 2 2 2 4" xfId="21242" xr:uid="{00000000-0005-0000-0000-000009280000}"/>
    <cellStyle name="Note 2 7 2 2 2 5" xfId="35695" xr:uid="{00000000-0005-0000-0000-00000A280000}"/>
    <cellStyle name="Note 2 7 2 2 3" xfId="6268" xr:uid="{00000000-0005-0000-0000-00000B280000}"/>
    <cellStyle name="Note 2 7 2 2 3 2" xfId="23703" xr:uid="{00000000-0005-0000-0000-00000C280000}"/>
    <cellStyle name="Note 2 7 2 2 3 3" xfId="38156" xr:uid="{00000000-0005-0000-0000-00000D280000}"/>
    <cellStyle name="Note 2 7 2 2 4" xfId="8709" xr:uid="{00000000-0005-0000-0000-00000E280000}"/>
    <cellStyle name="Note 2 7 2 2 4 2" xfId="26144" xr:uid="{00000000-0005-0000-0000-00000F280000}"/>
    <cellStyle name="Note 2 7 2 2 4 3" xfId="40597" xr:uid="{00000000-0005-0000-0000-000010280000}"/>
    <cellStyle name="Note 2 7 2 2 5" xfId="11129" xr:uid="{00000000-0005-0000-0000-000011280000}"/>
    <cellStyle name="Note 2 7 2 2 5 2" xfId="28564" xr:uid="{00000000-0005-0000-0000-000012280000}"/>
    <cellStyle name="Note 2 7 2 2 5 3" xfId="43017" xr:uid="{00000000-0005-0000-0000-000013280000}"/>
    <cellStyle name="Note 2 7 2 2 6" xfId="18136" xr:uid="{00000000-0005-0000-0000-000014280000}"/>
    <cellStyle name="Note 2 7 2 3" xfId="1296" xr:uid="{00000000-0005-0000-0000-000015280000}"/>
    <cellStyle name="Note 2 7 2 3 2" xfId="3807" xr:uid="{00000000-0005-0000-0000-000016280000}"/>
    <cellStyle name="Note 2 7 2 3 2 2" xfId="13481" xr:uid="{00000000-0005-0000-0000-000017280000}"/>
    <cellStyle name="Note 2 7 2 3 2 2 2" xfId="30916" xr:uid="{00000000-0005-0000-0000-000018280000}"/>
    <cellStyle name="Note 2 7 2 3 2 2 3" xfId="45369" xr:uid="{00000000-0005-0000-0000-000019280000}"/>
    <cellStyle name="Note 2 7 2 3 2 3" xfId="15942" xr:uid="{00000000-0005-0000-0000-00001A280000}"/>
    <cellStyle name="Note 2 7 2 3 2 3 2" xfId="33377" xr:uid="{00000000-0005-0000-0000-00001B280000}"/>
    <cellStyle name="Note 2 7 2 3 2 3 3" xfId="47830" xr:uid="{00000000-0005-0000-0000-00001C280000}"/>
    <cellStyle name="Note 2 7 2 3 2 4" xfId="21243" xr:uid="{00000000-0005-0000-0000-00001D280000}"/>
    <cellStyle name="Note 2 7 2 3 2 5" xfId="35696" xr:uid="{00000000-0005-0000-0000-00001E280000}"/>
    <cellStyle name="Note 2 7 2 3 3" xfId="6269" xr:uid="{00000000-0005-0000-0000-00001F280000}"/>
    <cellStyle name="Note 2 7 2 3 3 2" xfId="23704" xr:uid="{00000000-0005-0000-0000-000020280000}"/>
    <cellStyle name="Note 2 7 2 3 3 3" xfId="38157" xr:uid="{00000000-0005-0000-0000-000021280000}"/>
    <cellStyle name="Note 2 7 2 3 4" xfId="8710" xr:uid="{00000000-0005-0000-0000-000022280000}"/>
    <cellStyle name="Note 2 7 2 3 4 2" xfId="26145" xr:uid="{00000000-0005-0000-0000-000023280000}"/>
    <cellStyle name="Note 2 7 2 3 4 3" xfId="40598" xr:uid="{00000000-0005-0000-0000-000024280000}"/>
    <cellStyle name="Note 2 7 2 3 5" xfId="11130" xr:uid="{00000000-0005-0000-0000-000025280000}"/>
    <cellStyle name="Note 2 7 2 3 5 2" xfId="28565" xr:uid="{00000000-0005-0000-0000-000026280000}"/>
    <cellStyle name="Note 2 7 2 3 5 3" xfId="43018" xr:uid="{00000000-0005-0000-0000-000027280000}"/>
    <cellStyle name="Note 2 7 2 3 6" xfId="18137" xr:uid="{00000000-0005-0000-0000-000028280000}"/>
    <cellStyle name="Note 2 7 2 4" xfId="1297" xr:uid="{00000000-0005-0000-0000-000029280000}"/>
    <cellStyle name="Note 2 7 2 4 2" xfId="3808" xr:uid="{00000000-0005-0000-0000-00002A280000}"/>
    <cellStyle name="Note 2 7 2 4 2 2" xfId="21244" xr:uid="{00000000-0005-0000-0000-00002B280000}"/>
    <cellStyle name="Note 2 7 2 4 2 3" xfId="35697" xr:uid="{00000000-0005-0000-0000-00002C280000}"/>
    <cellStyle name="Note 2 7 2 4 3" xfId="6270" xr:uid="{00000000-0005-0000-0000-00002D280000}"/>
    <cellStyle name="Note 2 7 2 4 3 2" xfId="23705" xr:uid="{00000000-0005-0000-0000-00002E280000}"/>
    <cellStyle name="Note 2 7 2 4 3 3" xfId="38158" xr:uid="{00000000-0005-0000-0000-00002F280000}"/>
    <cellStyle name="Note 2 7 2 4 4" xfId="8711" xr:uid="{00000000-0005-0000-0000-000030280000}"/>
    <cellStyle name="Note 2 7 2 4 4 2" xfId="26146" xr:uid="{00000000-0005-0000-0000-000031280000}"/>
    <cellStyle name="Note 2 7 2 4 4 3" xfId="40599" xr:uid="{00000000-0005-0000-0000-000032280000}"/>
    <cellStyle name="Note 2 7 2 4 5" xfId="11131" xr:uid="{00000000-0005-0000-0000-000033280000}"/>
    <cellStyle name="Note 2 7 2 4 5 2" xfId="28566" xr:uid="{00000000-0005-0000-0000-000034280000}"/>
    <cellStyle name="Note 2 7 2 4 5 3" xfId="43019" xr:uid="{00000000-0005-0000-0000-000035280000}"/>
    <cellStyle name="Note 2 7 2 4 6" xfId="15094" xr:uid="{00000000-0005-0000-0000-000036280000}"/>
    <cellStyle name="Note 2 7 2 4 6 2" xfId="32529" xr:uid="{00000000-0005-0000-0000-000037280000}"/>
    <cellStyle name="Note 2 7 2 4 6 3" xfId="46982" xr:uid="{00000000-0005-0000-0000-000038280000}"/>
    <cellStyle name="Note 2 7 2 4 7" xfId="18138" xr:uid="{00000000-0005-0000-0000-000039280000}"/>
    <cellStyle name="Note 2 7 2 4 8" xfId="20256" xr:uid="{00000000-0005-0000-0000-00003A280000}"/>
    <cellStyle name="Note 2 7 2 5" xfId="3805" xr:uid="{00000000-0005-0000-0000-00003B280000}"/>
    <cellStyle name="Note 2 7 2 5 2" xfId="13479" xr:uid="{00000000-0005-0000-0000-00003C280000}"/>
    <cellStyle name="Note 2 7 2 5 2 2" xfId="30914" xr:uid="{00000000-0005-0000-0000-00003D280000}"/>
    <cellStyle name="Note 2 7 2 5 2 3" xfId="45367" xr:uid="{00000000-0005-0000-0000-00003E280000}"/>
    <cellStyle name="Note 2 7 2 5 3" xfId="15940" xr:uid="{00000000-0005-0000-0000-00003F280000}"/>
    <cellStyle name="Note 2 7 2 5 3 2" xfId="33375" xr:uid="{00000000-0005-0000-0000-000040280000}"/>
    <cellStyle name="Note 2 7 2 5 3 3" xfId="47828" xr:uid="{00000000-0005-0000-0000-000041280000}"/>
    <cellStyle name="Note 2 7 2 5 4" xfId="21241" xr:uid="{00000000-0005-0000-0000-000042280000}"/>
    <cellStyle name="Note 2 7 2 5 5" xfId="35694" xr:uid="{00000000-0005-0000-0000-000043280000}"/>
    <cellStyle name="Note 2 7 2 6" xfId="6267" xr:uid="{00000000-0005-0000-0000-000044280000}"/>
    <cellStyle name="Note 2 7 2 6 2" xfId="23702" xr:uid="{00000000-0005-0000-0000-000045280000}"/>
    <cellStyle name="Note 2 7 2 6 3" xfId="38155" xr:uid="{00000000-0005-0000-0000-000046280000}"/>
    <cellStyle name="Note 2 7 2 7" xfId="8708" xr:uid="{00000000-0005-0000-0000-000047280000}"/>
    <cellStyle name="Note 2 7 2 7 2" xfId="26143" xr:uid="{00000000-0005-0000-0000-000048280000}"/>
    <cellStyle name="Note 2 7 2 7 3" xfId="40596" xr:uid="{00000000-0005-0000-0000-000049280000}"/>
    <cellStyle name="Note 2 7 2 8" xfId="11128" xr:uid="{00000000-0005-0000-0000-00004A280000}"/>
    <cellStyle name="Note 2 7 2 8 2" xfId="28563" xr:uid="{00000000-0005-0000-0000-00004B280000}"/>
    <cellStyle name="Note 2 7 2 8 3" xfId="43016" xr:uid="{00000000-0005-0000-0000-00004C280000}"/>
    <cellStyle name="Note 2 7 2 9" xfId="18135" xr:uid="{00000000-0005-0000-0000-00004D280000}"/>
    <cellStyle name="Note 2 7 3" xfId="1298" xr:uid="{00000000-0005-0000-0000-00004E280000}"/>
    <cellStyle name="Note 2 7 3 2" xfId="1299" xr:uid="{00000000-0005-0000-0000-00004F280000}"/>
    <cellStyle name="Note 2 7 3 2 2" xfId="3810" xr:uid="{00000000-0005-0000-0000-000050280000}"/>
    <cellStyle name="Note 2 7 3 2 2 2" xfId="13483" xr:uid="{00000000-0005-0000-0000-000051280000}"/>
    <cellStyle name="Note 2 7 3 2 2 2 2" xfId="30918" xr:uid="{00000000-0005-0000-0000-000052280000}"/>
    <cellStyle name="Note 2 7 3 2 2 2 3" xfId="45371" xr:uid="{00000000-0005-0000-0000-000053280000}"/>
    <cellStyle name="Note 2 7 3 2 2 3" xfId="15944" xr:uid="{00000000-0005-0000-0000-000054280000}"/>
    <cellStyle name="Note 2 7 3 2 2 3 2" xfId="33379" xr:uid="{00000000-0005-0000-0000-000055280000}"/>
    <cellStyle name="Note 2 7 3 2 2 3 3" xfId="47832" xr:uid="{00000000-0005-0000-0000-000056280000}"/>
    <cellStyle name="Note 2 7 3 2 2 4" xfId="21246" xr:uid="{00000000-0005-0000-0000-000057280000}"/>
    <cellStyle name="Note 2 7 3 2 2 5" xfId="35699" xr:uid="{00000000-0005-0000-0000-000058280000}"/>
    <cellStyle name="Note 2 7 3 2 3" xfId="6272" xr:uid="{00000000-0005-0000-0000-000059280000}"/>
    <cellStyle name="Note 2 7 3 2 3 2" xfId="23707" xr:uid="{00000000-0005-0000-0000-00005A280000}"/>
    <cellStyle name="Note 2 7 3 2 3 3" xfId="38160" xr:uid="{00000000-0005-0000-0000-00005B280000}"/>
    <cellStyle name="Note 2 7 3 2 4" xfId="8713" xr:uid="{00000000-0005-0000-0000-00005C280000}"/>
    <cellStyle name="Note 2 7 3 2 4 2" xfId="26148" xr:uid="{00000000-0005-0000-0000-00005D280000}"/>
    <cellStyle name="Note 2 7 3 2 4 3" xfId="40601" xr:uid="{00000000-0005-0000-0000-00005E280000}"/>
    <cellStyle name="Note 2 7 3 2 5" xfId="11133" xr:uid="{00000000-0005-0000-0000-00005F280000}"/>
    <cellStyle name="Note 2 7 3 2 5 2" xfId="28568" xr:uid="{00000000-0005-0000-0000-000060280000}"/>
    <cellStyle name="Note 2 7 3 2 5 3" xfId="43021" xr:uid="{00000000-0005-0000-0000-000061280000}"/>
    <cellStyle name="Note 2 7 3 2 6" xfId="18140" xr:uid="{00000000-0005-0000-0000-000062280000}"/>
    <cellStyle name="Note 2 7 3 3" xfId="1300" xr:uid="{00000000-0005-0000-0000-000063280000}"/>
    <cellStyle name="Note 2 7 3 3 2" xfId="3811" xr:uid="{00000000-0005-0000-0000-000064280000}"/>
    <cellStyle name="Note 2 7 3 3 2 2" xfId="13484" xr:uid="{00000000-0005-0000-0000-000065280000}"/>
    <cellStyle name="Note 2 7 3 3 2 2 2" xfId="30919" xr:uid="{00000000-0005-0000-0000-000066280000}"/>
    <cellStyle name="Note 2 7 3 3 2 2 3" xfId="45372" xr:uid="{00000000-0005-0000-0000-000067280000}"/>
    <cellStyle name="Note 2 7 3 3 2 3" xfId="15945" xr:uid="{00000000-0005-0000-0000-000068280000}"/>
    <cellStyle name="Note 2 7 3 3 2 3 2" xfId="33380" xr:uid="{00000000-0005-0000-0000-000069280000}"/>
    <cellStyle name="Note 2 7 3 3 2 3 3" xfId="47833" xr:uid="{00000000-0005-0000-0000-00006A280000}"/>
    <cellStyle name="Note 2 7 3 3 2 4" xfId="21247" xr:uid="{00000000-0005-0000-0000-00006B280000}"/>
    <cellStyle name="Note 2 7 3 3 2 5" xfId="35700" xr:uid="{00000000-0005-0000-0000-00006C280000}"/>
    <cellStyle name="Note 2 7 3 3 3" xfId="6273" xr:uid="{00000000-0005-0000-0000-00006D280000}"/>
    <cellStyle name="Note 2 7 3 3 3 2" xfId="23708" xr:uid="{00000000-0005-0000-0000-00006E280000}"/>
    <cellStyle name="Note 2 7 3 3 3 3" xfId="38161" xr:uid="{00000000-0005-0000-0000-00006F280000}"/>
    <cellStyle name="Note 2 7 3 3 4" xfId="8714" xr:uid="{00000000-0005-0000-0000-000070280000}"/>
    <cellStyle name="Note 2 7 3 3 4 2" xfId="26149" xr:uid="{00000000-0005-0000-0000-000071280000}"/>
    <cellStyle name="Note 2 7 3 3 4 3" xfId="40602" xr:uid="{00000000-0005-0000-0000-000072280000}"/>
    <cellStyle name="Note 2 7 3 3 5" xfId="11134" xr:uid="{00000000-0005-0000-0000-000073280000}"/>
    <cellStyle name="Note 2 7 3 3 5 2" xfId="28569" xr:uid="{00000000-0005-0000-0000-000074280000}"/>
    <cellStyle name="Note 2 7 3 3 5 3" xfId="43022" xr:uid="{00000000-0005-0000-0000-000075280000}"/>
    <cellStyle name="Note 2 7 3 3 6" xfId="18141" xr:uid="{00000000-0005-0000-0000-000076280000}"/>
    <cellStyle name="Note 2 7 3 4" xfId="1301" xr:uid="{00000000-0005-0000-0000-000077280000}"/>
    <cellStyle name="Note 2 7 3 4 2" xfId="3812" xr:uid="{00000000-0005-0000-0000-000078280000}"/>
    <cellStyle name="Note 2 7 3 4 2 2" xfId="21248" xr:uid="{00000000-0005-0000-0000-000079280000}"/>
    <cellStyle name="Note 2 7 3 4 2 3" xfId="35701" xr:uid="{00000000-0005-0000-0000-00007A280000}"/>
    <cellStyle name="Note 2 7 3 4 3" xfId="6274" xr:uid="{00000000-0005-0000-0000-00007B280000}"/>
    <cellStyle name="Note 2 7 3 4 3 2" xfId="23709" xr:uid="{00000000-0005-0000-0000-00007C280000}"/>
    <cellStyle name="Note 2 7 3 4 3 3" xfId="38162" xr:uid="{00000000-0005-0000-0000-00007D280000}"/>
    <cellStyle name="Note 2 7 3 4 4" xfId="8715" xr:uid="{00000000-0005-0000-0000-00007E280000}"/>
    <cellStyle name="Note 2 7 3 4 4 2" xfId="26150" xr:uid="{00000000-0005-0000-0000-00007F280000}"/>
    <cellStyle name="Note 2 7 3 4 4 3" xfId="40603" xr:uid="{00000000-0005-0000-0000-000080280000}"/>
    <cellStyle name="Note 2 7 3 4 5" xfId="11135" xr:uid="{00000000-0005-0000-0000-000081280000}"/>
    <cellStyle name="Note 2 7 3 4 5 2" xfId="28570" xr:uid="{00000000-0005-0000-0000-000082280000}"/>
    <cellStyle name="Note 2 7 3 4 5 3" xfId="43023" xr:uid="{00000000-0005-0000-0000-000083280000}"/>
    <cellStyle name="Note 2 7 3 4 6" xfId="15095" xr:uid="{00000000-0005-0000-0000-000084280000}"/>
    <cellStyle name="Note 2 7 3 4 6 2" xfId="32530" xr:uid="{00000000-0005-0000-0000-000085280000}"/>
    <cellStyle name="Note 2 7 3 4 6 3" xfId="46983" xr:uid="{00000000-0005-0000-0000-000086280000}"/>
    <cellStyle name="Note 2 7 3 4 7" xfId="18142" xr:uid="{00000000-0005-0000-0000-000087280000}"/>
    <cellStyle name="Note 2 7 3 4 8" xfId="20257" xr:uid="{00000000-0005-0000-0000-000088280000}"/>
    <cellStyle name="Note 2 7 3 5" xfId="3809" xr:uid="{00000000-0005-0000-0000-000089280000}"/>
    <cellStyle name="Note 2 7 3 5 2" xfId="13482" xr:uid="{00000000-0005-0000-0000-00008A280000}"/>
    <cellStyle name="Note 2 7 3 5 2 2" xfId="30917" xr:uid="{00000000-0005-0000-0000-00008B280000}"/>
    <cellStyle name="Note 2 7 3 5 2 3" xfId="45370" xr:uid="{00000000-0005-0000-0000-00008C280000}"/>
    <cellStyle name="Note 2 7 3 5 3" xfId="15943" xr:uid="{00000000-0005-0000-0000-00008D280000}"/>
    <cellStyle name="Note 2 7 3 5 3 2" xfId="33378" xr:uid="{00000000-0005-0000-0000-00008E280000}"/>
    <cellStyle name="Note 2 7 3 5 3 3" xfId="47831" xr:uid="{00000000-0005-0000-0000-00008F280000}"/>
    <cellStyle name="Note 2 7 3 5 4" xfId="21245" xr:uid="{00000000-0005-0000-0000-000090280000}"/>
    <cellStyle name="Note 2 7 3 5 5" xfId="35698" xr:uid="{00000000-0005-0000-0000-000091280000}"/>
    <cellStyle name="Note 2 7 3 6" xfId="6271" xr:uid="{00000000-0005-0000-0000-000092280000}"/>
    <cellStyle name="Note 2 7 3 6 2" xfId="23706" xr:uid="{00000000-0005-0000-0000-000093280000}"/>
    <cellStyle name="Note 2 7 3 6 3" xfId="38159" xr:uid="{00000000-0005-0000-0000-000094280000}"/>
    <cellStyle name="Note 2 7 3 7" xfId="8712" xr:uid="{00000000-0005-0000-0000-000095280000}"/>
    <cellStyle name="Note 2 7 3 7 2" xfId="26147" xr:uid="{00000000-0005-0000-0000-000096280000}"/>
    <cellStyle name="Note 2 7 3 7 3" xfId="40600" xr:uid="{00000000-0005-0000-0000-000097280000}"/>
    <cellStyle name="Note 2 7 3 8" xfId="11132" xr:uid="{00000000-0005-0000-0000-000098280000}"/>
    <cellStyle name="Note 2 7 3 8 2" xfId="28567" xr:uid="{00000000-0005-0000-0000-000099280000}"/>
    <cellStyle name="Note 2 7 3 8 3" xfId="43020" xr:uid="{00000000-0005-0000-0000-00009A280000}"/>
    <cellStyle name="Note 2 7 3 9" xfId="18139" xr:uid="{00000000-0005-0000-0000-00009B280000}"/>
    <cellStyle name="Note 2 7 4" xfId="1302" xr:uid="{00000000-0005-0000-0000-00009C280000}"/>
    <cellStyle name="Note 2 7 4 2" xfId="1303" xr:uid="{00000000-0005-0000-0000-00009D280000}"/>
    <cellStyle name="Note 2 7 4 2 2" xfId="3814" xr:uid="{00000000-0005-0000-0000-00009E280000}"/>
    <cellStyle name="Note 2 7 4 2 2 2" xfId="13486" xr:uid="{00000000-0005-0000-0000-00009F280000}"/>
    <cellStyle name="Note 2 7 4 2 2 2 2" xfId="30921" xr:uid="{00000000-0005-0000-0000-0000A0280000}"/>
    <cellStyle name="Note 2 7 4 2 2 2 3" xfId="45374" xr:uid="{00000000-0005-0000-0000-0000A1280000}"/>
    <cellStyle name="Note 2 7 4 2 2 3" xfId="15947" xr:uid="{00000000-0005-0000-0000-0000A2280000}"/>
    <cellStyle name="Note 2 7 4 2 2 3 2" xfId="33382" xr:uid="{00000000-0005-0000-0000-0000A3280000}"/>
    <cellStyle name="Note 2 7 4 2 2 3 3" xfId="47835" xr:uid="{00000000-0005-0000-0000-0000A4280000}"/>
    <cellStyle name="Note 2 7 4 2 2 4" xfId="21250" xr:uid="{00000000-0005-0000-0000-0000A5280000}"/>
    <cellStyle name="Note 2 7 4 2 2 5" xfId="35703" xr:uid="{00000000-0005-0000-0000-0000A6280000}"/>
    <cellStyle name="Note 2 7 4 2 3" xfId="6276" xr:uid="{00000000-0005-0000-0000-0000A7280000}"/>
    <cellStyle name="Note 2 7 4 2 3 2" xfId="23711" xr:uid="{00000000-0005-0000-0000-0000A8280000}"/>
    <cellStyle name="Note 2 7 4 2 3 3" xfId="38164" xr:uid="{00000000-0005-0000-0000-0000A9280000}"/>
    <cellStyle name="Note 2 7 4 2 4" xfId="8717" xr:uid="{00000000-0005-0000-0000-0000AA280000}"/>
    <cellStyle name="Note 2 7 4 2 4 2" xfId="26152" xr:uid="{00000000-0005-0000-0000-0000AB280000}"/>
    <cellStyle name="Note 2 7 4 2 4 3" xfId="40605" xr:uid="{00000000-0005-0000-0000-0000AC280000}"/>
    <cellStyle name="Note 2 7 4 2 5" xfId="11137" xr:uid="{00000000-0005-0000-0000-0000AD280000}"/>
    <cellStyle name="Note 2 7 4 2 5 2" xfId="28572" xr:uid="{00000000-0005-0000-0000-0000AE280000}"/>
    <cellStyle name="Note 2 7 4 2 5 3" xfId="43025" xr:uid="{00000000-0005-0000-0000-0000AF280000}"/>
    <cellStyle name="Note 2 7 4 2 6" xfId="18144" xr:uid="{00000000-0005-0000-0000-0000B0280000}"/>
    <cellStyle name="Note 2 7 4 3" xfId="1304" xr:uid="{00000000-0005-0000-0000-0000B1280000}"/>
    <cellStyle name="Note 2 7 4 3 2" xfId="3815" xr:uid="{00000000-0005-0000-0000-0000B2280000}"/>
    <cellStyle name="Note 2 7 4 3 2 2" xfId="13487" xr:uid="{00000000-0005-0000-0000-0000B3280000}"/>
    <cellStyle name="Note 2 7 4 3 2 2 2" xfId="30922" xr:uid="{00000000-0005-0000-0000-0000B4280000}"/>
    <cellStyle name="Note 2 7 4 3 2 2 3" xfId="45375" xr:uid="{00000000-0005-0000-0000-0000B5280000}"/>
    <cellStyle name="Note 2 7 4 3 2 3" xfId="15948" xr:uid="{00000000-0005-0000-0000-0000B6280000}"/>
    <cellStyle name="Note 2 7 4 3 2 3 2" xfId="33383" xr:uid="{00000000-0005-0000-0000-0000B7280000}"/>
    <cellStyle name="Note 2 7 4 3 2 3 3" xfId="47836" xr:uid="{00000000-0005-0000-0000-0000B8280000}"/>
    <cellStyle name="Note 2 7 4 3 2 4" xfId="21251" xr:uid="{00000000-0005-0000-0000-0000B9280000}"/>
    <cellStyle name="Note 2 7 4 3 2 5" xfId="35704" xr:uid="{00000000-0005-0000-0000-0000BA280000}"/>
    <cellStyle name="Note 2 7 4 3 3" xfId="6277" xr:uid="{00000000-0005-0000-0000-0000BB280000}"/>
    <cellStyle name="Note 2 7 4 3 3 2" xfId="23712" xr:uid="{00000000-0005-0000-0000-0000BC280000}"/>
    <cellStyle name="Note 2 7 4 3 3 3" xfId="38165" xr:uid="{00000000-0005-0000-0000-0000BD280000}"/>
    <cellStyle name="Note 2 7 4 3 4" xfId="8718" xr:uid="{00000000-0005-0000-0000-0000BE280000}"/>
    <cellStyle name="Note 2 7 4 3 4 2" xfId="26153" xr:uid="{00000000-0005-0000-0000-0000BF280000}"/>
    <cellStyle name="Note 2 7 4 3 4 3" xfId="40606" xr:uid="{00000000-0005-0000-0000-0000C0280000}"/>
    <cellStyle name="Note 2 7 4 3 5" xfId="11138" xr:uid="{00000000-0005-0000-0000-0000C1280000}"/>
    <cellStyle name="Note 2 7 4 3 5 2" xfId="28573" xr:uid="{00000000-0005-0000-0000-0000C2280000}"/>
    <cellStyle name="Note 2 7 4 3 5 3" xfId="43026" xr:uid="{00000000-0005-0000-0000-0000C3280000}"/>
    <cellStyle name="Note 2 7 4 3 6" xfId="18145" xr:uid="{00000000-0005-0000-0000-0000C4280000}"/>
    <cellStyle name="Note 2 7 4 4" xfId="1305" xr:uid="{00000000-0005-0000-0000-0000C5280000}"/>
    <cellStyle name="Note 2 7 4 4 2" xfId="3816" xr:uid="{00000000-0005-0000-0000-0000C6280000}"/>
    <cellStyle name="Note 2 7 4 4 2 2" xfId="21252" xr:uid="{00000000-0005-0000-0000-0000C7280000}"/>
    <cellStyle name="Note 2 7 4 4 2 3" xfId="35705" xr:uid="{00000000-0005-0000-0000-0000C8280000}"/>
    <cellStyle name="Note 2 7 4 4 3" xfId="6278" xr:uid="{00000000-0005-0000-0000-0000C9280000}"/>
    <cellStyle name="Note 2 7 4 4 3 2" xfId="23713" xr:uid="{00000000-0005-0000-0000-0000CA280000}"/>
    <cellStyle name="Note 2 7 4 4 3 3" xfId="38166" xr:uid="{00000000-0005-0000-0000-0000CB280000}"/>
    <cellStyle name="Note 2 7 4 4 4" xfId="8719" xr:uid="{00000000-0005-0000-0000-0000CC280000}"/>
    <cellStyle name="Note 2 7 4 4 4 2" xfId="26154" xr:uid="{00000000-0005-0000-0000-0000CD280000}"/>
    <cellStyle name="Note 2 7 4 4 4 3" xfId="40607" xr:uid="{00000000-0005-0000-0000-0000CE280000}"/>
    <cellStyle name="Note 2 7 4 4 5" xfId="11139" xr:uid="{00000000-0005-0000-0000-0000CF280000}"/>
    <cellStyle name="Note 2 7 4 4 5 2" xfId="28574" xr:uid="{00000000-0005-0000-0000-0000D0280000}"/>
    <cellStyle name="Note 2 7 4 4 5 3" xfId="43027" xr:uid="{00000000-0005-0000-0000-0000D1280000}"/>
    <cellStyle name="Note 2 7 4 4 6" xfId="15096" xr:uid="{00000000-0005-0000-0000-0000D2280000}"/>
    <cellStyle name="Note 2 7 4 4 6 2" xfId="32531" xr:uid="{00000000-0005-0000-0000-0000D3280000}"/>
    <cellStyle name="Note 2 7 4 4 6 3" xfId="46984" xr:uid="{00000000-0005-0000-0000-0000D4280000}"/>
    <cellStyle name="Note 2 7 4 4 7" xfId="18146" xr:uid="{00000000-0005-0000-0000-0000D5280000}"/>
    <cellStyle name="Note 2 7 4 4 8" xfId="20258" xr:uid="{00000000-0005-0000-0000-0000D6280000}"/>
    <cellStyle name="Note 2 7 4 5" xfId="3813" xr:uid="{00000000-0005-0000-0000-0000D7280000}"/>
    <cellStyle name="Note 2 7 4 5 2" xfId="13485" xr:uid="{00000000-0005-0000-0000-0000D8280000}"/>
    <cellStyle name="Note 2 7 4 5 2 2" xfId="30920" xr:uid="{00000000-0005-0000-0000-0000D9280000}"/>
    <cellStyle name="Note 2 7 4 5 2 3" xfId="45373" xr:uid="{00000000-0005-0000-0000-0000DA280000}"/>
    <cellStyle name="Note 2 7 4 5 3" xfId="15946" xr:uid="{00000000-0005-0000-0000-0000DB280000}"/>
    <cellStyle name="Note 2 7 4 5 3 2" xfId="33381" xr:uid="{00000000-0005-0000-0000-0000DC280000}"/>
    <cellStyle name="Note 2 7 4 5 3 3" xfId="47834" xr:uid="{00000000-0005-0000-0000-0000DD280000}"/>
    <cellStyle name="Note 2 7 4 5 4" xfId="21249" xr:uid="{00000000-0005-0000-0000-0000DE280000}"/>
    <cellStyle name="Note 2 7 4 5 5" xfId="35702" xr:uid="{00000000-0005-0000-0000-0000DF280000}"/>
    <cellStyle name="Note 2 7 4 6" xfId="6275" xr:uid="{00000000-0005-0000-0000-0000E0280000}"/>
    <cellStyle name="Note 2 7 4 6 2" xfId="23710" xr:uid="{00000000-0005-0000-0000-0000E1280000}"/>
    <cellStyle name="Note 2 7 4 6 3" xfId="38163" xr:uid="{00000000-0005-0000-0000-0000E2280000}"/>
    <cellStyle name="Note 2 7 4 7" xfId="8716" xr:uid="{00000000-0005-0000-0000-0000E3280000}"/>
    <cellStyle name="Note 2 7 4 7 2" xfId="26151" xr:uid="{00000000-0005-0000-0000-0000E4280000}"/>
    <cellStyle name="Note 2 7 4 7 3" xfId="40604" xr:uid="{00000000-0005-0000-0000-0000E5280000}"/>
    <cellStyle name="Note 2 7 4 8" xfId="11136" xr:uid="{00000000-0005-0000-0000-0000E6280000}"/>
    <cellStyle name="Note 2 7 4 8 2" xfId="28571" xr:uid="{00000000-0005-0000-0000-0000E7280000}"/>
    <cellStyle name="Note 2 7 4 8 3" xfId="43024" xr:uid="{00000000-0005-0000-0000-0000E8280000}"/>
    <cellStyle name="Note 2 7 4 9" xfId="18143" xr:uid="{00000000-0005-0000-0000-0000E9280000}"/>
    <cellStyle name="Note 2 7 5" xfId="1306" xr:uid="{00000000-0005-0000-0000-0000EA280000}"/>
    <cellStyle name="Note 2 7 5 2" xfId="1307" xr:uid="{00000000-0005-0000-0000-0000EB280000}"/>
    <cellStyle name="Note 2 7 5 2 2" xfId="3818" xr:uid="{00000000-0005-0000-0000-0000EC280000}"/>
    <cellStyle name="Note 2 7 5 2 2 2" xfId="13489" xr:uid="{00000000-0005-0000-0000-0000ED280000}"/>
    <cellStyle name="Note 2 7 5 2 2 2 2" xfId="30924" xr:uid="{00000000-0005-0000-0000-0000EE280000}"/>
    <cellStyle name="Note 2 7 5 2 2 2 3" xfId="45377" xr:uid="{00000000-0005-0000-0000-0000EF280000}"/>
    <cellStyle name="Note 2 7 5 2 2 3" xfId="15950" xr:uid="{00000000-0005-0000-0000-0000F0280000}"/>
    <cellStyle name="Note 2 7 5 2 2 3 2" xfId="33385" xr:uid="{00000000-0005-0000-0000-0000F1280000}"/>
    <cellStyle name="Note 2 7 5 2 2 3 3" xfId="47838" xr:uid="{00000000-0005-0000-0000-0000F2280000}"/>
    <cellStyle name="Note 2 7 5 2 2 4" xfId="21254" xr:uid="{00000000-0005-0000-0000-0000F3280000}"/>
    <cellStyle name="Note 2 7 5 2 2 5" xfId="35707" xr:uid="{00000000-0005-0000-0000-0000F4280000}"/>
    <cellStyle name="Note 2 7 5 2 3" xfId="6280" xr:uid="{00000000-0005-0000-0000-0000F5280000}"/>
    <cellStyle name="Note 2 7 5 2 3 2" xfId="23715" xr:uid="{00000000-0005-0000-0000-0000F6280000}"/>
    <cellStyle name="Note 2 7 5 2 3 3" xfId="38168" xr:uid="{00000000-0005-0000-0000-0000F7280000}"/>
    <cellStyle name="Note 2 7 5 2 4" xfId="8721" xr:uid="{00000000-0005-0000-0000-0000F8280000}"/>
    <cellStyle name="Note 2 7 5 2 4 2" xfId="26156" xr:uid="{00000000-0005-0000-0000-0000F9280000}"/>
    <cellStyle name="Note 2 7 5 2 4 3" xfId="40609" xr:uid="{00000000-0005-0000-0000-0000FA280000}"/>
    <cellStyle name="Note 2 7 5 2 5" xfId="11141" xr:uid="{00000000-0005-0000-0000-0000FB280000}"/>
    <cellStyle name="Note 2 7 5 2 5 2" xfId="28576" xr:uid="{00000000-0005-0000-0000-0000FC280000}"/>
    <cellStyle name="Note 2 7 5 2 5 3" xfId="43029" xr:uid="{00000000-0005-0000-0000-0000FD280000}"/>
    <cellStyle name="Note 2 7 5 2 6" xfId="18148" xr:uid="{00000000-0005-0000-0000-0000FE280000}"/>
    <cellStyle name="Note 2 7 5 3" xfId="1308" xr:uid="{00000000-0005-0000-0000-0000FF280000}"/>
    <cellStyle name="Note 2 7 5 3 2" xfId="3819" xr:uid="{00000000-0005-0000-0000-000000290000}"/>
    <cellStyle name="Note 2 7 5 3 2 2" xfId="13490" xr:uid="{00000000-0005-0000-0000-000001290000}"/>
    <cellStyle name="Note 2 7 5 3 2 2 2" xfId="30925" xr:uid="{00000000-0005-0000-0000-000002290000}"/>
    <cellStyle name="Note 2 7 5 3 2 2 3" xfId="45378" xr:uid="{00000000-0005-0000-0000-000003290000}"/>
    <cellStyle name="Note 2 7 5 3 2 3" xfId="15951" xr:uid="{00000000-0005-0000-0000-000004290000}"/>
    <cellStyle name="Note 2 7 5 3 2 3 2" xfId="33386" xr:uid="{00000000-0005-0000-0000-000005290000}"/>
    <cellStyle name="Note 2 7 5 3 2 3 3" xfId="47839" xr:uid="{00000000-0005-0000-0000-000006290000}"/>
    <cellStyle name="Note 2 7 5 3 2 4" xfId="21255" xr:uid="{00000000-0005-0000-0000-000007290000}"/>
    <cellStyle name="Note 2 7 5 3 2 5" xfId="35708" xr:uid="{00000000-0005-0000-0000-000008290000}"/>
    <cellStyle name="Note 2 7 5 3 3" xfId="6281" xr:uid="{00000000-0005-0000-0000-000009290000}"/>
    <cellStyle name="Note 2 7 5 3 3 2" xfId="23716" xr:uid="{00000000-0005-0000-0000-00000A290000}"/>
    <cellStyle name="Note 2 7 5 3 3 3" xfId="38169" xr:uid="{00000000-0005-0000-0000-00000B290000}"/>
    <cellStyle name="Note 2 7 5 3 4" xfId="8722" xr:uid="{00000000-0005-0000-0000-00000C290000}"/>
    <cellStyle name="Note 2 7 5 3 4 2" xfId="26157" xr:uid="{00000000-0005-0000-0000-00000D290000}"/>
    <cellStyle name="Note 2 7 5 3 4 3" xfId="40610" xr:uid="{00000000-0005-0000-0000-00000E290000}"/>
    <cellStyle name="Note 2 7 5 3 5" xfId="11142" xr:uid="{00000000-0005-0000-0000-00000F290000}"/>
    <cellStyle name="Note 2 7 5 3 5 2" xfId="28577" xr:uid="{00000000-0005-0000-0000-000010290000}"/>
    <cellStyle name="Note 2 7 5 3 5 3" xfId="43030" xr:uid="{00000000-0005-0000-0000-000011290000}"/>
    <cellStyle name="Note 2 7 5 3 6" xfId="18149" xr:uid="{00000000-0005-0000-0000-000012290000}"/>
    <cellStyle name="Note 2 7 5 4" xfId="1309" xr:uid="{00000000-0005-0000-0000-000013290000}"/>
    <cellStyle name="Note 2 7 5 4 2" xfId="3820" xr:uid="{00000000-0005-0000-0000-000014290000}"/>
    <cellStyle name="Note 2 7 5 4 2 2" xfId="21256" xr:uid="{00000000-0005-0000-0000-000015290000}"/>
    <cellStyle name="Note 2 7 5 4 2 3" xfId="35709" xr:uid="{00000000-0005-0000-0000-000016290000}"/>
    <cellStyle name="Note 2 7 5 4 3" xfId="6282" xr:uid="{00000000-0005-0000-0000-000017290000}"/>
    <cellStyle name="Note 2 7 5 4 3 2" xfId="23717" xr:uid="{00000000-0005-0000-0000-000018290000}"/>
    <cellStyle name="Note 2 7 5 4 3 3" xfId="38170" xr:uid="{00000000-0005-0000-0000-000019290000}"/>
    <cellStyle name="Note 2 7 5 4 4" xfId="8723" xr:uid="{00000000-0005-0000-0000-00001A290000}"/>
    <cellStyle name="Note 2 7 5 4 4 2" xfId="26158" xr:uid="{00000000-0005-0000-0000-00001B290000}"/>
    <cellStyle name="Note 2 7 5 4 4 3" xfId="40611" xr:uid="{00000000-0005-0000-0000-00001C290000}"/>
    <cellStyle name="Note 2 7 5 4 5" xfId="11143" xr:uid="{00000000-0005-0000-0000-00001D290000}"/>
    <cellStyle name="Note 2 7 5 4 5 2" xfId="28578" xr:uid="{00000000-0005-0000-0000-00001E290000}"/>
    <cellStyle name="Note 2 7 5 4 5 3" xfId="43031" xr:uid="{00000000-0005-0000-0000-00001F290000}"/>
    <cellStyle name="Note 2 7 5 4 6" xfId="15097" xr:uid="{00000000-0005-0000-0000-000020290000}"/>
    <cellStyle name="Note 2 7 5 4 6 2" xfId="32532" xr:uid="{00000000-0005-0000-0000-000021290000}"/>
    <cellStyle name="Note 2 7 5 4 6 3" xfId="46985" xr:uid="{00000000-0005-0000-0000-000022290000}"/>
    <cellStyle name="Note 2 7 5 4 7" xfId="18150" xr:uid="{00000000-0005-0000-0000-000023290000}"/>
    <cellStyle name="Note 2 7 5 4 8" xfId="20259" xr:uid="{00000000-0005-0000-0000-000024290000}"/>
    <cellStyle name="Note 2 7 5 5" xfId="3817" xr:uid="{00000000-0005-0000-0000-000025290000}"/>
    <cellStyle name="Note 2 7 5 5 2" xfId="13488" xr:uid="{00000000-0005-0000-0000-000026290000}"/>
    <cellStyle name="Note 2 7 5 5 2 2" xfId="30923" xr:uid="{00000000-0005-0000-0000-000027290000}"/>
    <cellStyle name="Note 2 7 5 5 2 3" xfId="45376" xr:uid="{00000000-0005-0000-0000-000028290000}"/>
    <cellStyle name="Note 2 7 5 5 3" xfId="15949" xr:uid="{00000000-0005-0000-0000-000029290000}"/>
    <cellStyle name="Note 2 7 5 5 3 2" xfId="33384" xr:uid="{00000000-0005-0000-0000-00002A290000}"/>
    <cellStyle name="Note 2 7 5 5 3 3" xfId="47837" xr:uid="{00000000-0005-0000-0000-00002B290000}"/>
    <cellStyle name="Note 2 7 5 5 4" xfId="21253" xr:uid="{00000000-0005-0000-0000-00002C290000}"/>
    <cellStyle name="Note 2 7 5 5 5" xfId="35706" xr:uid="{00000000-0005-0000-0000-00002D290000}"/>
    <cellStyle name="Note 2 7 5 6" xfId="6279" xr:uid="{00000000-0005-0000-0000-00002E290000}"/>
    <cellStyle name="Note 2 7 5 6 2" xfId="23714" xr:uid="{00000000-0005-0000-0000-00002F290000}"/>
    <cellStyle name="Note 2 7 5 6 3" xfId="38167" xr:uid="{00000000-0005-0000-0000-000030290000}"/>
    <cellStyle name="Note 2 7 5 7" xfId="8720" xr:uid="{00000000-0005-0000-0000-000031290000}"/>
    <cellStyle name="Note 2 7 5 7 2" xfId="26155" xr:uid="{00000000-0005-0000-0000-000032290000}"/>
    <cellStyle name="Note 2 7 5 7 3" xfId="40608" xr:uid="{00000000-0005-0000-0000-000033290000}"/>
    <cellStyle name="Note 2 7 5 8" xfId="11140" xr:uid="{00000000-0005-0000-0000-000034290000}"/>
    <cellStyle name="Note 2 7 5 8 2" xfId="28575" xr:uid="{00000000-0005-0000-0000-000035290000}"/>
    <cellStyle name="Note 2 7 5 8 3" xfId="43028" xr:uid="{00000000-0005-0000-0000-000036290000}"/>
    <cellStyle name="Note 2 7 5 9" xfId="18147" xr:uid="{00000000-0005-0000-0000-000037290000}"/>
    <cellStyle name="Note 2 7 6" xfId="1310" xr:uid="{00000000-0005-0000-0000-000038290000}"/>
    <cellStyle name="Note 2 7 6 2" xfId="3821" xr:uid="{00000000-0005-0000-0000-000039290000}"/>
    <cellStyle name="Note 2 7 6 2 2" xfId="13491" xr:uid="{00000000-0005-0000-0000-00003A290000}"/>
    <cellStyle name="Note 2 7 6 2 2 2" xfId="30926" xr:uid="{00000000-0005-0000-0000-00003B290000}"/>
    <cellStyle name="Note 2 7 6 2 2 3" xfId="45379" xr:uid="{00000000-0005-0000-0000-00003C290000}"/>
    <cellStyle name="Note 2 7 6 2 3" xfId="15952" xr:uid="{00000000-0005-0000-0000-00003D290000}"/>
    <cellStyle name="Note 2 7 6 2 3 2" xfId="33387" xr:uid="{00000000-0005-0000-0000-00003E290000}"/>
    <cellStyle name="Note 2 7 6 2 3 3" xfId="47840" xr:uid="{00000000-0005-0000-0000-00003F290000}"/>
    <cellStyle name="Note 2 7 6 2 4" xfId="21257" xr:uid="{00000000-0005-0000-0000-000040290000}"/>
    <cellStyle name="Note 2 7 6 2 5" xfId="35710" xr:uid="{00000000-0005-0000-0000-000041290000}"/>
    <cellStyle name="Note 2 7 6 3" xfId="6283" xr:uid="{00000000-0005-0000-0000-000042290000}"/>
    <cellStyle name="Note 2 7 6 3 2" xfId="23718" xr:uid="{00000000-0005-0000-0000-000043290000}"/>
    <cellStyle name="Note 2 7 6 3 3" xfId="38171" xr:uid="{00000000-0005-0000-0000-000044290000}"/>
    <cellStyle name="Note 2 7 6 4" xfId="8724" xr:uid="{00000000-0005-0000-0000-000045290000}"/>
    <cellStyle name="Note 2 7 6 4 2" xfId="26159" xr:uid="{00000000-0005-0000-0000-000046290000}"/>
    <cellStyle name="Note 2 7 6 4 3" xfId="40612" xr:uid="{00000000-0005-0000-0000-000047290000}"/>
    <cellStyle name="Note 2 7 6 5" xfId="11144" xr:uid="{00000000-0005-0000-0000-000048290000}"/>
    <cellStyle name="Note 2 7 6 5 2" xfId="28579" xr:uid="{00000000-0005-0000-0000-000049290000}"/>
    <cellStyle name="Note 2 7 6 5 3" xfId="43032" xr:uid="{00000000-0005-0000-0000-00004A290000}"/>
    <cellStyle name="Note 2 7 6 6" xfId="18151" xr:uid="{00000000-0005-0000-0000-00004B290000}"/>
    <cellStyle name="Note 2 7 7" xfId="1311" xr:uid="{00000000-0005-0000-0000-00004C290000}"/>
    <cellStyle name="Note 2 7 7 2" xfId="3822" xr:uid="{00000000-0005-0000-0000-00004D290000}"/>
    <cellStyle name="Note 2 7 7 2 2" xfId="13492" xr:uid="{00000000-0005-0000-0000-00004E290000}"/>
    <cellStyle name="Note 2 7 7 2 2 2" xfId="30927" xr:uid="{00000000-0005-0000-0000-00004F290000}"/>
    <cellStyle name="Note 2 7 7 2 2 3" xfId="45380" xr:uid="{00000000-0005-0000-0000-000050290000}"/>
    <cellStyle name="Note 2 7 7 2 3" xfId="15953" xr:uid="{00000000-0005-0000-0000-000051290000}"/>
    <cellStyle name="Note 2 7 7 2 3 2" xfId="33388" xr:uid="{00000000-0005-0000-0000-000052290000}"/>
    <cellStyle name="Note 2 7 7 2 3 3" xfId="47841" xr:uid="{00000000-0005-0000-0000-000053290000}"/>
    <cellStyle name="Note 2 7 7 2 4" xfId="21258" xr:uid="{00000000-0005-0000-0000-000054290000}"/>
    <cellStyle name="Note 2 7 7 2 5" xfId="35711" xr:uid="{00000000-0005-0000-0000-000055290000}"/>
    <cellStyle name="Note 2 7 7 3" xfId="6284" xr:uid="{00000000-0005-0000-0000-000056290000}"/>
    <cellStyle name="Note 2 7 7 3 2" xfId="23719" xr:uid="{00000000-0005-0000-0000-000057290000}"/>
    <cellStyle name="Note 2 7 7 3 3" xfId="38172" xr:uid="{00000000-0005-0000-0000-000058290000}"/>
    <cellStyle name="Note 2 7 7 4" xfId="8725" xr:uid="{00000000-0005-0000-0000-000059290000}"/>
    <cellStyle name="Note 2 7 7 4 2" xfId="26160" xr:uid="{00000000-0005-0000-0000-00005A290000}"/>
    <cellStyle name="Note 2 7 7 4 3" xfId="40613" xr:uid="{00000000-0005-0000-0000-00005B290000}"/>
    <cellStyle name="Note 2 7 7 5" xfId="11145" xr:uid="{00000000-0005-0000-0000-00005C290000}"/>
    <cellStyle name="Note 2 7 7 5 2" xfId="28580" xr:uid="{00000000-0005-0000-0000-00005D290000}"/>
    <cellStyle name="Note 2 7 7 5 3" xfId="43033" xr:uid="{00000000-0005-0000-0000-00005E290000}"/>
    <cellStyle name="Note 2 7 7 6" xfId="18152" xr:uid="{00000000-0005-0000-0000-00005F290000}"/>
    <cellStyle name="Note 2 7 8" xfId="1312" xr:uid="{00000000-0005-0000-0000-000060290000}"/>
    <cellStyle name="Note 2 7 8 2" xfId="3823" xr:uid="{00000000-0005-0000-0000-000061290000}"/>
    <cellStyle name="Note 2 7 8 2 2" xfId="21259" xr:uid="{00000000-0005-0000-0000-000062290000}"/>
    <cellStyle name="Note 2 7 8 2 3" xfId="35712" xr:uid="{00000000-0005-0000-0000-000063290000}"/>
    <cellStyle name="Note 2 7 8 3" xfId="6285" xr:uid="{00000000-0005-0000-0000-000064290000}"/>
    <cellStyle name="Note 2 7 8 3 2" xfId="23720" xr:uid="{00000000-0005-0000-0000-000065290000}"/>
    <cellStyle name="Note 2 7 8 3 3" xfId="38173" xr:uid="{00000000-0005-0000-0000-000066290000}"/>
    <cellStyle name="Note 2 7 8 4" xfId="8726" xr:uid="{00000000-0005-0000-0000-000067290000}"/>
    <cellStyle name="Note 2 7 8 4 2" xfId="26161" xr:uid="{00000000-0005-0000-0000-000068290000}"/>
    <cellStyle name="Note 2 7 8 4 3" xfId="40614" xr:uid="{00000000-0005-0000-0000-000069290000}"/>
    <cellStyle name="Note 2 7 8 5" xfId="11146" xr:uid="{00000000-0005-0000-0000-00006A290000}"/>
    <cellStyle name="Note 2 7 8 5 2" xfId="28581" xr:uid="{00000000-0005-0000-0000-00006B290000}"/>
    <cellStyle name="Note 2 7 8 5 3" xfId="43034" xr:uid="{00000000-0005-0000-0000-00006C290000}"/>
    <cellStyle name="Note 2 7 8 6" xfId="15098" xr:uid="{00000000-0005-0000-0000-00006D290000}"/>
    <cellStyle name="Note 2 7 8 6 2" xfId="32533" xr:uid="{00000000-0005-0000-0000-00006E290000}"/>
    <cellStyle name="Note 2 7 8 6 3" xfId="46986" xr:uid="{00000000-0005-0000-0000-00006F290000}"/>
    <cellStyle name="Note 2 7 8 7" xfId="18153" xr:uid="{00000000-0005-0000-0000-000070290000}"/>
    <cellStyle name="Note 2 7 8 8" xfId="20260" xr:uid="{00000000-0005-0000-0000-000071290000}"/>
    <cellStyle name="Note 2 7 9" xfId="3804" xr:uid="{00000000-0005-0000-0000-000072290000}"/>
    <cellStyle name="Note 2 7 9 2" xfId="13478" xr:uid="{00000000-0005-0000-0000-000073290000}"/>
    <cellStyle name="Note 2 7 9 2 2" xfId="30913" xr:uid="{00000000-0005-0000-0000-000074290000}"/>
    <cellStyle name="Note 2 7 9 2 3" xfId="45366" xr:uid="{00000000-0005-0000-0000-000075290000}"/>
    <cellStyle name="Note 2 7 9 3" xfId="15939" xr:uid="{00000000-0005-0000-0000-000076290000}"/>
    <cellStyle name="Note 2 7 9 3 2" xfId="33374" xr:uid="{00000000-0005-0000-0000-000077290000}"/>
    <cellStyle name="Note 2 7 9 3 3" xfId="47827" xr:uid="{00000000-0005-0000-0000-000078290000}"/>
    <cellStyle name="Note 2 7 9 4" xfId="21240" xr:uid="{00000000-0005-0000-0000-000079290000}"/>
    <cellStyle name="Note 2 7 9 5" xfId="35693" xr:uid="{00000000-0005-0000-0000-00007A290000}"/>
    <cellStyle name="Note 2 8" xfId="1313" xr:uid="{00000000-0005-0000-0000-00007B290000}"/>
    <cellStyle name="Note 2 8 10" xfId="6286" xr:uid="{00000000-0005-0000-0000-00007C290000}"/>
    <cellStyle name="Note 2 8 10 2" xfId="23721" xr:uid="{00000000-0005-0000-0000-00007D290000}"/>
    <cellStyle name="Note 2 8 10 3" xfId="38174" xr:uid="{00000000-0005-0000-0000-00007E290000}"/>
    <cellStyle name="Note 2 8 11" xfId="8727" xr:uid="{00000000-0005-0000-0000-00007F290000}"/>
    <cellStyle name="Note 2 8 11 2" xfId="26162" xr:uid="{00000000-0005-0000-0000-000080290000}"/>
    <cellStyle name="Note 2 8 11 3" xfId="40615" xr:uid="{00000000-0005-0000-0000-000081290000}"/>
    <cellStyle name="Note 2 8 12" xfId="11147" xr:uid="{00000000-0005-0000-0000-000082290000}"/>
    <cellStyle name="Note 2 8 12 2" xfId="28582" xr:uid="{00000000-0005-0000-0000-000083290000}"/>
    <cellStyle name="Note 2 8 12 3" xfId="43035" xr:uid="{00000000-0005-0000-0000-000084290000}"/>
    <cellStyle name="Note 2 8 13" xfId="18154" xr:uid="{00000000-0005-0000-0000-000085290000}"/>
    <cellStyle name="Note 2 8 2" xfId="1314" xr:uid="{00000000-0005-0000-0000-000086290000}"/>
    <cellStyle name="Note 2 8 2 2" xfId="1315" xr:uid="{00000000-0005-0000-0000-000087290000}"/>
    <cellStyle name="Note 2 8 2 2 2" xfId="3826" xr:uid="{00000000-0005-0000-0000-000088290000}"/>
    <cellStyle name="Note 2 8 2 2 2 2" xfId="13495" xr:uid="{00000000-0005-0000-0000-000089290000}"/>
    <cellStyle name="Note 2 8 2 2 2 2 2" xfId="30930" xr:uid="{00000000-0005-0000-0000-00008A290000}"/>
    <cellStyle name="Note 2 8 2 2 2 2 3" xfId="45383" xr:uid="{00000000-0005-0000-0000-00008B290000}"/>
    <cellStyle name="Note 2 8 2 2 2 3" xfId="15956" xr:uid="{00000000-0005-0000-0000-00008C290000}"/>
    <cellStyle name="Note 2 8 2 2 2 3 2" xfId="33391" xr:uid="{00000000-0005-0000-0000-00008D290000}"/>
    <cellStyle name="Note 2 8 2 2 2 3 3" xfId="47844" xr:uid="{00000000-0005-0000-0000-00008E290000}"/>
    <cellStyle name="Note 2 8 2 2 2 4" xfId="21262" xr:uid="{00000000-0005-0000-0000-00008F290000}"/>
    <cellStyle name="Note 2 8 2 2 2 5" xfId="35715" xr:uid="{00000000-0005-0000-0000-000090290000}"/>
    <cellStyle name="Note 2 8 2 2 3" xfId="6288" xr:uid="{00000000-0005-0000-0000-000091290000}"/>
    <cellStyle name="Note 2 8 2 2 3 2" xfId="23723" xr:uid="{00000000-0005-0000-0000-000092290000}"/>
    <cellStyle name="Note 2 8 2 2 3 3" xfId="38176" xr:uid="{00000000-0005-0000-0000-000093290000}"/>
    <cellStyle name="Note 2 8 2 2 4" xfId="8729" xr:uid="{00000000-0005-0000-0000-000094290000}"/>
    <cellStyle name="Note 2 8 2 2 4 2" xfId="26164" xr:uid="{00000000-0005-0000-0000-000095290000}"/>
    <cellStyle name="Note 2 8 2 2 4 3" xfId="40617" xr:uid="{00000000-0005-0000-0000-000096290000}"/>
    <cellStyle name="Note 2 8 2 2 5" xfId="11149" xr:uid="{00000000-0005-0000-0000-000097290000}"/>
    <cellStyle name="Note 2 8 2 2 5 2" xfId="28584" xr:uid="{00000000-0005-0000-0000-000098290000}"/>
    <cellStyle name="Note 2 8 2 2 5 3" xfId="43037" xr:uid="{00000000-0005-0000-0000-000099290000}"/>
    <cellStyle name="Note 2 8 2 2 6" xfId="18156" xr:uid="{00000000-0005-0000-0000-00009A290000}"/>
    <cellStyle name="Note 2 8 2 3" xfId="1316" xr:uid="{00000000-0005-0000-0000-00009B290000}"/>
    <cellStyle name="Note 2 8 2 3 2" xfId="3827" xr:uid="{00000000-0005-0000-0000-00009C290000}"/>
    <cellStyle name="Note 2 8 2 3 2 2" xfId="13496" xr:uid="{00000000-0005-0000-0000-00009D290000}"/>
    <cellStyle name="Note 2 8 2 3 2 2 2" xfId="30931" xr:uid="{00000000-0005-0000-0000-00009E290000}"/>
    <cellStyle name="Note 2 8 2 3 2 2 3" xfId="45384" xr:uid="{00000000-0005-0000-0000-00009F290000}"/>
    <cellStyle name="Note 2 8 2 3 2 3" xfId="15957" xr:uid="{00000000-0005-0000-0000-0000A0290000}"/>
    <cellStyle name="Note 2 8 2 3 2 3 2" xfId="33392" xr:uid="{00000000-0005-0000-0000-0000A1290000}"/>
    <cellStyle name="Note 2 8 2 3 2 3 3" xfId="47845" xr:uid="{00000000-0005-0000-0000-0000A2290000}"/>
    <cellStyle name="Note 2 8 2 3 2 4" xfId="21263" xr:uid="{00000000-0005-0000-0000-0000A3290000}"/>
    <cellStyle name="Note 2 8 2 3 2 5" xfId="35716" xr:uid="{00000000-0005-0000-0000-0000A4290000}"/>
    <cellStyle name="Note 2 8 2 3 3" xfId="6289" xr:uid="{00000000-0005-0000-0000-0000A5290000}"/>
    <cellStyle name="Note 2 8 2 3 3 2" xfId="23724" xr:uid="{00000000-0005-0000-0000-0000A6290000}"/>
    <cellStyle name="Note 2 8 2 3 3 3" xfId="38177" xr:uid="{00000000-0005-0000-0000-0000A7290000}"/>
    <cellStyle name="Note 2 8 2 3 4" xfId="8730" xr:uid="{00000000-0005-0000-0000-0000A8290000}"/>
    <cellStyle name="Note 2 8 2 3 4 2" xfId="26165" xr:uid="{00000000-0005-0000-0000-0000A9290000}"/>
    <cellStyle name="Note 2 8 2 3 4 3" xfId="40618" xr:uid="{00000000-0005-0000-0000-0000AA290000}"/>
    <cellStyle name="Note 2 8 2 3 5" xfId="11150" xr:uid="{00000000-0005-0000-0000-0000AB290000}"/>
    <cellStyle name="Note 2 8 2 3 5 2" xfId="28585" xr:uid="{00000000-0005-0000-0000-0000AC290000}"/>
    <cellStyle name="Note 2 8 2 3 5 3" xfId="43038" xr:uid="{00000000-0005-0000-0000-0000AD290000}"/>
    <cellStyle name="Note 2 8 2 3 6" xfId="18157" xr:uid="{00000000-0005-0000-0000-0000AE290000}"/>
    <cellStyle name="Note 2 8 2 4" xfId="1317" xr:uid="{00000000-0005-0000-0000-0000AF290000}"/>
    <cellStyle name="Note 2 8 2 4 2" xfId="3828" xr:uid="{00000000-0005-0000-0000-0000B0290000}"/>
    <cellStyle name="Note 2 8 2 4 2 2" xfId="21264" xr:uid="{00000000-0005-0000-0000-0000B1290000}"/>
    <cellStyle name="Note 2 8 2 4 2 3" xfId="35717" xr:uid="{00000000-0005-0000-0000-0000B2290000}"/>
    <cellStyle name="Note 2 8 2 4 3" xfId="6290" xr:uid="{00000000-0005-0000-0000-0000B3290000}"/>
    <cellStyle name="Note 2 8 2 4 3 2" xfId="23725" xr:uid="{00000000-0005-0000-0000-0000B4290000}"/>
    <cellStyle name="Note 2 8 2 4 3 3" xfId="38178" xr:uid="{00000000-0005-0000-0000-0000B5290000}"/>
    <cellStyle name="Note 2 8 2 4 4" xfId="8731" xr:uid="{00000000-0005-0000-0000-0000B6290000}"/>
    <cellStyle name="Note 2 8 2 4 4 2" xfId="26166" xr:uid="{00000000-0005-0000-0000-0000B7290000}"/>
    <cellStyle name="Note 2 8 2 4 4 3" xfId="40619" xr:uid="{00000000-0005-0000-0000-0000B8290000}"/>
    <cellStyle name="Note 2 8 2 4 5" xfId="11151" xr:uid="{00000000-0005-0000-0000-0000B9290000}"/>
    <cellStyle name="Note 2 8 2 4 5 2" xfId="28586" xr:uid="{00000000-0005-0000-0000-0000BA290000}"/>
    <cellStyle name="Note 2 8 2 4 5 3" xfId="43039" xr:uid="{00000000-0005-0000-0000-0000BB290000}"/>
    <cellStyle name="Note 2 8 2 4 6" xfId="15099" xr:uid="{00000000-0005-0000-0000-0000BC290000}"/>
    <cellStyle name="Note 2 8 2 4 6 2" xfId="32534" xr:uid="{00000000-0005-0000-0000-0000BD290000}"/>
    <cellStyle name="Note 2 8 2 4 6 3" xfId="46987" xr:uid="{00000000-0005-0000-0000-0000BE290000}"/>
    <cellStyle name="Note 2 8 2 4 7" xfId="18158" xr:uid="{00000000-0005-0000-0000-0000BF290000}"/>
    <cellStyle name="Note 2 8 2 4 8" xfId="20261" xr:uid="{00000000-0005-0000-0000-0000C0290000}"/>
    <cellStyle name="Note 2 8 2 5" xfId="3825" xr:uid="{00000000-0005-0000-0000-0000C1290000}"/>
    <cellStyle name="Note 2 8 2 5 2" xfId="13494" xr:uid="{00000000-0005-0000-0000-0000C2290000}"/>
    <cellStyle name="Note 2 8 2 5 2 2" xfId="30929" xr:uid="{00000000-0005-0000-0000-0000C3290000}"/>
    <cellStyle name="Note 2 8 2 5 2 3" xfId="45382" xr:uid="{00000000-0005-0000-0000-0000C4290000}"/>
    <cellStyle name="Note 2 8 2 5 3" xfId="15955" xr:uid="{00000000-0005-0000-0000-0000C5290000}"/>
    <cellStyle name="Note 2 8 2 5 3 2" xfId="33390" xr:uid="{00000000-0005-0000-0000-0000C6290000}"/>
    <cellStyle name="Note 2 8 2 5 3 3" xfId="47843" xr:uid="{00000000-0005-0000-0000-0000C7290000}"/>
    <cellStyle name="Note 2 8 2 5 4" xfId="21261" xr:uid="{00000000-0005-0000-0000-0000C8290000}"/>
    <cellStyle name="Note 2 8 2 5 5" xfId="35714" xr:uid="{00000000-0005-0000-0000-0000C9290000}"/>
    <cellStyle name="Note 2 8 2 6" xfId="6287" xr:uid="{00000000-0005-0000-0000-0000CA290000}"/>
    <cellStyle name="Note 2 8 2 6 2" xfId="23722" xr:uid="{00000000-0005-0000-0000-0000CB290000}"/>
    <cellStyle name="Note 2 8 2 6 3" xfId="38175" xr:uid="{00000000-0005-0000-0000-0000CC290000}"/>
    <cellStyle name="Note 2 8 2 7" xfId="8728" xr:uid="{00000000-0005-0000-0000-0000CD290000}"/>
    <cellStyle name="Note 2 8 2 7 2" xfId="26163" xr:uid="{00000000-0005-0000-0000-0000CE290000}"/>
    <cellStyle name="Note 2 8 2 7 3" xfId="40616" xr:uid="{00000000-0005-0000-0000-0000CF290000}"/>
    <cellStyle name="Note 2 8 2 8" xfId="11148" xr:uid="{00000000-0005-0000-0000-0000D0290000}"/>
    <cellStyle name="Note 2 8 2 8 2" xfId="28583" xr:uid="{00000000-0005-0000-0000-0000D1290000}"/>
    <cellStyle name="Note 2 8 2 8 3" xfId="43036" xr:uid="{00000000-0005-0000-0000-0000D2290000}"/>
    <cellStyle name="Note 2 8 2 9" xfId="18155" xr:uid="{00000000-0005-0000-0000-0000D3290000}"/>
    <cellStyle name="Note 2 8 3" xfId="1318" xr:uid="{00000000-0005-0000-0000-0000D4290000}"/>
    <cellStyle name="Note 2 8 3 2" xfId="1319" xr:uid="{00000000-0005-0000-0000-0000D5290000}"/>
    <cellStyle name="Note 2 8 3 2 2" xfId="3830" xr:uid="{00000000-0005-0000-0000-0000D6290000}"/>
    <cellStyle name="Note 2 8 3 2 2 2" xfId="13498" xr:uid="{00000000-0005-0000-0000-0000D7290000}"/>
    <cellStyle name="Note 2 8 3 2 2 2 2" xfId="30933" xr:uid="{00000000-0005-0000-0000-0000D8290000}"/>
    <cellStyle name="Note 2 8 3 2 2 2 3" xfId="45386" xr:uid="{00000000-0005-0000-0000-0000D9290000}"/>
    <cellStyle name="Note 2 8 3 2 2 3" xfId="15959" xr:uid="{00000000-0005-0000-0000-0000DA290000}"/>
    <cellStyle name="Note 2 8 3 2 2 3 2" xfId="33394" xr:uid="{00000000-0005-0000-0000-0000DB290000}"/>
    <cellStyle name="Note 2 8 3 2 2 3 3" xfId="47847" xr:uid="{00000000-0005-0000-0000-0000DC290000}"/>
    <cellStyle name="Note 2 8 3 2 2 4" xfId="21266" xr:uid="{00000000-0005-0000-0000-0000DD290000}"/>
    <cellStyle name="Note 2 8 3 2 2 5" xfId="35719" xr:uid="{00000000-0005-0000-0000-0000DE290000}"/>
    <cellStyle name="Note 2 8 3 2 3" xfId="6292" xr:uid="{00000000-0005-0000-0000-0000DF290000}"/>
    <cellStyle name="Note 2 8 3 2 3 2" xfId="23727" xr:uid="{00000000-0005-0000-0000-0000E0290000}"/>
    <cellStyle name="Note 2 8 3 2 3 3" xfId="38180" xr:uid="{00000000-0005-0000-0000-0000E1290000}"/>
    <cellStyle name="Note 2 8 3 2 4" xfId="8733" xr:uid="{00000000-0005-0000-0000-0000E2290000}"/>
    <cellStyle name="Note 2 8 3 2 4 2" xfId="26168" xr:uid="{00000000-0005-0000-0000-0000E3290000}"/>
    <cellStyle name="Note 2 8 3 2 4 3" xfId="40621" xr:uid="{00000000-0005-0000-0000-0000E4290000}"/>
    <cellStyle name="Note 2 8 3 2 5" xfId="11153" xr:uid="{00000000-0005-0000-0000-0000E5290000}"/>
    <cellStyle name="Note 2 8 3 2 5 2" xfId="28588" xr:uid="{00000000-0005-0000-0000-0000E6290000}"/>
    <cellStyle name="Note 2 8 3 2 5 3" xfId="43041" xr:uid="{00000000-0005-0000-0000-0000E7290000}"/>
    <cellStyle name="Note 2 8 3 2 6" xfId="18160" xr:uid="{00000000-0005-0000-0000-0000E8290000}"/>
    <cellStyle name="Note 2 8 3 3" xfId="1320" xr:uid="{00000000-0005-0000-0000-0000E9290000}"/>
    <cellStyle name="Note 2 8 3 3 2" xfId="3831" xr:uid="{00000000-0005-0000-0000-0000EA290000}"/>
    <cellStyle name="Note 2 8 3 3 2 2" xfId="13499" xr:uid="{00000000-0005-0000-0000-0000EB290000}"/>
    <cellStyle name="Note 2 8 3 3 2 2 2" xfId="30934" xr:uid="{00000000-0005-0000-0000-0000EC290000}"/>
    <cellStyle name="Note 2 8 3 3 2 2 3" xfId="45387" xr:uid="{00000000-0005-0000-0000-0000ED290000}"/>
    <cellStyle name="Note 2 8 3 3 2 3" xfId="15960" xr:uid="{00000000-0005-0000-0000-0000EE290000}"/>
    <cellStyle name="Note 2 8 3 3 2 3 2" xfId="33395" xr:uid="{00000000-0005-0000-0000-0000EF290000}"/>
    <cellStyle name="Note 2 8 3 3 2 3 3" xfId="47848" xr:uid="{00000000-0005-0000-0000-0000F0290000}"/>
    <cellStyle name="Note 2 8 3 3 2 4" xfId="21267" xr:uid="{00000000-0005-0000-0000-0000F1290000}"/>
    <cellStyle name="Note 2 8 3 3 2 5" xfId="35720" xr:uid="{00000000-0005-0000-0000-0000F2290000}"/>
    <cellStyle name="Note 2 8 3 3 3" xfId="6293" xr:uid="{00000000-0005-0000-0000-0000F3290000}"/>
    <cellStyle name="Note 2 8 3 3 3 2" xfId="23728" xr:uid="{00000000-0005-0000-0000-0000F4290000}"/>
    <cellStyle name="Note 2 8 3 3 3 3" xfId="38181" xr:uid="{00000000-0005-0000-0000-0000F5290000}"/>
    <cellStyle name="Note 2 8 3 3 4" xfId="8734" xr:uid="{00000000-0005-0000-0000-0000F6290000}"/>
    <cellStyle name="Note 2 8 3 3 4 2" xfId="26169" xr:uid="{00000000-0005-0000-0000-0000F7290000}"/>
    <cellStyle name="Note 2 8 3 3 4 3" xfId="40622" xr:uid="{00000000-0005-0000-0000-0000F8290000}"/>
    <cellStyle name="Note 2 8 3 3 5" xfId="11154" xr:uid="{00000000-0005-0000-0000-0000F9290000}"/>
    <cellStyle name="Note 2 8 3 3 5 2" xfId="28589" xr:uid="{00000000-0005-0000-0000-0000FA290000}"/>
    <cellStyle name="Note 2 8 3 3 5 3" xfId="43042" xr:uid="{00000000-0005-0000-0000-0000FB290000}"/>
    <cellStyle name="Note 2 8 3 3 6" xfId="18161" xr:uid="{00000000-0005-0000-0000-0000FC290000}"/>
    <cellStyle name="Note 2 8 3 4" xfId="1321" xr:uid="{00000000-0005-0000-0000-0000FD290000}"/>
    <cellStyle name="Note 2 8 3 4 2" xfId="3832" xr:uid="{00000000-0005-0000-0000-0000FE290000}"/>
    <cellStyle name="Note 2 8 3 4 2 2" xfId="21268" xr:uid="{00000000-0005-0000-0000-0000FF290000}"/>
    <cellStyle name="Note 2 8 3 4 2 3" xfId="35721" xr:uid="{00000000-0005-0000-0000-0000002A0000}"/>
    <cellStyle name="Note 2 8 3 4 3" xfId="6294" xr:uid="{00000000-0005-0000-0000-0000012A0000}"/>
    <cellStyle name="Note 2 8 3 4 3 2" xfId="23729" xr:uid="{00000000-0005-0000-0000-0000022A0000}"/>
    <cellStyle name="Note 2 8 3 4 3 3" xfId="38182" xr:uid="{00000000-0005-0000-0000-0000032A0000}"/>
    <cellStyle name="Note 2 8 3 4 4" xfId="8735" xr:uid="{00000000-0005-0000-0000-0000042A0000}"/>
    <cellStyle name="Note 2 8 3 4 4 2" xfId="26170" xr:uid="{00000000-0005-0000-0000-0000052A0000}"/>
    <cellStyle name="Note 2 8 3 4 4 3" xfId="40623" xr:uid="{00000000-0005-0000-0000-0000062A0000}"/>
    <cellStyle name="Note 2 8 3 4 5" xfId="11155" xr:uid="{00000000-0005-0000-0000-0000072A0000}"/>
    <cellStyle name="Note 2 8 3 4 5 2" xfId="28590" xr:uid="{00000000-0005-0000-0000-0000082A0000}"/>
    <cellStyle name="Note 2 8 3 4 5 3" xfId="43043" xr:uid="{00000000-0005-0000-0000-0000092A0000}"/>
    <cellStyle name="Note 2 8 3 4 6" xfId="15100" xr:uid="{00000000-0005-0000-0000-00000A2A0000}"/>
    <cellStyle name="Note 2 8 3 4 6 2" xfId="32535" xr:uid="{00000000-0005-0000-0000-00000B2A0000}"/>
    <cellStyle name="Note 2 8 3 4 6 3" xfId="46988" xr:uid="{00000000-0005-0000-0000-00000C2A0000}"/>
    <cellStyle name="Note 2 8 3 4 7" xfId="18162" xr:uid="{00000000-0005-0000-0000-00000D2A0000}"/>
    <cellStyle name="Note 2 8 3 4 8" xfId="20262" xr:uid="{00000000-0005-0000-0000-00000E2A0000}"/>
    <cellStyle name="Note 2 8 3 5" xfId="3829" xr:uid="{00000000-0005-0000-0000-00000F2A0000}"/>
    <cellStyle name="Note 2 8 3 5 2" xfId="13497" xr:uid="{00000000-0005-0000-0000-0000102A0000}"/>
    <cellStyle name="Note 2 8 3 5 2 2" xfId="30932" xr:uid="{00000000-0005-0000-0000-0000112A0000}"/>
    <cellStyle name="Note 2 8 3 5 2 3" xfId="45385" xr:uid="{00000000-0005-0000-0000-0000122A0000}"/>
    <cellStyle name="Note 2 8 3 5 3" xfId="15958" xr:uid="{00000000-0005-0000-0000-0000132A0000}"/>
    <cellStyle name="Note 2 8 3 5 3 2" xfId="33393" xr:uid="{00000000-0005-0000-0000-0000142A0000}"/>
    <cellStyle name="Note 2 8 3 5 3 3" xfId="47846" xr:uid="{00000000-0005-0000-0000-0000152A0000}"/>
    <cellStyle name="Note 2 8 3 5 4" xfId="21265" xr:uid="{00000000-0005-0000-0000-0000162A0000}"/>
    <cellStyle name="Note 2 8 3 5 5" xfId="35718" xr:uid="{00000000-0005-0000-0000-0000172A0000}"/>
    <cellStyle name="Note 2 8 3 6" xfId="6291" xr:uid="{00000000-0005-0000-0000-0000182A0000}"/>
    <cellStyle name="Note 2 8 3 6 2" xfId="23726" xr:uid="{00000000-0005-0000-0000-0000192A0000}"/>
    <cellStyle name="Note 2 8 3 6 3" xfId="38179" xr:uid="{00000000-0005-0000-0000-00001A2A0000}"/>
    <cellStyle name="Note 2 8 3 7" xfId="8732" xr:uid="{00000000-0005-0000-0000-00001B2A0000}"/>
    <cellStyle name="Note 2 8 3 7 2" xfId="26167" xr:uid="{00000000-0005-0000-0000-00001C2A0000}"/>
    <cellStyle name="Note 2 8 3 7 3" xfId="40620" xr:uid="{00000000-0005-0000-0000-00001D2A0000}"/>
    <cellStyle name="Note 2 8 3 8" xfId="11152" xr:uid="{00000000-0005-0000-0000-00001E2A0000}"/>
    <cellStyle name="Note 2 8 3 8 2" xfId="28587" xr:uid="{00000000-0005-0000-0000-00001F2A0000}"/>
    <cellStyle name="Note 2 8 3 8 3" xfId="43040" xr:uid="{00000000-0005-0000-0000-0000202A0000}"/>
    <cellStyle name="Note 2 8 3 9" xfId="18159" xr:uid="{00000000-0005-0000-0000-0000212A0000}"/>
    <cellStyle name="Note 2 8 4" xfId="1322" xr:uid="{00000000-0005-0000-0000-0000222A0000}"/>
    <cellStyle name="Note 2 8 4 2" xfId="1323" xr:uid="{00000000-0005-0000-0000-0000232A0000}"/>
    <cellStyle name="Note 2 8 4 2 2" xfId="3834" xr:uid="{00000000-0005-0000-0000-0000242A0000}"/>
    <cellStyle name="Note 2 8 4 2 2 2" xfId="13501" xr:uid="{00000000-0005-0000-0000-0000252A0000}"/>
    <cellStyle name="Note 2 8 4 2 2 2 2" xfId="30936" xr:uid="{00000000-0005-0000-0000-0000262A0000}"/>
    <cellStyle name="Note 2 8 4 2 2 2 3" xfId="45389" xr:uid="{00000000-0005-0000-0000-0000272A0000}"/>
    <cellStyle name="Note 2 8 4 2 2 3" xfId="15962" xr:uid="{00000000-0005-0000-0000-0000282A0000}"/>
    <cellStyle name="Note 2 8 4 2 2 3 2" xfId="33397" xr:uid="{00000000-0005-0000-0000-0000292A0000}"/>
    <cellStyle name="Note 2 8 4 2 2 3 3" xfId="47850" xr:uid="{00000000-0005-0000-0000-00002A2A0000}"/>
    <cellStyle name="Note 2 8 4 2 2 4" xfId="21270" xr:uid="{00000000-0005-0000-0000-00002B2A0000}"/>
    <cellStyle name="Note 2 8 4 2 2 5" xfId="35723" xr:uid="{00000000-0005-0000-0000-00002C2A0000}"/>
    <cellStyle name="Note 2 8 4 2 3" xfId="6296" xr:uid="{00000000-0005-0000-0000-00002D2A0000}"/>
    <cellStyle name="Note 2 8 4 2 3 2" xfId="23731" xr:uid="{00000000-0005-0000-0000-00002E2A0000}"/>
    <cellStyle name="Note 2 8 4 2 3 3" xfId="38184" xr:uid="{00000000-0005-0000-0000-00002F2A0000}"/>
    <cellStyle name="Note 2 8 4 2 4" xfId="8737" xr:uid="{00000000-0005-0000-0000-0000302A0000}"/>
    <cellStyle name="Note 2 8 4 2 4 2" xfId="26172" xr:uid="{00000000-0005-0000-0000-0000312A0000}"/>
    <cellStyle name="Note 2 8 4 2 4 3" xfId="40625" xr:uid="{00000000-0005-0000-0000-0000322A0000}"/>
    <cellStyle name="Note 2 8 4 2 5" xfId="11157" xr:uid="{00000000-0005-0000-0000-0000332A0000}"/>
    <cellStyle name="Note 2 8 4 2 5 2" xfId="28592" xr:uid="{00000000-0005-0000-0000-0000342A0000}"/>
    <cellStyle name="Note 2 8 4 2 5 3" xfId="43045" xr:uid="{00000000-0005-0000-0000-0000352A0000}"/>
    <cellStyle name="Note 2 8 4 2 6" xfId="18164" xr:uid="{00000000-0005-0000-0000-0000362A0000}"/>
    <cellStyle name="Note 2 8 4 3" xfId="1324" xr:uid="{00000000-0005-0000-0000-0000372A0000}"/>
    <cellStyle name="Note 2 8 4 3 2" xfId="3835" xr:uid="{00000000-0005-0000-0000-0000382A0000}"/>
    <cellStyle name="Note 2 8 4 3 2 2" xfId="13502" xr:uid="{00000000-0005-0000-0000-0000392A0000}"/>
    <cellStyle name="Note 2 8 4 3 2 2 2" xfId="30937" xr:uid="{00000000-0005-0000-0000-00003A2A0000}"/>
    <cellStyle name="Note 2 8 4 3 2 2 3" xfId="45390" xr:uid="{00000000-0005-0000-0000-00003B2A0000}"/>
    <cellStyle name="Note 2 8 4 3 2 3" xfId="15963" xr:uid="{00000000-0005-0000-0000-00003C2A0000}"/>
    <cellStyle name="Note 2 8 4 3 2 3 2" xfId="33398" xr:uid="{00000000-0005-0000-0000-00003D2A0000}"/>
    <cellStyle name="Note 2 8 4 3 2 3 3" xfId="47851" xr:uid="{00000000-0005-0000-0000-00003E2A0000}"/>
    <cellStyle name="Note 2 8 4 3 2 4" xfId="21271" xr:uid="{00000000-0005-0000-0000-00003F2A0000}"/>
    <cellStyle name="Note 2 8 4 3 2 5" xfId="35724" xr:uid="{00000000-0005-0000-0000-0000402A0000}"/>
    <cellStyle name="Note 2 8 4 3 3" xfId="6297" xr:uid="{00000000-0005-0000-0000-0000412A0000}"/>
    <cellStyle name="Note 2 8 4 3 3 2" xfId="23732" xr:uid="{00000000-0005-0000-0000-0000422A0000}"/>
    <cellStyle name="Note 2 8 4 3 3 3" xfId="38185" xr:uid="{00000000-0005-0000-0000-0000432A0000}"/>
    <cellStyle name="Note 2 8 4 3 4" xfId="8738" xr:uid="{00000000-0005-0000-0000-0000442A0000}"/>
    <cellStyle name="Note 2 8 4 3 4 2" xfId="26173" xr:uid="{00000000-0005-0000-0000-0000452A0000}"/>
    <cellStyle name="Note 2 8 4 3 4 3" xfId="40626" xr:uid="{00000000-0005-0000-0000-0000462A0000}"/>
    <cellStyle name="Note 2 8 4 3 5" xfId="11158" xr:uid="{00000000-0005-0000-0000-0000472A0000}"/>
    <cellStyle name="Note 2 8 4 3 5 2" xfId="28593" xr:uid="{00000000-0005-0000-0000-0000482A0000}"/>
    <cellStyle name="Note 2 8 4 3 5 3" xfId="43046" xr:uid="{00000000-0005-0000-0000-0000492A0000}"/>
    <cellStyle name="Note 2 8 4 3 6" xfId="18165" xr:uid="{00000000-0005-0000-0000-00004A2A0000}"/>
    <cellStyle name="Note 2 8 4 4" xfId="1325" xr:uid="{00000000-0005-0000-0000-00004B2A0000}"/>
    <cellStyle name="Note 2 8 4 4 2" xfId="3836" xr:uid="{00000000-0005-0000-0000-00004C2A0000}"/>
    <cellStyle name="Note 2 8 4 4 2 2" xfId="21272" xr:uid="{00000000-0005-0000-0000-00004D2A0000}"/>
    <cellStyle name="Note 2 8 4 4 2 3" xfId="35725" xr:uid="{00000000-0005-0000-0000-00004E2A0000}"/>
    <cellStyle name="Note 2 8 4 4 3" xfId="6298" xr:uid="{00000000-0005-0000-0000-00004F2A0000}"/>
    <cellStyle name="Note 2 8 4 4 3 2" xfId="23733" xr:uid="{00000000-0005-0000-0000-0000502A0000}"/>
    <cellStyle name="Note 2 8 4 4 3 3" xfId="38186" xr:uid="{00000000-0005-0000-0000-0000512A0000}"/>
    <cellStyle name="Note 2 8 4 4 4" xfId="8739" xr:uid="{00000000-0005-0000-0000-0000522A0000}"/>
    <cellStyle name="Note 2 8 4 4 4 2" xfId="26174" xr:uid="{00000000-0005-0000-0000-0000532A0000}"/>
    <cellStyle name="Note 2 8 4 4 4 3" xfId="40627" xr:uid="{00000000-0005-0000-0000-0000542A0000}"/>
    <cellStyle name="Note 2 8 4 4 5" xfId="11159" xr:uid="{00000000-0005-0000-0000-0000552A0000}"/>
    <cellStyle name="Note 2 8 4 4 5 2" xfId="28594" xr:uid="{00000000-0005-0000-0000-0000562A0000}"/>
    <cellStyle name="Note 2 8 4 4 5 3" xfId="43047" xr:uid="{00000000-0005-0000-0000-0000572A0000}"/>
    <cellStyle name="Note 2 8 4 4 6" xfId="15101" xr:uid="{00000000-0005-0000-0000-0000582A0000}"/>
    <cellStyle name="Note 2 8 4 4 6 2" xfId="32536" xr:uid="{00000000-0005-0000-0000-0000592A0000}"/>
    <cellStyle name="Note 2 8 4 4 6 3" xfId="46989" xr:uid="{00000000-0005-0000-0000-00005A2A0000}"/>
    <cellStyle name="Note 2 8 4 4 7" xfId="18166" xr:uid="{00000000-0005-0000-0000-00005B2A0000}"/>
    <cellStyle name="Note 2 8 4 4 8" xfId="20263" xr:uid="{00000000-0005-0000-0000-00005C2A0000}"/>
    <cellStyle name="Note 2 8 4 5" xfId="3833" xr:uid="{00000000-0005-0000-0000-00005D2A0000}"/>
    <cellStyle name="Note 2 8 4 5 2" xfId="13500" xr:uid="{00000000-0005-0000-0000-00005E2A0000}"/>
    <cellStyle name="Note 2 8 4 5 2 2" xfId="30935" xr:uid="{00000000-0005-0000-0000-00005F2A0000}"/>
    <cellStyle name="Note 2 8 4 5 2 3" xfId="45388" xr:uid="{00000000-0005-0000-0000-0000602A0000}"/>
    <cellStyle name="Note 2 8 4 5 3" xfId="15961" xr:uid="{00000000-0005-0000-0000-0000612A0000}"/>
    <cellStyle name="Note 2 8 4 5 3 2" xfId="33396" xr:uid="{00000000-0005-0000-0000-0000622A0000}"/>
    <cellStyle name="Note 2 8 4 5 3 3" xfId="47849" xr:uid="{00000000-0005-0000-0000-0000632A0000}"/>
    <cellStyle name="Note 2 8 4 5 4" xfId="21269" xr:uid="{00000000-0005-0000-0000-0000642A0000}"/>
    <cellStyle name="Note 2 8 4 5 5" xfId="35722" xr:uid="{00000000-0005-0000-0000-0000652A0000}"/>
    <cellStyle name="Note 2 8 4 6" xfId="6295" xr:uid="{00000000-0005-0000-0000-0000662A0000}"/>
    <cellStyle name="Note 2 8 4 6 2" xfId="23730" xr:uid="{00000000-0005-0000-0000-0000672A0000}"/>
    <cellStyle name="Note 2 8 4 6 3" xfId="38183" xr:uid="{00000000-0005-0000-0000-0000682A0000}"/>
    <cellStyle name="Note 2 8 4 7" xfId="8736" xr:uid="{00000000-0005-0000-0000-0000692A0000}"/>
    <cellStyle name="Note 2 8 4 7 2" xfId="26171" xr:uid="{00000000-0005-0000-0000-00006A2A0000}"/>
    <cellStyle name="Note 2 8 4 7 3" xfId="40624" xr:uid="{00000000-0005-0000-0000-00006B2A0000}"/>
    <cellStyle name="Note 2 8 4 8" xfId="11156" xr:uid="{00000000-0005-0000-0000-00006C2A0000}"/>
    <cellStyle name="Note 2 8 4 8 2" xfId="28591" xr:uid="{00000000-0005-0000-0000-00006D2A0000}"/>
    <cellStyle name="Note 2 8 4 8 3" xfId="43044" xr:uid="{00000000-0005-0000-0000-00006E2A0000}"/>
    <cellStyle name="Note 2 8 4 9" xfId="18163" xr:uid="{00000000-0005-0000-0000-00006F2A0000}"/>
    <cellStyle name="Note 2 8 5" xfId="1326" xr:uid="{00000000-0005-0000-0000-0000702A0000}"/>
    <cellStyle name="Note 2 8 5 2" xfId="1327" xr:uid="{00000000-0005-0000-0000-0000712A0000}"/>
    <cellStyle name="Note 2 8 5 2 2" xfId="3838" xr:uid="{00000000-0005-0000-0000-0000722A0000}"/>
    <cellStyle name="Note 2 8 5 2 2 2" xfId="13504" xr:uid="{00000000-0005-0000-0000-0000732A0000}"/>
    <cellStyle name="Note 2 8 5 2 2 2 2" xfId="30939" xr:uid="{00000000-0005-0000-0000-0000742A0000}"/>
    <cellStyle name="Note 2 8 5 2 2 2 3" xfId="45392" xr:uid="{00000000-0005-0000-0000-0000752A0000}"/>
    <cellStyle name="Note 2 8 5 2 2 3" xfId="15965" xr:uid="{00000000-0005-0000-0000-0000762A0000}"/>
    <cellStyle name="Note 2 8 5 2 2 3 2" xfId="33400" xr:uid="{00000000-0005-0000-0000-0000772A0000}"/>
    <cellStyle name="Note 2 8 5 2 2 3 3" xfId="47853" xr:uid="{00000000-0005-0000-0000-0000782A0000}"/>
    <cellStyle name="Note 2 8 5 2 2 4" xfId="21274" xr:uid="{00000000-0005-0000-0000-0000792A0000}"/>
    <cellStyle name="Note 2 8 5 2 2 5" xfId="35727" xr:uid="{00000000-0005-0000-0000-00007A2A0000}"/>
    <cellStyle name="Note 2 8 5 2 3" xfId="6300" xr:uid="{00000000-0005-0000-0000-00007B2A0000}"/>
    <cellStyle name="Note 2 8 5 2 3 2" xfId="23735" xr:uid="{00000000-0005-0000-0000-00007C2A0000}"/>
    <cellStyle name="Note 2 8 5 2 3 3" xfId="38188" xr:uid="{00000000-0005-0000-0000-00007D2A0000}"/>
    <cellStyle name="Note 2 8 5 2 4" xfId="8741" xr:uid="{00000000-0005-0000-0000-00007E2A0000}"/>
    <cellStyle name="Note 2 8 5 2 4 2" xfId="26176" xr:uid="{00000000-0005-0000-0000-00007F2A0000}"/>
    <cellStyle name="Note 2 8 5 2 4 3" xfId="40629" xr:uid="{00000000-0005-0000-0000-0000802A0000}"/>
    <cellStyle name="Note 2 8 5 2 5" xfId="11161" xr:uid="{00000000-0005-0000-0000-0000812A0000}"/>
    <cellStyle name="Note 2 8 5 2 5 2" xfId="28596" xr:uid="{00000000-0005-0000-0000-0000822A0000}"/>
    <cellStyle name="Note 2 8 5 2 5 3" xfId="43049" xr:uid="{00000000-0005-0000-0000-0000832A0000}"/>
    <cellStyle name="Note 2 8 5 2 6" xfId="18168" xr:uid="{00000000-0005-0000-0000-0000842A0000}"/>
    <cellStyle name="Note 2 8 5 3" xfId="1328" xr:uid="{00000000-0005-0000-0000-0000852A0000}"/>
    <cellStyle name="Note 2 8 5 3 2" xfId="3839" xr:uid="{00000000-0005-0000-0000-0000862A0000}"/>
    <cellStyle name="Note 2 8 5 3 2 2" xfId="13505" xr:uid="{00000000-0005-0000-0000-0000872A0000}"/>
    <cellStyle name="Note 2 8 5 3 2 2 2" xfId="30940" xr:uid="{00000000-0005-0000-0000-0000882A0000}"/>
    <cellStyle name="Note 2 8 5 3 2 2 3" xfId="45393" xr:uid="{00000000-0005-0000-0000-0000892A0000}"/>
    <cellStyle name="Note 2 8 5 3 2 3" xfId="15966" xr:uid="{00000000-0005-0000-0000-00008A2A0000}"/>
    <cellStyle name="Note 2 8 5 3 2 3 2" xfId="33401" xr:uid="{00000000-0005-0000-0000-00008B2A0000}"/>
    <cellStyle name="Note 2 8 5 3 2 3 3" xfId="47854" xr:uid="{00000000-0005-0000-0000-00008C2A0000}"/>
    <cellStyle name="Note 2 8 5 3 2 4" xfId="21275" xr:uid="{00000000-0005-0000-0000-00008D2A0000}"/>
    <cellStyle name="Note 2 8 5 3 2 5" xfId="35728" xr:uid="{00000000-0005-0000-0000-00008E2A0000}"/>
    <cellStyle name="Note 2 8 5 3 3" xfId="6301" xr:uid="{00000000-0005-0000-0000-00008F2A0000}"/>
    <cellStyle name="Note 2 8 5 3 3 2" xfId="23736" xr:uid="{00000000-0005-0000-0000-0000902A0000}"/>
    <cellStyle name="Note 2 8 5 3 3 3" xfId="38189" xr:uid="{00000000-0005-0000-0000-0000912A0000}"/>
    <cellStyle name="Note 2 8 5 3 4" xfId="8742" xr:uid="{00000000-0005-0000-0000-0000922A0000}"/>
    <cellStyle name="Note 2 8 5 3 4 2" xfId="26177" xr:uid="{00000000-0005-0000-0000-0000932A0000}"/>
    <cellStyle name="Note 2 8 5 3 4 3" xfId="40630" xr:uid="{00000000-0005-0000-0000-0000942A0000}"/>
    <cellStyle name="Note 2 8 5 3 5" xfId="11162" xr:uid="{00000000-0005-0000-0000-0000952A0000}"/>
    <cellStyle name="Note 2 8 5 3 5 2" xfId="28597" xr:uid="{00000000-0005-0000-0000-0000962A0000}"/>
    <cellStyle name="Note 2 8 5 3 5 3" xfId="43050" xr:uid="{00000000-0005-0000-0000-0000972A0000}"/>
    <cellStyle name="Note 2 8 5 3 6" xfId="18169" xr:uid="{00000000-0005-0000-0000-0000982A0000}"/>
    <cellStyle name="Note 2 8 5 4" xfId="1329" xr:uid="{00000000-0005-0000-0000-0000992A0000}"/>
    <cellStyle name="Note 2 8 5 4 2" xfId="3840" xr:uid="{00000000-0005-0000-0000-00009A2A0000}"/>
    <cellStyle name="Note 2 8 5 4 2 2" xfId="21276" xr:uid="{00000000-0005-0000-0000-00009B2A0000}"/>
    <cellStyle name="Note 2 8 5 4 2 3" xfId="35729" xr:uid="{00000000-0005-0000-0000-00009C2A0000}"/>
    <cellStyle name="Note 2 8 5 4 3" xfId="6302" xr:uid="{00000000-0005-0000-0000-00009D2A0000}"/>
    <cellStyle name="Note 2 8 5 4 3 2" xfId="23737" xr:uid="{00000000-0005-0000-0000-00009E2A0000}"/>
    <cellStyle name="Note 2 8 5 4 3 3" xfId="38190" xr:uid="{00000000-0005-0000-0000-00009F2A0000}"/>
    <cellStyle name="Note 2 8 5 4 4" xfId="8743" xr:uid="{00000000-0005-0000-0000-0000A02A0000}"/>
    <cellStyle name="Note 2 8 5 4 4 2" xfId="26178" xr:uid="{00000000-0005-0000-0000-0000A12A0000}"/>
    <cellStyle name="Note 2 8 5 4 4 3" xfId="40631" xr:uid="{00000000-0005-0000-0000-0000A22A0000}"/>
    <cellStyle name="Note 2 8 5 4 5" xfId="11163" xr:uid="{00000000-0005-0000-0000-0000A32A0000}"/>
    <cellStyle name="Note 2 8 5 4 5 2" xfId="28598" xr:uid="{00000000-0005-0000-0000-0000A42A0000}"/>
    <cellStyle name="Note 2 8 5 4 5 3" xfId="43051" xr:uid="{00000000-0005-0000-0000-0000A52A0000}"/>
    <cellStyle name="Note 2 8 5 4 6" xfId="15102" xr:uid="{00000000-0005-0000-0000-0000A62A0000}"/>
    <cellStyle name="Note 2 8 5 4 6 2" xfId="32537" xr:uid="{00000000-0005-0000-0000-0000A72A0000}"/>
    <cellStyle name="Note 2 8 5 4 6 3" xfId="46990" xr:uid="{00000000-0005-0000-0000-0000A82A0000}"/>
    <cellStyle name="Note 2 8 5 4 7" xfId="18170" xr:uid="{00000000-0005-0000-0000-0000A92A0000}"/>
    <cellStyle name="Note 2 8 5 4 8" xfId="20264" xr:uid="{00000000-0005-0000-0000-0000AA2A0000}"/>
    <cellStyle name="Note 2 8 5 5" xfId="3837" xr:uid="{00000000-0005-0000-0000-0000AB2A0000}"/>
    <cellStyle name="Note 2 8 5 5 2" xfId="13503" xr:uid="{00000000-0005-0000-0000-0000AC2A0000}"/>
    <cellStyle name="Note 2 8 5 5 2 2" xfId="30938" xr:uid="{00000000-0005-0000-0000-0000AD2A0000}"/>
    <cellStyle name="Note 2 8 5 5 2 3" xfId="45391" xr:uid="{00000000-0005-0000-0000-0000AE2A0000}"/>
    <cellStyle name="Note 2 8 5 5 3" xfId="15964" xr:uid="{00000000-0005-0000-0000-0000AF2A0000}"/>
    <cellStyle name="Note 2 8 5 5 3 2" xfId="33399" xr:uid="{00000000-0005-0000-0000-0000B02A0000}"/>
    <cellStyle name="Note 2 8 5 5 3 3" xfId="47852" xr:uid="{00000000-0005-0000-0000-0000B12A0000}"/>
    <cellStyle name="Note 2 8 5 5 4" xfId="21273" xr:uid="{00000000-0005-0000-0000-0000B22A0000}"/>
    <cellStyle name="Note 2 8 5 5 5" xfId="35726" xr:uid="{00000000-0005-0000-0000-0000B32A0000}"/>
    <cellStyle name="Note 2 8 5 6" xfId="6299" xr:uid="{00000000-0005-0000-0000-0000B42A0000}"/>
    <cellStyle name="Note 2 8 5 6 2" xfId="23734" xr:uid="{00000000-0005-0000-0000-0000B52A0000}"/>
    <cellStyle name="Note 2 8 5 6 3" xfId="38187" xr:uid="{00000000-0005-0000-0000-0000B62A0000}"/>
    <cellStyle name="Note 2 8 5 7" xfId="8740" xr:uid="{00000000-0005-0000-0000-0000B72A0000}"/>
    <cellStyle name="Note 2 8 5 7 2" xfId="26175" xr:uid="{00000000-0005-0000-0000-0000B82A0000}"/>
    <cellStyle name="Note 2 8 5 7 3" xfId="40628" xr:uid="{00000000-0005-0000-0000-0000B92A0000}"/>
    <cellStyle name="Note 2 8 5 8" xfId="11160" xr:uid="{00000000-0005-0000-0000-0000BA2A0000}"/>
    <cellStyle name="Note 2 8 5 8 2" xfId="28595" xr:uid="{00000000-0005-0000-0000-0000BB2A0000}"/>
    <cellStyle name="Note 2 8 5 8 3" xfId="43048" xr:uid="{00000000-0005-0000-0000-0000BC2A0000}"/>
    <cellStyle name="Note 2 8 5 9" xfId="18167" xr:uid="{00000000-0005-0000-0000-0000BD2A0000}"/>
    <cellStyle name="Note 2 8 6" xfId="1330" xr:uid="{00000000-0005-0000-0000-0000BE2A0000}"/>
    <cellStyle name="Note 2 8 6 2" xfId="3841" xr:uid="{00000000-0005-0000-0000-0000BF2A0000}"/>
    <cellStyle name="Note 2 8 6 2 2" xfId="13506" xr:uid="{00000000-0005-0000-0000-0000C02A0000}"/>
    <cellStyle name="Note 2 8 6 2 2 2" xfId="30941" xr:uid="{00000000-0005-0000-0000-0000C12A0000}"/>
    <cellStyle name="Note 2 8 6 2 2 3" xfId="45394" xr:uid="{00000000-0005-0000-0000-0000C22A0000}"/>
    <cellStyle name="Note 2 8 6 2 3" xfId="15967" xr:uid="{00000000-0005-0000-0000-0000C32A0000}"/>
    <cellStyle name="Note 2 8 6 2 3 2" xfId="33402" xr:uid="{00000000-0005-0000-0000-0000C42A0000}"/>
    <cellStyle name="Note 2 8 6 2 3 3" xfId="47855" xr:uid="{00000000-0005-0000-0000-0000C52A0000}"/>
    <cellStyle name="Note 2 8 6 2 4" xfId="21277" xr:uid="{00000000-0005-0000-0000-0000C62A0000}"/>
    <cellStyle name="Note 2 8 6 2 5" xfId="35730" xr:uid="{00000000-0005-0000-0000-0000C72A0000}"/>
    <cellStyle name="Note 2 8 6 3" xfId="6303" xr:uid="{00000000-0005-0000-0000-0000C82A0000}"/>
    <cellStyle name="Note 2 8 6 3 2" xfId="23738" xr:uid="{00000000-0005-0000-0000-0000C92A0000}"/>
    <cellStyle name="Note 2 8 6 3 3" xfId="38191" xr:uid="{00000000-0005-0000-0000-0000CA2A0000}"/>
    <cellStyle name="Note 2 8 6 4" xfId="8744" xr:uid="{00000000-0005-0000-0000-0000CB2A0000}"/>
    <cellStyle name="Note 2 8 6 4 2" xfId="26179" xr:uid="{00000000-0005-0000-0000-0000CC2A0000}"/>
    <cellStyle name="Note 2 8 6 4 3" xfId="40632" xr:uid="{00000000-0005-0000-0000-0000CD2A0000}"/>
    <cellStyle name="Note 2 8 6 5" xfId="11164" xr:uid="{00000000-0005-0000-0000-0000CE2A0000}"/>
    <cellStyle name="Note 2 8 6 5 2" xfId="28599" xr:uid="{00000000-0005-0000-0000-0000CF2A0000}"/>
    <cellStyle name="Note 2 8 6 5 3" xfId="43052" xr:uid="{00000000-0005-0000-0000-0000D02A0000}"/>
    <cellStyle name="Note 2 8 6 6" xfId="18171" xr:uid="{00000000-0005-0000-0000-0000D12A0000}"/>
    <cellStyle name="Note 2 8 7" xfId="1331" xr:uid="{00000000-0005-0000-0000-0000D22A0000}"/>
    <cellStyle name="Note 2 8 7 2" xfId="3842" xr:uid="{00000000-0005-0000-0000-0000D32A0000}"/>
    <cellStyle name="Note 2 8 7 2 2" xfId="13507" xr:uid="{00000000-0005-0000-0000-0000D42A0000}"/>
    <cellStyle name="Note 2 8 7 2 2 2" xfId="30942" xr:uid="{00000000-0005-0000-0000-0000D52A0000}"/>
    <cellStyle name="Note 2 8 7 2 2 3" xfId="45395" xr:uid="{00000000-0005-0000-0000-0000D62A0000}"/>
    <cellStyle name="Note 2 8 7 2 3" xfId="15968" xr:uid="{00000000-0005-0000-0000-0000D72A0000}"/>
    <cellStyle name="Note 2 8 7 2 3 2" xfId="33403" xr:uid="{00000000-0005-0000-0000-0000D82A0000}"/>
    <cellStyle name="Note 2 8 7 2 3 3" xfId="47856" xr:uid="{00000000-0005-0000-0000-0000D92A0000}"/>
    <cellStyle name="Note 2 8 7 2 4" xfId="21278" xr:uid="{00000000-0005-0000-0000-0000DA2A0000}"/>
    <cellStyle name="Note 2 8 7 2 5" xfId="35731" xr:uid="{00000000-0005-0000-0000-0000DB2A0000}"/>
    <cellStyle name="Note 2 8 7 3" xfId="6304" xr:uid="{00000000-0005-0000-0000-0000DC2A0000}"/>
    <cellStyle name="Note 2 8 7 3 2" xfId="23739" xr:uid="{00000000-0005-0000-0000-0000DD2A0000}"/>
    <cellStyle name="Note 2 8 7 3 3" xfId="38192" xr:uid="{00000000-0005-0000-0000-0000DE2A0000}"/>
    <cellStyle name="Note 2 8 7 4" xfId="8745" xr:uid="{00000000-0005-0000-0000-0000DF2A0000}"/>
    <cellStyle name="Note 2 8 7 4 2" xfId="26180" xr:uid="{00000000-0005-0000-0000-0000E02A0000}"/>
    <cellStyle name="Note 2 8 7 4 3" xfId="40633" xr:uid="{00000000-0005-0000-0000-0000E12A0000}"/>
    <cellStyle name="Note 2 8 7 5" xfId="11165" xr:uid="{00000000-0005-0000-0000-0000E22A0000}"/>
    <cellStyle name="Note 2 8 7 5 2" xfId="28600" xr:uid="{00000000-0005-0000-0000-0000E32A0000}"/>
    <cellStyle name="Note 2 8 7 5 3" xfId="43053" xr:uid="{00000000-0005-0000-0000-0000E42A0000}"/>
    <cellStyle name="Note 2 8 7 6" xfId="18172" xr:uid="{00000000-0005-0000-0000-0000E52A0000}"/>
    <cellStyle name="Note 2 8 8" xfId="1332" xr:uid="{00000000-0005-0000-0000-0000E62A0000}"/>
    <cellStyle name="Note 2 8 8 2" xfId="3843" xr:uid="{00000000-0005-0000-0000-0000E72A0000}"/>
    <cellStyle name="Note 2 8 8 2 2" xfId="21279" xr:uid="{00000000-0005-0000-0000-0000E82A0000}"/>
    <cellStyle name="Note 2 8 8 2 3" xfId="35732" xr:uid="{00000000-0005-0000-0000-0000E92A0000}"/>
    <cellStyle name="Note 2 8 8 3" xfId="6305" xr:uid="{00000000-0005-0000-0000-0000EA2A0000}"/>
    <cellStyle name="Note 2 8 8 3 2" xfId="23740" xr:uid="{00000000-0005-0000-0000-0000EB2A0000}"/>
    <cellStyle name="Note 2 8 8 3 3" xfId="38193" xr:uid="{00000000-0005-0000-0000-0000EC2A0000}"/>
    <cellStyle name="Note 2 8 8 4" xfId="8746" xr:uid="{00000000-0005-0000-0000-0000ED2A0000}"/>
    <cellStyle name="Note 2 8 8 4 2" xfId="26181" xr:uid="{00000000-0005-0000-0000-0000EE2A0000}"/>
    <cellStyle name="Note 2 8 8 4 3" xfId="40634" xr:uid="{00000000-0005-0000-0000-0000EF2A0000}"/>
    <cellStyle name="Note 2 8 8 5" xfId="11166" xr:uid="{00000000-0005-0000-0000-0000F02A0000}"/>
    <cellStyle name="Note 2 8 8 5 2" xfId="28601" xr:uid="{00000000-0005-0000-0000-0000F12A0000}"/>
    <cellStyle name="Note 2 8 8 5 3" xfId="43054" xr:uid="{00000000-0005-0000-0000-0000F22A0000}"/>
    <cellStyle name="Note 2 8 8 6" xfId="15103" xr:uid="{00000000-0005-0000-0000-0000F32A0000}"/>
    <cellStyle name="Note 2 8 8 6 2" xfId="32538" xr:uid="{00000000-0005-0000-0000-0000F42A0000}"/>
    <cellStyle name="Note 2 8 8 6 3" xfId="46991" xr:uid="{00000000-0005-0000-0000-0000F52A0000}"/>
    <cellStyle name="Note 2 8 8 7" xfId="18173" xr:uid="{00000000-0005-0000-0000-0000F62A0000}"/>
    <cellStyle name="Note 2 8 8 8" xfId="20265" xr:uid="{00000000-0005-0000-0000-0000F72A0000}"/>
    <cellStyle name="Note 2 8 9" xfId="3824" xr:uid="{00000000-0005-0000-0000-0000F82A0000}"/>
    <cellStyle name="Note 2 8 9 2" xfId="13493" xr:uid="{00000000-0005-0000-0000-0000F92A0000}"/>
    <cellStyle name="Note 2 8 9 2 2" xfId="30928" xr:uid="{00000000-0005-0000-0000-0000FA2A0000}"/>
    <cellStyle name="Note 2 8 9 2 3" xfId="45381" xr:uid="{00000000-0005-0000-0000-0000FB2A0000}"/>
    <cellStyle name="Note 2 8 9 3" xfId="15954" xr:uid="{00000000-0005-0000-0000-0000FC2A0000}"/>
    <cellStyle name="Note 2 8 9 3 2" xfId="33389" xr:uid="{00000000-0005-0000-0000-0000FD2A0000}"/>
    <cellStyle name="Note 2 8 9 3 3" xfId="47842" xr:uid="{00000000-0005-0000-0000-0000FE2A0000}"/>
    <cellStyle name="Note 2 8 9 4" xfId="21260" xr:uid="{00000000-0005-0000-0000-0000FF2A0000}"/>
    <cellStyle name="Note 2 8 9 5" xfId="35713" xr:uid="{00000000-0005-0000-0000-0000002B0000}"/>
    <cellStyle name="Note 2 9" xfId="1333" xr:uid="{00000000-0005-0000-0000-0000012B0000}"/>
    <cellStyle name="Note 2 9 10" xfId="6306" xr:uid="{00000000-0005-0000-0000-0000022B0000}"/>
    <cellStyle name="Note 2 9 10 2" xfId="23741" xr:uid="{00000000-0005-0000-0000-0000032B0000}"/>
    <cellStyle name="Note 2 9 10 3" xfId="38194" xr:uid="{00000000-0005-0000-0000-0000042B0000}"/>
    <cellStyle name="Note 2 9 11" xfId="8747" xr:uid="{00000000-0005-0000-0000-0000052B0000}"/>
    <cellStyle name="Note 2 9 11 2" xfId="26182" xr:uid="{00000000-0005-0000-0000-0000062B0000}"/>
    <cellStyle name="Note 2 9 11 3" xfId="40635" xr:uid="{00000000-0005-0000-0000-0000072B0000}"/>
    <cellStyle name="Note 2 9 12" xfId="11167" xr:uid="{00000000-0005-0000-0000-0000082B0000}"/>
    <cellStyle name="Note 2 9 12 2" xfId="28602" xr:uid="{00000000-0005-0000-0000-0000092B0000}"/>
    <cellStyle name="Note 2 9 12 3" xfId="43055" xr:uid="{00000000-0005-0000-0000-00000A2B0000}"/>
    <cellStyle name="Note 2 9 13" xfId="18174" xr:uid="{00000000-0005-0000-0000-00000B2B0000}"/>
    <cellStyle name="Note 2 9 2" xfId="1334" xr:uid="{00000000-0005-0000-0000-00000C2B0000}"/>
    <cellStyle name="Note 2 9 2 2" xfId="1335" xr:uid="{00000000-0005-0000-0000-00000D2B0000}"/>
    <cellStyle name="Note 2 9 2 2 2" xfId="3846" xr:uid="{00000000-0005-0000-0000-00000E2B0000}"/>
    <cellStyle name="Note 2 9 2 2 2 2" xfId="13510" xr:uid="{00000000-0005-0000-0000-00000F2B0000}"/>
    <cellStyle name="Note 2 9 2 2 2 2 2" xfId="30945" xr:uid="{00000000-0005-0000-0000-0000102B0000}"/>
    <cellStyle name="Note 2 9 2 2 2 2 3" xfId="45398" xr:uid="{00000000-0005-0000-0000-0000112B0000}"/>
    <cellStyle name="Note 2 9 2 2 2 3" xfId="15971" xr:uid="{00000000-0005-0000-0000-0000122B0000}"/>
    <cellStyle name="Note 2 9 2 2 2 3 2" xfId="33406" xr:uid="{00000000-0005-0000-0000-0000132B0000}"/>
    <cellStyle name="Note 2 9 2 2 2 3 3" xfId="47859" xr:uid="{00000000-0005-0000-0000-0000142B0000}"/>
    <cellStyle name="Note 2 9 2 2 2 4" xfId="21282" xr:uid="{00000000-0005-0000-0000-0000152B0000}"/>
    <cellStyle name="Note 2 9 2 2 2 5" xfId="35735" xr:uid="{00000000-0005-0000-0000-0000162B0000}"/>
    <cellStyle name="Note 2 9 2 2 3" xfId="6308" xr:uid="{00000000-0005-0000-0000-0000172B0000}"/>
    <cellStyle name="Note 2 9 2 2 3 2" xfId="23743" xr:uid="{00000000-0005-0000-0000-0000182B0000}"/>
    <cellStyle name="Note 2 9 2 2 3 3" xfId="38196" xr:uid="{00000000-0005-0000-0000-0000192B0000}"/>
    <cellStyle name="Note 2 9 2 2 4" xfId="8749" xr:uid="{00000000-0005-0000-0000-00001A2B0000}"/>
    <cellStyle name="Note 2 9 2 2 4 2" xfId="26184" xr:uid="{00000000-0005-0000-0000-00001B2B0000}"/>
    <cellStyle name="Note 2 9 2 2 4 3" xfId="40637" xr:uid="{00000000-0005-0000-0000-00001C2B0000}"/>
    <cellStyle name="Note 2 9 2 2 5" xfId="11169" xr:uid="{00000000-0005-0000-0000-00001D2B0000}"/>
    <cellStyle name="Note 2 9 2 2 5 2" xfId="28604" xr:uid="{00000000-0005-0000-0000-00001E2B0000}"/>
    <cellStyle name="Note 2 9 2 2 5 3" xfId="43057" xr:uid="{00000000-0005-0000-0000-00001F2B0000}"/>
    <cellStyle name="Note 2 9 2 2 6" xfId="18176" xr:uid="{00000000-0005-0000-0000-0000202B0000}"/>
    <cellStyle name="Note 2 9 2 3" xfId="1336" xr:uid="{00000000-0005-0000-0000-0000212B0000}"/>
    <cellStyle name="Note 2 9 2 3 2" xfId="3847" xr:uid="{00000000-0005-0000-0000-0000222B0000}"/>
    <cellStyle name="Note 2 9 2 3 2 2" xfId="13511" xr:uid="{00000000-0005-0000-0000-0000232B0000}"/>
    <cellStyle name="Note 2 9 2 3 2 2 2" xfId="30946" xr:uid="{00000000-0005-0000-0000-0000242B0000}"/>
    <cellStyle name="Note 2 9 2 3 2 2 3" xfId="45399" xr:uid="{00000000-0005-0000-0000-0000252B0000}"/>
    <cellStyle name="Note 2 9 2 3 2 3" xfId="15972" xr:uid="{00000000-0005-0000-0000-0000262B0000}"/>
    <cellStyle name="Note 2 9 2 3 2 3 2" xfId="33407" xr:uid="{00000000-0005-0000-0000-0000272B0000}"/>
    <cellStyle name="Note 2 9 2 3 2 3 3" xfId="47860" xr:uid="{00000000-0005-0000-0000-0000282B0000}"/>
    <cellStyle name="Note 2 9 2 3 2 4" xfId="21283" xr:uid="{00000000-0005-0000-0000-0000292B0000}"/>
    <cellStyle name="Note 2 9 2 3 2 5" xfId="35736" xr:uid="{00000000-0005-0000-0000-00002A2B0000}"/>
    <cellStyle name="Note 2 9 2 3 3" xfId="6309" xr:uid="{00000000-0005-0000-0000-00002B2B0000}"/>
    <cellStyle name="Note 2 9 2 3 3 2" xfId="23744" xr:uid="{00000000-0005-0000-0000-00002C2B0000}"/>
    <cellStyle name="Note 2 9 2 3 3 3" xfId="38197" xr:uid="{00000000-0005-0000-0000-00002D2B0000}"/>
    <cellStyle name="Note 2 9 2 3 4" xfId="8750" xr:uid="{00000000-0005-0000-0000-00002E2B0000}"/>
    <cellStyle name="Note 2 9 2 3 4 2" xfId="26185" xr:uid="{00000000-0005-0000-0000-00002F2B0000}"/>
    <cellStyle name="Note 2 9 2 3 4 3" xfId="40638" xr:uid="{00000000-0005-0000-0000-0000302B0000}"/>
    <cellStyle name="Note 2 9 2 3 5" xfId="11170" xr:uid="{00000000-0005-0000-0000-0000312B0000}"/>
    <cellStyle name="Note 2 9 2 3 5 2" xfId="28605" xr:uid="{00000000-0005-0000-0000-0000322B0000}"/>
    <cellStyle name="Note 2 9 2 3 5 3" xfId="43058" xr:uid="{00000000-0005-0000-0000-0000332B0000}"/>
    <cellStyle name="Note 2 9 2 3 6" xfId="18177" xr:uid="{00000000-0005-0000-0000-0000342B0000}"/>
    <cellStyle name="Note 2 9 2 4" xfId="1337" xr:uid="{00000000-0005-0000-0000-0000352B0000}"/>
    <cellStyle name="Note 2 9 2 4 2" xfId="3848" xr:uid="{00000000-0005-0000-0000-0000362B0000}"/>
    <cellStyle name="Note 2 9 2 4 2 2" xfId="21284" xr:uid="{00000000-0005-0000-0000-0000372B0000}"/>
    <cellStyle name="Note 2 9 2 4 2 3" xfId="35737" xr:uid="{00000000-0005-0000-0000-0000382B0000}"/>
    <cellStyle name="Note 2 9 2 4 3" xfId="6310" xr:uid="{00000000-0005-0000-0000-0000392B0000}"/>
    <cellStyle name="Note 2 9 2 4 3 2" xfId="23745" xr:uid="{00000000-0005-0000-0000-00003A2B0000}"/>
    <cellStyle name="Note 2 9 2 4 3 3" xfId="38198" xr:uid="{00000000-0005-0000-0000-00003B2B0000}"/>
    <cellStyle name="Note 2 9 2 4 4" xfId="8751" xr:uid="{00000000-0005-0000-0000-00003C2B0000}"/>
    <cellStyle name="Note 2 9 2 4 4 2" xfId="26186" xr:uid="{00000000-0005-0000-0000-00003D2B0000}"/>
    <cellStyle name="Note 2 9 2 4 4 3" xfId="40639" xr:uid="{00000000-0005-0000-0000-00003E2B0000}"/>
    <cellStyle name="Note 2 9 2 4 5" xfId="11171" xr:uid="{00000000-0005-0000-0000-00003F2B0000}"/>
    <cellStyle name="Note 2 9 2 4 5 2" xfId="28606" xr:uid="{00000000-0005-0000-0000-0000402B0000}"/>
    <cellStyle name="Note 2 9 2 4 5 3" xfId="43059" xr:uid="{00000000-0005-0000-0000-0000412B0000}"/>
    <cellStyle name="Note 2 9 2 4 6" xfId="15104" xr:uid="{00000000-0005-0000-0000-0000422B0000}"/>
    <cellStyle name="Note 2 9 2 4 6 2" xfId="32539" xr:uid="{00000000-0005-0000-0000-0000432B0000}"/>
    <cellStyle name="Note 2 9 2 4 6 3" xfId="46992" xr:uid="{00000000-0005-0000-0000-0000442B0000}"/>
    <cellStyle name="Note 2 9 2 4 7" xfId="18178" xr:uid="{00000000-0005-0000-0000-0000452B0000}"/>
    <cellStyle name="Note 2 9 2 4 8" xfId="20266" xr:uid="{00000000-0005-0000-0000-0000462B0000}"/>
    <cellStyle name="Note 2 9 2 5" xfId="3845" xr:uid="{00000000-0005-0000-0000-0000472B0000}"/>
    <cellStyle name="Note 2 9 2 5 2" xfId="13509" xr:uid="{00000000-0005-0000-0000-0000482B0000}"/>
    <cellStyle name="Note 2 9 2 5 2 2" xfId="30944" xr:uid="{00000000-0005-0000-0000-0000492B0000}"/>
    <cellStyle name="Note 2 9 2 5 2 3" xfId="45397" xr:uid="{00000000-0005-0000-0000-00004A2B0000}"/>
    <cellStyle name="Note 2 9 2 5 3" xfId="15970" xr:uid="{00000000-0005-0000-0000-00004B2B0000}"/>
    <cellStyle name="Note 2 9 2 5 3 2" xfId="33405" xr:uid="{00000000-0005-0000-0000-00004C2B0000}"/>
    <cellStyle name="Note 2 9 2 5 3 3" xfId="47858" xr:uid="{00000000-0005-0000-0000-00004D2B0000}"/>
    <cellStyle name="Note 2 9 2 5 4" xfId="21281" xr:uid="{00000000-0005-0000-0000-00004E2B0000}"/>
    <cellStyle name="Note 2 9 2 5 5" xfId="35734" xr:uid="{00000000-0005-0000-0000-00004F2B0000}"/>
    <cellStyle name="Note 2 9 2 6" xfId="6307" xr:uid="{00000000-0005-0000-0000-0000502B0000}"/>
    <cellStyle name="Note 2 9 2 6 2" xfId="23742" xr:uid="{00000000-0005-0000-0000-0000512B0000}"/>
    <cellStyle name="Note 2 9 2 6 3" xfId="38195" xr:uid="{00000000-0005-0000-0000-0000522B0000}"/>
    <cellStyle name="Note 2 9 2 7" xfId="8748" xr:uid="{00000000-0005-0000-0000-0000532B0000}"/>
    <cellStyle name="Note 2 9 2 7 2" xfId="26183" xr:uid="{00000000-0005-0000-0000-0000542B0000}"/>
    <cellStyle name="Note 2 9 2 7 3" xfId="40636" xr:uid="{00000000-0005-0000-0000-0000552B0000}"/>
    <cellStyle name="Note 2 9 2 8" xfId="11168" xr:uid="{00000000-0005-0000-0000-0000562B0000}"/>
    <cellStyle name="Note 2 9 2 8 2" xfId="28603" xr:uid="{00000000-0005-0000-0000-0000572B0000}"/>
    <cellStyle name="Note 2 9 2 8 3" xfId="43056" xr:uid="{00000000-0005-0000-0000-0000582B0000}"/>
    <cellStyle name="Note 2 9 2 9" xfId="18175" xr:uid="{00000000-0005-0000-0000-0000592B0000}"/>
    <cellStyle name="Note 2 9 3" xfId="1338" xr:uid="{00000000-0005-0000-0000-00005A2B0000}"/>
    <cellStyle name="Note 2 9 3 2" xfId="1339" xr:uid="{00000000-0005-0000-0000-00005B2B0000}"/>
    <cellStyle name="Note 2 9 3 2 2" xfId="3850" xr:uid="{00000000-0005-0000-0000-00005C2B0000}"/>
    <cellStyle name="Note 2 9 3 2 2 2" xfId="13513" xr:uid="{00000000-0005-0000-0000-00005D2B0000}"/>
    <cellStyle name="Note 2 9 3 2 2 2 2" xfId="30948" xr:uid="{00000000-0005-0000-0000-00005E2B0000}"/>
    <cellStyle name="Note 2 9 3 2 2 2 3" xfId="45401" xr:uid="{00000000-0005-0000-0000-00005F2B0000}"/>
    <cellStyle name="Note 2 9 3 2 2 3" xfId="15974" xr:uid="{00000000-0005-0000-0000-0000602B0000}"/>
    <cellStyle name="Note 2 9 3 2 2 3 2" xfId="33409" xr:uid="{00000000-0005-0000-0000-0000612B0000}"/>
    <cellStyle name="Note 2 9 3 2 2 3 3" xfId="47862" xr:uid="{00000000-0005-0000-0000-0000622B0000}"/>
    <cellStyle name="Note 2 9 3 2 2 4" xfId="21286" xr:uid="{00000000-0005-0000-0000-0000632B0000}"/>
    <cellStyle name="Note 2 9 3 2 2 5" xfId="35739" xr:uid="{00000000-0005-0000-0000-0000642B0000}"/>
    <cellStyle name="Note 2 9 3 2 3" xfId="6312" xr:uid="{00000000-0005-0000-0000-0000652B0000}"/>
    <cellStyle name="Note 2 9 3 2 3 2" xfId="23747" xr:uid="{00000000-0005-0000-0000-0000662B0000}"/>
    <cellStyle name="Note 2 9 3 2 3 3" xfId="38200" xr:uid="{00000000-0005-0000-0000-0000672B0000}"/>
    <cellStyle name="Note 2 9 3 2 4" xfId="8753" xr:uid="{00000000-0005-0000-0000-0000682B0000}"/>
    <cellStyle name="Note 2 9 3 2 4 2" xfId="26188" xr:uid="{00000000-0005-0000-0000-0000692B0000}"/>
    <cellStyle name="Note 2 9 3 2 4 3" xfId="40641" xr:uid="{00000000-0005-0000-0000-00006A2B0000}"/>
    <cellStyle name="Note 2 9 3 2 5" xfId="11173" xr:uid="{00000000-0005-0000-0000-00006B2B0000}"/>
    <cellStyle name="Note 2 9 3 2 5 2" xfId="28608" xr:uid="{00000000-0005-0000-0000-00006C2B0000}"/>
    <cellStyle name="Note 2 9 3 2 5 3" xfId="43061" xr:uid="{00000000-0005-0000-0000-00006D2B0000}"/>
    <cellStyle name="Note 2 9 3 2 6" xfId="18180" xr:uid="{00000000-0005-0000-0000-00006E2B0000}"/>
    <cellStyle name="Note 2 9 3 3" xfId="1340" xr:uid="{00000000-0005-0000-0000-00006F2B0000}"/>
    <cellStyle name="Note 2 9 3 3 2" xfId="3851" xr:uid="{00000000-0005-0000-0000-0000702B0000}"/>
    <cellStyle name="Note 2 9 3 3 2 2" xfId="13514" xr:uid="{00000000-0005-0000-0000-0000712B0000}"/>
    <cellStyle name="Note 2 9 3 3 2 2 2" xfId="30949" xr:uid="{00000000-0005-0000-0000-0000722B0000}"/>
    <cellStyle name="Note 2 9 3 3 2 2 3" xfId="45402" xr:uid="{00000000-0005-0000-0000-0000732B0000}"/>
    <cellStyle name="Note 2 9 3 3 2 3" xfId="15975" xr:uid="{00000000-0005-0000-0000-0000742B0000}"/>
    <cellStyle name="Note 2 9 3 3 2 3 2" xfId="33410" xr:uid="{00000000-0005-0000-0000-0000752B0000}"/>
    <cellStyle name="Note 2 9 3 3 2 3 3" xfId="47863" xr:uid="{00000000-0005-0000-0000-0000762B0000}"/>
    <cellStyle name="Note 2 9 3 3 2 4" xfId="21287" xr:uid="{00000000-0005-0000-0000-0000772B0000}"/>
    <cellStyle name="Note 2 9 3 3 2 5" xfId="35740" xr:uid="{00000000-0005-0000-0000-0000782B0000}"/>
    <cellStyle name="Note 2 9 3 3 3" xfId="6313" xr:uid="{00000000-0005-0000-0000-0000792B0000}"/>
    <cellStyle name="Note 2 9 3 3 3 2" xfId="23748" xr:uid="{00000000-0005-0000-0000-00007A2B0000}"/>
    <cellStyle name="Note 2 9 3 3 3 3" xfId="38201" xr:uid="{00000000-0005-0000-0000-00007B2B0000}"/>
    <cellStyle name="Note 2 9 3 3 4" xfId="8754" xr:uid="{00000000-0005-0000-0000-00007C2B0000}"/>
    <cellStyle name="Note 2 9 3 3 4 2" xfId="26189" xr:uid="{00000000-0005-0000-0000-00007D2B0000}"/>
    <cellStyle name="Note 2 9 3 3 4 3" xfId="40642" xr:uid="{00000000-0005-0000-0000-00007E2B0000}"/>
    <cellStyle name="Note 2 9 3 3 5" xfId="11174" xr:uid="{00000000-0005-0000-0000-00007F2B0000}"/>
    <cellStyle name="Note 2 9 3 3 5 2" xfId="28609" xr:uid="{00000000-0005-0000-0000-0000802B0000}"/>
    <cellStyle name="Note 2 9 3 3 5 3" xfId="43062" xr:uid="{00000000-0005-0000-0000-0000812B0000}"/>
    <cellStyle name="Note 2 9 3 3 6" xfId="18181" xr:uid="{00000000-0005-0000-0000-0000822B0000}"/>
    <cellStyle name="Note 2 9 3 4" xfId="1341" xr:uid="{00000000-0005-0000-0000-0000832B0000}"/>
    <cellStyle name="Note 2 9 3 4 2" xfId="3852" xr:uid="{00000000-0005-0000-0000-0000842B0000}"/>
    <cellStyle name="Note 2 9 3 4 2 2" xfId="21288" xr:uid="{00000000-0005-0000-0000-0000852B0000}"/>
    <cellStyle name="Note 2 9 3 4 2 3" xfId="35741" xr:uid="{00000000-0005-0000-0000-0000862B0000}"/>
    <cellStyle name="Note 2 9 3 4 3" xfId="6314" xr:uid="{00000000-0005-0000-0000-0000872B0000}"/>
    <cellStyle name="Note 2 9 3 4 3 2" xfId="23749" xr:uid="{00000000-0005-0000-0000-0000882B0000}"/>
    <cellStyle name="Note 2 9 3 4 3 3" xfId="38202" xr:uid="{00000000-0005-0000-0000-0000892B0000}"/>
    <cellStyle name="Note 2 9 3 4 4" xfId="8755" xr:uid="{00000000-0005-0000-0000-00008A2B0000}"/>
    <cellStyle name="Note 2 9 3 4 4 2" xfId="26190" xr:uid="{00000000-0005-0000-0000-00008B2B0000}"/>
    <cellStyle name="Note 2 9 3 4 4 3" xfId="40643" xr:uid="{00000000-0005-0000-0000-00008C2B0000}"/>
    <cellStyle name="Note 2 9 3 4 5" xfId="11175" xr:uid="{00000000-0005-0000-0000-00008D2B0000}"/>
    <cellStyle name="Note 2 9 3 4 5 2" xfId="28610" xr:uid="{00000000-0005-0000-0000-00008E2B0000}"/>
    <cellStyle name="Note 2 9 3 4 5 3" xfId="43063" xr:uid="{00000000-0005-0000-0000-00008F2B0000}"/>
    <cellStyle name="Note 2 9 3 4 6" xfId="15105" xr:uid="{00000000-0005-0000-0000-0000902B0000}"/>
    <cellStyle name="Note 2 9 3 4 6 2" xfId="32540" xr:uid="{00000000-0005-0000-0000-0000912B0000}"/>
    <cellStyle name="Note 2 9 3 4 6 3" xfId="46993" xr:uid="{00000000-0005-0000-0000-0000922B0000}"/>
    <cellStyle name="Note 2 9 3 4 7" xfId="18182" xr:uid="{00000000-0005-0000-0000-0000932B0000}"/>
    <cellStyle name="Note 2 9 3 4 8" xfId="20267" xr:uid="{00000000-0005-0000-0000-0000942B0000}"/>
    <cellStyle name="Note 2 9 3 5" xfId="3849" xr:uid="{00000000-0005-0000-0000-0000952B0000}"/>
    <cellStyle name="Note 2 9 3 5 2" xfId="13512" xr:uid="{00000000-0005-0000-0000-0000962B0000}"/>
    <cellStyle name="Note 2 9 3 5 2 2" xfId="30947" xr:uid="{00000000-0005-0000-0000-0000972B0000}"/>
    <cellStyle name="Note 2 9 3 5 2 3" xfId="45400" xr:uid="{00000000-0005-0000-0000-0000982B0000}"/>
    <cellStyle name="Note 2 9 3 5 3" xfId="15973" xr:uid="{00000000-0005-0000-0000-0000992B0000}"/>
    <cellStyle name="Note 2 9 3 5 3 2" xfId="33408" xr:uid="{00000000-0005-0000-0000-00009A2B0000}"/>
    <cellStyle name="Note 2 9 3 5 3 3" xfId="47861" xr:uid="{00000000-0005-0000-0000-00009B2B0000}"/>
    <cellStyle name="Note 2 9 3 5 4" xfId="21285" xr:uid="{00000000-0005-0000-0000-00009C2B0000}"/>
    <cellStyle name="Note 2 9 3 5 5" xfId="35738" xr:uid="{00000000-0005-0000-0000-00009D2B0000}"/>
    <cellStyle name="Note 2 9 3 6" xfId="6311" xr:uid="{00000000-0005-0000-0000-00009E2B0000}"/>
    <cellStyle name="Note 2 9 3 6 2" xfId="23746" xr:uid="{00000000-0005-0000-0000-00009F2B0000}"/>
    <cellStyle name="Note 2 9 3 6 3" xfId="38199" xr:uid="{00000000-0005-0000-0000-0000A02B0000}"/>
    <cellStyle name="Note 2 9 3 7" xfId="8752" xr:uid="{00000000-0005-0000-0000-0000A12B0000}"/>
    <cellStyle name="Note 2 9 3 7 2" xfId="26187" xr:uid="{00000000-0005-0000-0000-0000A22B0000}"/>
    <cellStyle name="Note 2 9 3 7 3" xfId="40640" xr:uid="{00000000-0005-0000-0000-0000A32B0000}"/>
    <cellStyle name="Note 2 9 3 8" xfId="11172" xr:uid="{00000000-0005-0000-0000-0000A42B0000}"/>
    <cellStyle name="Note 2 9 3 8 2" xfId="28607" xr:uid="{00000000-0005-0000-0000-0000A52B0000}"/>
    <cellStyle name="Note 2 9 3 8 3" xfId="43060" xr:uid="{00000000-0005-0000-0000-0000A62B0000}"/>
    <cellStyle name="Note 2 9 3 9" xfId="18179" xr:uid="{00000000-0005-0000-0000-0000A72B0000}"/>
    <cellStyle name="Note 2 9 4" xfId="1342" xr:uid="{00000000-0005-0000-0000-0000A82B0000}"/>
    <cellStyle name="Note 2 9 4 2" xfId="1343" xr:uid="{00000000-0005-0000-0000-0000A92B0000}"/>
    <cellStyle name="Note 2 9 4 2 2" xfId="3854" xr:uid="{00000000-0005-0000-0000-0000AA2B0000}"/>
    <cellStyle name="Note 2 9 4 2 2 2" xfId="13516" xr:uid="{00000000-0005-0000-0000-0000AB2B0000}"/>
    <cellStyle name="Note 2 9 4 2 2 2 2" xfId="30951" xr:uid="{00000000-0005-0000-0000-0000AC2B0000}"/>
    <cellStyle name="Note 2 9 4 2 2 2 3" xfId="45404" xr:uid="{00000000-0005-0000-0000-0000AD2B0000}"/>
    <cellStyle name="Note 2 9 4 2 2 3" xfId="15977" xr:uid="{00000000-0005-0000-0000-0000AE2B0000}"/>
    <cellStyle name="Note 2 9 4 2 2 3 2" xfId="33412" xr:uid="{00000000-0005-0000-0000-0000AF2B0000}"/>
    <cellStyle name="Note 2 9 4 2 2 3 3" xfId="47865" xr:uid="{00000000-0005-0000-0000-0000B02B0000}"/>
    <cellStyle name="Note 2 9 4 2 2 4" xfId="21290" xr:uid="{00000000-0005-0000-0000-0000B12B0000}"/>
    <cellStyle name="Note 2 9 4 2 2 5" xfId="35743" xr:uid="{00000000-0005-0000-0000-0000B22B0000}"/>
    <cellStyle name="Note 2 9 4 2 3" xfId="6316" xr:uid="{00000000-0005-0000-0000-0000B32B0000}"/>
    <cellStyle name="Note 2 9 4 2 3 2" xfId="23751" xr:uid="{00000000-0005-0000-0000-0000B42B0000}"/>
    <cellStyle name="Note 2 9 4 2 3 3" xfId="38204" xr:uid="{00000000-0005-0000-0000-0000B52B0000}"/>
    <cellStyle name="Note 2 9 4 2 4" xfId="8757" xr:uid="{00000000-0005-0000-0000-0000B62B0000}"/>
    <cellStyle name="Note 2 9 4 2 4 2" xfId="26192" xr:uid="{00000000-0005-0000-0000-0000B72B0000}"/>
    <cellStyle name="Note 2 9 4 2 4 3" xfId="40645" xr:uid="{00000000-0005-0000-0000-0000B82B0000}"/>
    <cellStyle name="Note 2 9 4 2 5" xfId="11177" xr:uid="{00000000-0005-0000-0000-0000B92B0000}"/>
    <cellStyle name="Note 2 9 4 2 5 2" xfId="28612" xr:uid="{00000000-0005-0000-0000-0000BA2B0000}"/>
    <cellStyle name="Note 2 9 4 2 5 3" xfId="43065" xr:uid="{00000000-0005-0000-0000-0000BB2B0000}"/>
    <cellStyle name="Note 2 9 4 2 6" xfId="18184" xr:uid="{00000000-0005-0000-0000-0000BC2B0000}"/>
    <cellStyle name="Note 2 9 4 3" xfId="1344" xr:uid="{00000000-0005-0000-0000-0000BD2B0000}"/>
    <cellStyle name="Note 2 9 4 3 2" xfId="3855" xr:uid="{00000000-0005-0000-0000-0000BE2B0000}"/>
    <cellStyle name="Note 2 9 4 3 2 2" xfId="13517" xr:uid="{00000000-0005-0000-0000-0000BF2B0000}"/>
    <cellStyle name="Note 2 9 4 3 2 2 2" xfId="30952" xr:uid="{00000000-0005-0000-0000-0000C02B0000}"/>
    <cellStyle name="Note 2 9 4 3 2 2 3" xfId="45405" xr:uid="{00000000-0005-0000-0000-0000C12B0000}"/>
    <cellStyle name="Note 2 9 4 3 2 3" xfId="15978" xr:uid="{00000000-0005-0000-0000-0000C22B0000}"/>
    <cellStyle name="Note 2 9 4 3 2 3 2" xfId="33413" xr:uid="{00000000-0005-0000-0000-0000C32B0000}"/>
    <cellStyle name="Note 2 9 4 3 2 3 3" xfId="47866" xr:uid="{00000000-0005-0000-0000-0000C42B0000}"/>
    <cellStyle name="Note 2 9 4 3 2 4" xfId="21291" xr:uid="{00000000-0005-0000-0000-0000C52B0000}"/>
    <cellStyle name="Note 2 9 4 3 2 5" xfId="35744" xr:uid="{00000000-0005-0000-0000-0000C62B0000}"/>
    <cellStyle name="Note 2 9 4 3 3" xfId="6317" xr:uid="{00000000-0005-0000-0000-0000C72B0000}"/>
    <cellStyle name="Note 2 9 4 3 3 2" xfId="23752" xr:uid="{00000000-0005-0000-0000-0000C82B0000}"/>
    <cellStyle name="Note 2 9 4 3 3 3" xfId="38205" xr:uid="{00000000-0005-0000-0000-0000C92B0000}"/>
    <cellStyle name="Note 2 9 4 3 4" xfId="8758" xr:uid="{00000000-0005-0000-0000-0000CA2B0000}"/>
    <cellStyle name="Note 2 9 4 3 4 2" xfId="26193" xr:uid="{00000000-0005-0000-0000-0000CB2B0000}"/>
    <cellStyle name="Note 2 9 4 3 4 3" xfId="40646" xr:uid="{00000000-0005-0000-0000-0000CC2B0000}"/>
    <cellStyle name="Note 2 9 4 3 5" xfId="11178" xr:uid="{00000000-0005-0000-0000-0000CD2B0000}"/>
    <cellStyle name="Note 2 9 4 3 5 2" xfId="28613" xr:uid="{00000000-0005-0000-0000-0000CE2B0000}"/>
    <cellStyle name="Note 2 9 4 3 5 3" xfId="43066" xr:uid="{00000000-0005-0000-0000-0000CF2B0000}"/>
    <cellStyle name="Note 2 9 4 3 6" xfId="18185" xr:uid="{00000000-0005-0000-0000-0000D02B0000}"/>
    <cellStyle name="Note 2 9 4 4" xfId="1345" xr:uid="{00000000-0005-0000-0000-0000D12B0000}"/>
    <cellStyle name="Note 2 9 4 4 2" xfId="3856" xr:uid="{00000000-0005-0000-0000-0000D22B0000}"/>
    <cellStyle name="Note 2 9 4 4 2 2" xfId="21292" xr:uid="{00000000-0005-0000-0000-0000D32B0000}"/>
    <cellStyle name="Note 2 9 4 4 2 3" xfId="35745" xr:uid="{00000000-0005-0000-0000-0000D42B0000}"/>
    <cellStyle name="Note 2 9 4 4 3" xfId="6318" xr:uid="{00000000-0005-0000-0000-0000D52B0000}"/>
    <cellStyle name="Note 2 9 4 4 3 2" xfId="23753" xr:uid="{00000000-0005-0000-0000-0000D62B0000}"/>
    <cellStyle name="Note 2 9 4 4 3 3" xfId="38206" xr:uid="{00000000-0005-0000-0000-0000D72B0000}"/>
    <cellStyle name="Note 2 9 4 4 4" xfId="8759" xr:uid="{00000000-0005-0000-0000-0000D82B0000}"/>
    <cellStyle name="Note 2 9 4 4 4 2" xfId="26194" xr:uid="{00000000-0005-0000-0000-0000D92B0000}"/>
    <cellStyle name="Note 2 9 4 4 4 3" xfId="40647" xr:uid="{00000000-0005-0000-0000-0000DA2B0000}"/>
    <cellStyle name="Note 2 9 4 4 5" xfId="11179" xr:uid="{00000000-0005-0000-0000-0000DB2B0000}"/>
    <cellStyle name="Note 2 9 4 4 5 2" xfId="28614" xr:uid="{00000000-0005-0000-0000-0000DC2B0000}"/>
    <cellStyle name="Note 2 9 4 4 5 3" xfId="43067" xr:uid="{00000000-0005-0000-0000-0000DD2B0000}"/>
    <cellStyle name="Note 2 9 4 4 6" xfId="15106" xr:uid="{00000000-0005-0000-0000-0000DE2B0000}"/>
    <cellStyle name="Note 2 9 4 4 6 2" xfId="32541" xr:uid="{00000000-0005-0000-0000-0000DF2B0000}"/>
    <cellStyle name="Note 2 9 4 4 6 3" xfId="46994" xr:uid="{00000000-0005-0000-0000-0000E02B0000}"/>
    <cellStyle name="Note 2 9 4 4 7" xfId="18186" xr:uid="{00000000-0005-0000-0000-0000E12B0000}"/>
    <cellStyle name="Note 2 9 4 4 8" xfId="20268" xr:uid="{00000000-0005-0000-0000-0000E22B0000}"/>
    <cellStyle name="Note 2 9 4 5" xfId="3853" xr:uid="{00000000-0005-0000-0000-0000E32B0000}"/>
    <cellStyle name="Note 2 9 4 5 2" xfId="13515" xr:uid="{00000000-0005-0000-0000-0000E42B0000}"/>
    <cellStyle name="Note 2 9 4 5 2 2" xfId="30950" xr:uid="{00000000-0005-0000-0000-0000E52B0000}"/>
    <cellStyle name="Note 2 9 4 5 2 3" xfId="45403" xr:uid="{00000000-0005-0000-0000-0000E62B0000}"/>
    <cellStyle name="Note 2 9 4 5 3" xfId="15976" xr:uid="{00000000-0005-0000-0000-0000E72B0000}"/>
    <cellStyle name="Note 2 9 4 5 3 2" xfId="33411" xr:uid="{00000000-0005-0000-0000-0000E82B0000}"/>
    <cellStyle name="Note 2 9 4 5 3 3" xfId="47864" xr:uid="{00000000-0005-0000-0000-0000E92B0000}"/>
    <cellStyle name="Note 2 9 4 5 4" xfId="21289" xr:uid="{00000000-0005-0000-0000-0000EA2B0000}"/>
    <cellStyle name="Note 2 9 4 5 5" xfId="35742" xr:uid="{00000000-0005-0000-0000-0000EB2B0000}"/>
    <cellStyle name="Note 2 9 4 6" xfId="6315" xr:uid="{00000000-0005-0000-0000-0000EC2B0000}"/>
    <cellStyle name="Note 2 9 4 6 2" xfId="23750" xr:uid="{00000000-0005-0000-0000-0000ED2B0000}"/>
    <cellStyle name="Note 2 9 4 6 3" xfId="38203" xr:uid="{00000000-0005-0000-0000-0000EE2B0000}"/>
    <cellStyle name="Note 2 9 4 7" xfId="8756" xr:uid="{00000000-0005-0000-0000-0000EF2B0000}"/>
    <cellStyle name="Note 2 9 4 7 2" xfId="26191" xr:uid="{00000000-0005-0000-0000-0000F02B0000}"/>
    <cellStyle name="Note 2 9 4 7 3" xfId="40644" xr:uid="{00000000-0005-0000-0000-0000F12B0000}"/>
    <cellStyle name="Note 2 9 4 8" xfId="11176" xr:uid="{00000000-0005-0000-0000-0000F22B0000}"/>
    <cellStyle name="Note 2 9 4 8 2" xfId="28611" xr:uid="{00000000-0005-0000-0000-0000F32B0000}"/>
    <cellStyle name="Note 2 9 4 8 3" xfId="43064" xr:uid="{00000000-0005-0000-0000-0000F42B0000}"/>
    <cellStyle name="Note 2 9 4 9" xfId="18183" xr:uid="{00000000-0005-0000-0000-0000F52B0000}"/>
    <cellStyle name="Note 2 9 5" xfId="1346" xr:uid="{00000000-0005-0000-0000-0000F62B0000}"/>
    <cellStyle name="Note 2 9 5 2" xfId="1347" xr:uid="{00000000-0005-0000-0000-0000F72B0000}"/>
    <cellStyle name="Note 2 9 5 2 2" xfId="3858" xr:uid="{00000000-0005-0000-0000-0000F82B0000}"/>
    <cellStyle name="Note 2 9 5 2 2 2" xfId="13519" xr:uid="{00000000-0005-0000-0000-0000F92B0000}"/>
    <cellStyle name="Note 2 9 5 2 2 2 2" xfId="30954" xr:uid="{00000000-0005-0000-0000-0000FA2B0000}"/>
    <cellStyle name="Note 2 9 5 2 2 2 3" xfId="45407" xr:uid="{00000000-0005-0000-0000-0000FB2B0000}"/>
    <cellStyle name="Note 2 9 5 2 2 3" xfId="15980" xr:uid="{00000000-0005-0000-0000-0000FC2B0000}"/>
    <cellStyle name="Note 2 9 5 2 2 3 2" xfId="33415" xr:uid="{00000000-0005-0000-0000-0000FD2B0000}"/>
    <cellStyle name="Note 2 9 5 2 2 3 3" xfId="47868" xr:uid="{00000000-0005-0000-0000-0000FE2B0000}"/>
    <cellStyle name="Note 2 9 5 2 2 4" xfId="21294" xr:uid="{00000000-0005-0000-0000-0000FF2B0000}"/>
    <cellStyle name="Note 2 9 5 2 2 5" xfId="35747" xr:uid="{00000000-0005-0000-0000-0000002C0000}"/>
    <cellStyle name="Note 2 9 5 2 3" xfId="6320" xr:uid="{00000000-0005-0000-0000-0000012C0000}"/>
    <cellStyle name="Note 2 9 5 2 3 2" xfId="23755" xr:uid="{00000000-0005-0000-0000-0000022C0000}"/>
    <cellStyle name="Note 2 9 5 2 3 3" xfId="38208" xr:uid="{00000000-0005-0000-0000-0000032C0000}"/>
    <cellStyle name="Note 2 9 5 2 4" xfId="8761" xr:uid="{00000000-0005-0000-0000-0000042C0000}"/>
    <cellStyle name="Note 2 9 5 2 4 2" xfId="26196" xr:uid="{00000000-0005-0000-0000-0000052C0000}"/>
    <cellStyle name="Note 2 9 5 2 4 3" xfId="40649" xr:uid="{00000000-0005-0000-0000-0000062C0000}"/>
    <cellStyle name="Note 2 9 5 2 5" xfId="11181" xr:uid="{00000000-0005-0000-0000-0000072C0000}"/>
    <cellStyle name="Note 2 9 5 2 5 2" xfId="28616" xr:uid="{00000000-0005-0000-0000-0000082C0000}"/>
    <cellStyle name="Note 2 9 5 2 5 3" xfId="43069" xr:uid="{00000000-0005-0000-0000-0000092C0000}"/>
    <cellStyle name="Note 2 9 5 2 6" xfId="18188" xr:uid="{00000000-0005-0000-0000-00000A2C0000}"/>
    <cellStyle name="Note 2 9 5 3" xfId="1348" xr:uid="{00000000-0005-0000-0000-00000B2C0000}"/>
    <cellStyle name="Note 2 9 5 3 2" xfId="3859" xr:uid="{00000000-0005-0000-0000-00000C2C0000}"/>
    <cellStyle name="Note 2 9 5 3 2 2" xfId="13520" xr:uid="{00000000-0005-0000-0000-00000D2C0000}"/>
    <cellStyle name="Note 2 9 5 3 2 2 2" xfId="30955" xr:uid="{00000000-0005-0000-0000-00000E2C0000}"/>
    <cellStyle name="Note 2 9 5 3 2 2 3" xfId="45408" xr:uid="{00000000-0005-0000-0000-00000F2C0000}"/>
    <cellStyle name="Note 2 9 5 3 2 3" xfId="15981" xr:uid="{00000000-0005-0000-0000-0000102C0000}"/>
    <cellStyle name="Note 2 9 5 3 2 3 2" xfId="33416" xr:uid="{00000000-0005-0000-0000-0000112C0000}"/>
    <cellStyle name="Note 2 9 5 3 2 3 3" xfId="47869" xr:uid="{00000000-0005-0000-0000-0000122C0000}"/>
    <cellStyle name="Note 2 9 5 3 2 4" xfId="21295" xr:uid="{00000000-0005-0000-0000-0000132C0000}"/>
    <cellStyle name="Note 2 9 5 3 2 5" xfId="35748" xr:uid="{00000000-0005-0000-0000-0000142C0000}"/>
    <cellStyle name="Note 2 9 5 3 3" xfId="6321" xr:uid="{00000000-0005-0000-0000-0000152C0000}"/>
    <cellStyle name="Note 2 9 5 3 3 2" xfId="23756" xr:uid="{00000000-0005-0000-0000-0000162C0000}"/>
    <cellStyle name="Note 2 9 5 3 3 3" xfId="38209" xr:uid="{00000000-0005-0000-0000-0000172C0000}"/>
    <cellStyle name="Note 2 9 5 3 4" xfId="8762" xr:uid="{00000000-0005-0000-0000-0000182C0000}"/>
    <cellStyle name="Note 2 9 5 3 4 2" xfId="26197" xr:uid="{00000000-0005-0000-0000-0000192C0000}"/>
    <cellStyle name="Note 2 9 5 3 4 3" xfId="40650" xr:uid="{00000000-0005-0000-0000-00001A2C0000}"/>
    <cellStyle name="Note 2 9 5 3 5" xfId="11182" xr:uid="{00000000-0005-0000-0000-00001B2C0000}"/>
    <cellStyle name="Note 2 9 5 3 5 2" xfId="28617" xr:uid="{00000000-0005-0000-0000-00001C2C0000}"/>
    <cellStyle name="Note 2 9 5 3 5 3" xfId="43070" xr:uid="{00000000-0005-0000-0000-00001D2C0000}"/>
    <cellStyle name="Note 2 9 5 3 6" xfId="18189" xr:uid="{00000000-0005-0000-0000-00001E2C0000}"/>
    <cellStyle name="Note 2 9 5 4" xfId="1349" xr:uid="{00000000-0005-0000-0000-00001F2C0000}"/>
    <cellStyle name="Note 2 9 5 4 2" xfId="3860" xr:uid="{00000000-0005-0000-0000-0000202C0000}"/>
    <cellStyle name="Note 2 9 5 4 2 2" xfId="21296" xr:uid="{00000000-0005-0000-0000-0000212C0000}"/>
    <cellStyle name="Note 2 9 5 4 2 3" xfId="35749" xr:uid="{00000000-0005-0000-0000-0000222C0000}"/>
    <cellStyle name="Note 2 9 5 4 3" xfId="6322" xr:uid="{00000000-0005-0000-0000-0000232C0000}"/>
    <cellStyle name="Note 2 9 5 4 3 2" xfId="23757" xr:uid="{00000000-0005-0000-0000-0000242C0000}"/>
    <cellStyle name="Note 2 9 5 4 3 3" xfId="38210" xr:uid="{00000000-0005-0000-0000-0000252C0000}"/>
    <cellStyle name="Note 2 9 5 4 4" xfId="8763" xr:uid="{00000000-0005-0000-0000-0000262C0000}"/>
    <cellStyle name="Note 2 9 5 4 4 2" xfId="26198" xr:uid="{00000000-0005-0000-0000-0000272C0000}"/>
    <cellStyle name="Note 2 9 5 4 4 3" xfId="40651" xr:uid="{00000000-0005-0000-0000-0000282C0000}"/>
    <cellStyle name="Note 2 9 5 4 5" xfId="11183" xr:uid="{00000000-0005-0000-0000-0000292C0000}"/>
    <cellStyle name="Note 2 9 5 4 5 2" xfId="28618" xr:uid="{00000000-0005-0000-0000-00002A2C0000}"/>
    <cellStyle name="Note 2 9 5 4 5 3" xfId="43071" xr:uid="{00000000-0005-0000-0000-00002B2C0000}"/>
    <cellStyle name="Note 2 9 5 4 6" xfId="15107" xr:uid="{00000000-0005-0000-0000-00002C2C0000}"/>
    <cellStyle name="Note 2 9 5 4 6 2" xfId="32542" xr:uid="{00000000-0005-0000-0000-00002D2C0000}"/>
    <cellStyle name="Note 2 9 5 4 6 3" xfId="46995" xr:uid="{00000000-0005-0000-0000-00002E2C0000}"/>
    <cellStyle name="Note 2 9 5 4 7" xfId="18190" xr:uid="{00000000-0005-0000-0000-00002F2C0000}"/>
    <cellStyle name="Note 2 9 5 4 8" xfId="20269" xr:uid="{00000000-0005-0000-0000-0000302C0000}"/>
    <cellStyle name="Note 2 9 5 5" xfId="3857" xr:uid="{00000000-0005-0000-0000-0000312C0000}"/>
    <cellStyle name="Note 2 9 5 5 2" xfId="13518" xr:uid="{00000000-0005-0000-0000-0000322C0000}"/>
    <cellStyle name="Note 2 9 5 5 2 2" xfId="30953" xr:uid="{00000000-0005-0000-0000-0000332C0000}"/>
    <cellStyle name="Note 2 9 5 5 2 3" xfId="45406" xr:uid="{00000000-0005-0000-0000-0000342C0000}"/>
    <cellStyle name="Note 2 9 5 5 3" xfId="15979" xr:uid="{00000000-0005-0000-0000-0000352C0000}"/>
    <cellStyle name="Note 2 9 5 5 3 2" xfId="33414" xr:uid="{00000000-0005-0000-0000-0000362C0000}"/>
    <cellStyle name="Note 2 9 5 5 3 3" xfId="47867" xr:uid="{00000000-0005-0000-0000-0000372C0000}"/>
    <cellStyle name="Note 2 9 5 5 4" xfId="21293" xr:uid="{00000000-0005-0000-0000-0000382C0000}"/>
    <cellStyle name="Note 2 9 5 5 5" xfId="35746" xr:uid="{00000000-0005-0000-0000-0000392C0000}"/>
    <cellStyle name="Note 2 9 5 6" xfId="6319" xr:uid="{00000000-0005-0000-0000-00003A2C0000}"/>
    <cellStyle name="Note 2 9 5 6 2" xfId="23754" xr:uid="{00000000-0005-0000-0000-00003B2C0000}"/>
    <cellStyle name="Note 2 9 5 6 3" xfId="38207" xr:uid="{00000000-0005-0000-0000-00003C2C0000}"/>
    <cellStyle name="Note 2 9 5 7" xfId="8760" xr:uid="{00000000-0005-0000-0000-00003D2C0000}"/>
    <cellStyle name="Note 2 9 5 7 2" xfId="26195" xr:uid="{00000000-0005-0000-0000-00003E2C0000}"/>
    <cellStyle name="Note 2 9 5 7 3" xfId="40648" xr:uid="{00000000-0005-0000-0000-00003F2C0000}"/>
    <cellStyle name="Note 2 9 5 8" xfId="11180" xr:uid="{00000000-0005-0000-0000-0000402C0000}"/>
    <cellStyle name="Note 2 9 5 8 2" xfId="28615" xr:uid="{00000000-0005-0000-0000-0000412C0000}"/>
    <cellStyle name="Note 2 9 5 8 3" xfId="43068" xr:uid="{00000000-0005-0000-0000-0000422C0000}"/>
    <cellStyle name="Note 2 9 5 9" xfId="18187" xr:uid="{00000000-0005-0000-0000-0000432C0000}"/>
    <cellStyle name="Note 2 9 6" xfId="1350" xr:uid="{00000000-0005-0000-0000-0000442C0000}"/>
    <cellStyle name="Note 2 9 6 2" xfId="3861" xr:uid="{00000000-0005-0000-0000-0000452C0000}"/>
    <cellStyle name="Note 2 9 6 2 2" xfId="13521" xr:uid="{00000000-0005-0000-0000-0000462C0000}"/>
    <cellStyle name="Note 2 9 6 2 2 2" xfId="30956" xr:uid="{00000000-0005-0000-0000-0000472C0000}"/>
    <cellStyle name="Note 2 9 6 2 2 3" xfId="45409" xr:uid="{00000000-0005-0000-0000-0000482C0000}"/>
    <cellStyle name="Note 2 9 6 2 3" xfId="15982" xr:uid="{00000000-0005-0000-0000-0000492C0000}"/>
    <cellStyle name="Note 2 9 6 2 3 2" xfId="33417" xr:uid="{00000000-0005-0000-0000-00004A2C0000}"/>
    <cellStyle name="Note 2 9 6 2 3 3" xfId="47870" xr:uid="{00000000-0005-0000-0000-00004B2C0000}"/>
    <cellStyle name="Note 2 9 6 2 4" xfId="21297" xr:uid="{00000000-0005-0000-0000-00004C2C0000}"/>
    <cellStyle name="Note 2 9 6 2 5" xfId="35750" xr:uid="{00000000-0005-0000-0000-00004D2C0000}"/>
    <cellStyle name="Note 2 9 6 3" xfId="6323" xr:uid="{00000000-0005-0000-0000-00004E2C0000}"/>
    <cellStyle name="Note 2 9 6 3 2" xfId="23758" xr:uid="{00000000-0005-0000-0000-00004F2C0000}"/>
    <cellStyle name="Note 2 9 6 3 3" xfId="38211" xr:uid="{00000000-0005-0000-0000-0000502C0000}"/>
    <cellStyle name="Note 2 9 6 4" xfId="8764" xr:uid="{00000000-0005-0000-0000-0000512C0000}"/>
    <cellStyle name="Note 2 9 6 4 2" xfId="26199" xr:uid="{00000000-0005-0000-0000-0000522C0000}"/>
    <cellStyle name="Note 2 9 6 4 3" xfId="40652" xr:uid="{00000000-0005-0000-0000-0000532C0000}"/>
    <cellStyle name="Note 2 9 6 5" xfId="11184" xr:uid="{00000000-0005-0000-0000-0000542C0000}"/>
    <cellStyle name="Note 2 9 6 5 2" xfId="28619" xr:uid="{00000000-0005-0000-0000-0000552C0000}"/>
    <cellStyle name="Note 2 9 6 5 3" xfId="43072" xr:uid="{00000000-0005-0000-0000-0000562C0000}"/>
    <cellStyle name="Note 2 9 6 6" xfId="18191" xr:uid="{00000000-0005-0000-0000-0000572C0000}"/>
    <cellStyle name="Note 2 9 7" xfId="1351" xr:uid="{00000000-0005-0000-0000-0000582C0000}"/>
    <cellStyle name="Note 2 9 7 2" xfId="3862" xr:uid="{00000000-0005-0000-0000-0000592C0000}"/>
    <cellStyle name="Note 2 9 7 2 2" xfId="13522" xr:uid="{00000000-0005-0000-0000-00005A2C0000}"/>
    <cellStyle name="Note 2 9 7 2 2 2" xfId="30957" xr:uid="{00000000-0005-0000-0000-00005B2C0000}"/>
    <cellStyle name="Note 2 9 7 2 2 3" xfId="45410" xr:uid="{00000000-0005-0000-0000-00005C2C0000}"/>
    <cellStyle name="Note 2 9 7 2 3" xfId="15983" xr:uid="{00000000-0005-0000-0000-00005D2C0000}"/>
    <cellStyle name="Note 2 9 7 2 3 2" xfId="33418" xr:uid="{00000000-0005-0000-0000-00005E2C0000}"/>
    <cellStyle name="Note 2 9 7 2 3 3" xfId="47871" xr:uid="{00000000-0005-0000-0000-00005F2C0000}"/>
    <cellStyle name="Note 2 9 7 2 4" xfId="21298" xr:uid="{00000000-0005-0000-0000-0000602C0000}"/>
    <cellStyle name="Note 2 9 7 2 5" xfId="35751" xr:uid="{00000000-0005-0000-0000-0000612C0000}"/>
    <cellStyle name="Note 2 9 7 3" xfId="6324" xr:uid="{00000000-0005-0000-0000-0000622C0000}"/>
    <cellStyle name="Note 2 9 7 3 2" xfId="23759" xr:uid="{00000000-0005-0000-0000-0000632C0000}"/>
    <cellStyle name="Note 2 9 7 3 3" xfId="38212" xr:uid="{00000000-0005-0000-0000-0000642C0000}"/>
    <cellStyle name="Note 2 9 7 4" xfId="8765" xr:uid="{00000000-0005-0000-0000-0000652C0000}"/>
    <cellStyle name="Note 2 9 7 4 2" xfId="26200" xr:uid="{00000000-0005-0000-0000-0000662C0000}"/>
    <cellStyle name="Note 2 9 7 4 3" xfId="40653" xr:uid="{00000000-0005-0000-0000-0000672C0000}"/>
    <cellStyle name="Note 2 9 7 5" xfId="11185" xr:uid="{00000000-0005-0000-0000-0000682C0000}"/>
    <cellStyle name="Note 2 9 7 5 2" xfId="28620" xr:uid="{00000000-0005-0000-0000-0000692C0000}"/>
    <cellStyle name="Note 2 9 7 5 3" xfId="43073" xr:uid="{00000000-0005-0000-0000-00006A2C0000}"/>
    <cellStyle name="Note 2 9 7 6" xfId="18192" xr:uid="{00000000-0005-0000-0000-00006B2C0000}"/>
    <cellStyle name="Note 2 9 8" xfId="1352" xr:uid="{00000000-0005-0000-0000-00006C2C0000}"/>
    <cellStyle name="Note 2 9 8 2" xfId="3863" xr:uid="{00000000-0005-0000-0000-00006D2C0000}"/>
    <cellStyle name="Note 2 9 8 2 2" xfId="21299" xr:uid="{00000000-0005-0000-0000-00006E2C0000}"/>
    <cellStyle name="Note 2 9 8 2 3" xfId="35752" xr:uid="{00000000-0005-0000-0000-00006F2C0000}"/>
    <cellStyle name="Note 2 9 8 3" xfId="6325" xr:uid="{00000000-0005-0000-0000-0000702C0000}"/>
    <cellStyle name="Note 2 9 8 3 2" xfId="23760" xr:uid="{00000000-0005-0000-0000-0000712C0000}"/>
    <cellStyle name="Note 2 9 8 3 3" xfId="38213" xr:uid="{00000000-0005-0000-0000-0000722C0000}"/>
    <cellStyle name="Note 2 9 8 4" xfId="8766" xr:uid="{00000000-0005-0000-0000-0000732C0000}"/>
    <cellStyle name="Note 2 9 8 4 2" xfId="26201" xr:uid="{00000000-0005-0000-0000-0000742C0000}"/>
    <cellStyle name="Note 2 9 8 4 3" xfId="40654" xr:uid="{00000000-0005-0000-0000-0000752C0000}"/>
    <cellStyle name="Note 2 9 8 5" xfId="11186" xr:uid="{00000000-0005-0000-0000-0000762C0000}"/>
    <cellStyle name="Note 2 9 8 5 2" xfId="28621" xr:uid="{00000000-0005-0000-0000-0000772C0000}"/>
    <cellStyle name="Note 2 9 8 5 3" xfId="43074" xr:uid="{00000000-0005-0000-0000-0000782C0000}"/>
    <cellStyle name="Note 2 9 8 6" xfId="15108" xr:uid="{00000000-0005-0000-0000-0000792C0000}"/>
    <cellStyle name="Note 2 9 8 6 2" xfId="32543" xr:uid="{00000000-0005-0000-0000-00007A2C0000}"/>
    <cellStyle name="Note 2 9 8 6 3" xfId="46996" xr:uid="{00000000-0005-0000-0000-00007B2C0000}"/>
    <cellStyle name="Note 2 9 8 7" xfId="18193" xr:uid="{00000000-0005-0000-0000-00007C2C0000}"/>
    <cellStyle name="Note 2 9 8 8" xfId="20270" xr:uid="{00000000-0005-0000-0000-00007D2C0000}"/>
    <cellStyle name="Note 2 9 9" xfId="3844" xr:uid="{00000000-0005-0000-0000-00007E2C0000}"/>
    <cellStyle name="Note 2 9 9 2" xfId="13508" xr:uid="{00000000-0005-0000-0000-00007F2C0000}"/>
    <cellStyle name="Note 2 9 9 2 2" xfId="30943" xr:uid="{00000000-0005-0000-0000-0000802C0000}"/>
    <cellStyle name="Note 2 9 9 2 3" xfId="45396" xr:uid="{00000000-0005-0000-0000-0000812C0000}"/>
    <cellStyle name="Note 2 9 9 3" xfId="15969" xr:uid="{00000000-0005-0000-0000-0000822C0000}"/>
    <cellStyle name="Note 2 9 9 3 2" xfId="33404" xr:uid="{00000000-0005-0000-0000-0000832C0000}"/>
    <cellStyle name="Note 2 9 9 3 3" xfId="47857" xr:uid="{00000000-0005-0000-0000-0000842C0000}"/>
    <cellStyle name="Note 2 9 9 4" xfId="21280" xr:uid="{00000000-0005-0000-0000-0000852C0000}"/>
    <cellStyle name="Note 2 9 9 5" xfId="35733" xr:uid="{00000000-0005-0000-0000-0000862C0000}"/>
    <cellStyle name="Note 20" xfId="1353" xr:uid="{00000000-0005-0000-0000-0000872C0000}"/>
    <cellStyle name="Note 20 2" xfId="1354" xr:uid="{00000000-0005-0000-0000-0000882C0000}"/>
    <cellStyle name="Note 20 2 2" xfId="3865" xr:uid="{00000000-0005-0000-0000-0000892C0000}"/>
    <cellStyle name="Note 20 2 2 2" xfId="13524" xr:uid="{00000000-0005-0000-0000-00008A2C0000}"/>
    <cellStyle name="Note 20 2 2 2 2" xfId="30959" xr:uid="{00000000-0005-0000-0000-00008B2C0000}"/>
    <cellStyle name="Note 20 2 2 2 3" xfId="45412" xr:uid="{00000000-0005-0000-0000-00008C2C0000}"/>
    <cellStyle name="Note 20 2 2 3" xfId="15985" xr:uid="{00000000-0005-0000-0000-00008D2C0000}"/>
    <cellStyle name="Note 20 2 2 3 2" xfId="33420" xr:uid="{00000000-0005-0000-0000-00008E2C0000}"/>
    <cellStyle name="Note 20 2 2 3 3" xfId="47873" xr:uid="{00000000-0005-0000-0000-00008F2C0000}"/>
    <cellStyle name="Note 20 2 2 4" xfId="21301" xr:uid="{00000000-0005-0000-0000-0000902C0000}"/>
    <cellStyle name="Note 20 2 2 5" xfId="35754" xr:uid="{00000000-0005-0000-0000-0000912C0000}"/>
    <cellStyle name="Note 20 2 3" xfId="6327" xr:uid="{00000000-0005-0000-0000-0000922C0000}"/>
    <cellStyle name="Note 20 2 3 2" xfId="23762" xr:uid="{00000000-0005-0000-0000-0000932C0000}"/>
    <cellStyle name="Note 20 2 3 3" xfId="38215" xr:uid="{00000000-0005-0000-0000-0000942C0000}"/>
    <cellStyle name="Note 20 2 4" xfId="8768" xr:uid="{00000000-0005-0000-0000-0000952C0000}"/>
    <cellStyle name="Note 20 2 4 2" xfId="26203" xr:uid="{00000000-0005-0000-0000-0000962C0000}"/>
    <cellStyle name="Note 20 2 4 3" xfId="40656" xr:uid="{00000000-0005-0000-0000-0000972C0000}"/>
    <cellStyle name="Note 20 2 5" xfId="11188" xr:uid="{00000000-0005-0000-0000-0000982C0000}"/>
    <cellStyle name="Note 20 2 5 2" xfId="28623" xr:uid="{00000000-0005-0000-0000-0000992C0000}"/>
    <cellStyle name="Note 20 2 5 3" xfId="43076" xr:uid="{00000000-0005-0000-0000-00009A2C0000}"/>
    <cellStyle name="Note 20 2 6" xfId="18195" xr:uid="{00000000-0005-0000-0000-00009B2C0000}"/>
    <cellStyle name="Note 20 3" xfId="1355" xr:uid="{00000000-0005-0000-0000-00009C2C0000}"/>
    <cellStyle name="Note 20 3 2" xfId="3866" xr:uid="{00000000-0005-0000-0000-00009D2C0000}"/>
    <cellStyle name="Note 20 3 2 2" xfId="13525" xr:uid="{00000000-0005-0000-0000-00009E2C0000}"/>
    <cellStyle name="Note 20 3 2 2 2" xfId="30960" xr:uid="{00000000-0005-0000-0000-00009F2C0000}"/>
    <cellStyle name="Note 20 3 2 2 3" xfId="45413" xr:uid="{00000000-0005-0000-0000-0000A02C0000}"/>
    <cellStyle name="Note 20 3 2 3" xfId="15986" xr:uid="{00000000-0005-0000-0000-0000A12C0000}"/>
    <cellStyle name="Note 20 3 2 3 2" xfId="33421" xr:uid="{00000000-0005-0000-0000-0000A22C0000}"/>
    <cellStyle name="Note 20 3 2 3 3" xfId="47874" xr:uid="{00000000-0005-0000-0000-0000A32C0000}"/>
    <cellStyle name="Note 20 3 2 4" xfId="21302" xr:uid="{00000000-0005-0000-0000-0000A42C0000}"/>
    <cellStyle name="Note 20 3 2 5" xfId="35755" xr:uid="{00000000-0005-0000-0000-0000A52C0000}"/>
    <cellStyle name="Note 20 3 3" xfId="6328" xr:uid="{00000000-0005-0000-0000-0000A62C0000}"/>
    <cellStyle name="Note 20 3 3 2" xfId="23763" xr:uid="{00000000-0005-0000-0000-0000A72C0000}"/>
    <cellStyle name="Note 20 3 3 3" xfId="38216" xr:uid="{00000000-0005-0000-0000-0000A82C0000}"/>
    <cellStyle name="Note 20 3 4" xfId="8769" xr:uid="{00000000-0005-0000-0000-0000A92C0000}"/>
    <cellStyle name="Note 20 3 4 2" xfId="26204" xr:uid="{00000000-0005-0000-0000-0000AA2C0000}"/>
    <cellStyle name="Note 20 3 4 3" xfId="40657" xr:uid="{00000000-0005-0000-0000-0000AB2C0000}"/>
    <cellStyle name="Note 20 3 5" xfId="11189" xr:uid="{00000000-0005-0000-0000-0000AC2C0000}"/>
    <cellStyle name="Note 20 3 5 2" xfId="28624" xr:uid="{00000000-0005-0000-0000-0000AD2C0000}"/>
    <cellStyle name="Note 20 3 5 3" xfId="43077" xr:uid="{00000000-0005-0000-0000-0000AE2C0000}"/>
    <cellStyle name="Note 20 3 6" xfId="18196" xr:uid="{00000000-0005-0000-0000-0000AF2C0000}"/>
    <cellStyle name="Note 20 4" xfId="1356" xr:uid="{00000000-0005-0000-0000-0000B02C0000}"/>
    <cellStyle name="Note 20 4 2" xfId="3867" xr:uid="{00000000-0005-0000-0000-0000B12C0000}"/>
    <cellStyle name="Note 20 4 2 2" xfId="21303" xr:uid="{00000000-0005-0000-0000-0000B22C0000}"/>
    <cellStyle name="Note 20 4 2 3" xfId="35756" xr:uid="{00000000-0005-0000-0000-0000B32C0000}"/>
    <cellStyle name="Note 20 4 3" xfId="6329" xr:uid="{00000000-0005-0000-0000-0000B42C0000}"/>
    <cellStyle name="Note 20 4 3 2" xfId="23764" xr:uid="{00000000-0005-0000-0000-0000B52C0000}"/>
    <cellStyle name="Note 20 4 3 3" xfId="38217" xr:uid="{00000000-0005-0000-0000-0000B62C0000}"/>
    <cellStyle name="Note 20 4 4" xfId="8770" xr:uid="{00000000-0005-0000-0000-0000B72C0000}"/>
    <cellStyle name="Note 20 4 4 2" xfId="26205" xr:uid="{00000000-0005-0000-0000-0000B82C0000}"/>
    <cellStyle name="Note 20 4 4 3" xfId="40658" xr:uid="{00000000-0005-0000-0000-0000B92C0000}"/>
    <cellStyle name="Note 20 4 5" xfId="11190" xr:uid="{00000000-0005-0000-0000-0000BA2C0000}"/>
    <cellStyle name="Note 20 4 5 2" xfId="28625" xr:uid="{00000000-0005-0000-0000-0000BB2C0000}"/>
    <cellStyle name="Note 20 4 5 3" xfId="43078" xr:uid="{00000000-0005-0000-0000-0000BC2C0000}"/>
    <cellStyle name="Note 20 4 6" xfId="15109" xr:uid="{00000000-0005-0000-0000-0000BD2C0000}"/>
    <cellStyle name="Note 20 4 6 2" xfId="32544" xr:uid="{00000000-0005-0000-0000-0000BE2C0000}"/>
    <cellStyle name="Note 20 4 6 3" xfId="46997" xr:uid="{00000000-0005-0000-0000-0000BF2C0000}"/>
    <cellStyle name="Note 20 4 7" xfId="18197" xr:uid="{00000000-0005-0000-0000-0000C02C0000}"/>
    <cellStyle name="Note 20 4 8" xfId="20271" xr:uid="{00000000-0005-0000-0000-0000C12C0000}"/>
    <cellStyle name="Note 20 5" xfId="3864" xr:uid="{00000000-0005-0000-0000-0000C22C0000}"/>
    <cellStyle name="Note 20 5 2" xfId="13523" xr:uid="{00000000-0005-0000-0000-0000C32C0000}"/>
    <cellStyle name="Note 20 5 2 2" xfId="30958" xr:uid="{00000000-0005-0000-0000-0000C42C0000}"/>
    <cellStyle name="Note 20 5 2 3" xfId="45411" xr:uid="{00000000-0005-0000-0000-0000C52C0000}"/>
    <cellStyle name="Note 20 5 3" xfId="15984" xr:uid="{00000000-0005-0000-0000-0000C62C0000}"/>
    <cellStyle name="Note 20 5 3 2" xfId="33419" xr:uid="{00000000-0005-0000-0000-0000C72C0000}"/>
    <cellStyle name="Note 20 5 3 3" xfId="47872" xr:uid="{00000000-0005-0000-0000-0000C82C0000}"/>
    <cellStyle name="Note 20 5 4" xfId="21300" xr:uid="{00000000-0005-0000-0000-0000C92C0000}"/>
    <cellStyle name="Note 20 5 5" xfId="35753" xr:uid="{00000000-0005-0000-0000-0000CA2C0000}"/>
    <cellStyle name="Note 20 6" xfId="6326" xr:uid="{00000000-0005-0000-0000-0000CB2C0000}"/>
    <cellStyle name="Note 20 6 2" xfId="23761" xr:uid="{00000000-0005-0000-0000-0000CC2C0000}"/>
    <cellStyle name="Note 20 6 3" xfId="38214" xr:uid="{00000000-0005-0000-0000-0000CD2C0000}"/>
    <cellStyle name="Note 20 7" xfId="8767" xr:uid="{00000000-0005-0000-0000-0000CE2C0000}"/>
    <cellStyle name="Note 20 7 2" xfId="26202" xr:uid="{00000000-0005-0000-0000-0000CF2C0000}"/>
    <cellStyle name="Note 20 7 3" xfId="40655" xr:uid="{00000000-0005-0000-0000-0000D02C0000}"/>
    <cellStyle name="Note 20 8" xfId="11187" xr:uid="{00000000-0005-0000-0000-0000D12C0000}"/>
    <cellStyle name="Note 20 8 2" xfId="28622" xr:uid="{00000000-0005-0000-0000-0000D22C0000}"/>
    <cellStyle name="Note 20 8 3" xfId="43075" xr:uid="{00000000-0005-0000-0000-0000D32C0000}"/>
    <cellStyle name="Note 20 9" xfId="18194" xr:uid="{00000000-0005-0000-0000-0000D42C0000}"/>
    <cellStyle name="Note 21" xfId="1357" xr:uid="{00000000-0005-0000-0000-0000D52C0000}"/>
    <cellStyle name="Note 21 2" xfId="1358" xr:uid="{00000000-0005-0000-0000-0000D62C0000}"/>
    <cellStyle name="Note 21 2 2" xfId="3869" xr:uid="{00000000-0005-0000-0000-0000D72C0000}"/>
    <cellStyle name="Note 21 2 2 2" xfId="13527" xr:uid="{00000000-0005-0000-0000-0000D82C0000}"/>
    <cellStyle name="Note 21 2 2 2 2" xfId="30962" xr:uid="{00000000-0005-0000-0000-0000D92C0000}"/>
    <cellStyle name="Note 21 2 2 2 3" xfId="45415" xr:uid="{00000000-0005-0000-0000-0000DA2C0000}"/>
    <cellStyle name="Note 21 2 2 3" xfId="15988" xr:uid="{00000000-0005-0000-0000-0000DB2C0000}"/>
    <cellStyle name="Note 21 2 2 3 2" xfId="33423" xr:uid="{00000000-0005-0000-0000-0000DC2C0000}"/>
    <cellStyle name="Note 21 2 2 3 3" xfId="47876" xr:uid="{00000000-0005-0000-0000-0000DD2C0000}"/>
    <cellStyle name="Note 21 2 2 4" xfId="21305" xr:uid="{00000000-0005-0000-0000-0000DE2C0000}"/>
    <cellStyle name="Note 21 2 2 5" xfId="35758" xr:uid="{00000000-0005-0000-0000-0000DF2C0000}"/>
    <cellStyle name="Note 21 2 3" xfId="6331" xr:uid="{00000000-0005-0000-0000-0000E02C0000}"/>
    <cellStyle name="Note 21 2 3 2" xfId="23766" xr:uid="{00000000-0005-0000-0000-0000E12C0000}"/>
    <cellStyle name="Note 21 2 3 3" xfId="38219" xr:uid="{00000000-0005-0000-0000-0000E22C0000}"/>
    <cellStyle name="Note 21 2 4" xfId="8772" xr:uid="{00000000-0005-0000-0000-0000E32C0000}"/>
    <cellStyle name="Note 21 2 4 2" xfId="26207" xr:uid="{00000000-0005-0000-0000-0000E42C0000}"/>
    <cellStyle name="Note 21 2 4 3" xfId="40660" xr:uid="{00000000-0005-0000-0000-0000E52C0000}"/>
    <cellStyle name="Note 21 2 5" xfId="11192" xr:uid="{00000000-0005-0000-0000-0000E62C0000}"/>
    <cellStyle name="Note 21 2 5 2" xfId="28627" xr:uid="{00000000-0005-0000-0000-0000E72C0000}"/>
    <cellStyle name="Note 21 2 5 3" xfId="43080" xr:uid="{00000000-0005-0000-0000-0000E82C0000}"/>
    <cellStyle name="Note 21 2 6" xfId="18199" xr:uid="{00000000-0005-0000-0000-0000E92C0000}"/>
    <cellStyle name="Note 21 3" xfId="1359" xr:uid="{00000000-0005-0000-0000-0000EA2C0000}"/>
    <cellStyle name="Note 21 3 2" xfId="3870" xr:uid="{00000000-0005-0000-0000-0000EB2C0000}"/>
    <cellStyle name="Note 21 3 2 2" xfId="13528" xr:uid="{00000000-0005-0000-0000-0000EC2C0000}"/>
    <cellStyle name="Note 21 3 2 2 2" xfId="30963" xr:uid="{00000000-0005-0000-0000-0000ED2C0000}"/>
    <cellStyle name="Note 21 3 2 2 3" xfId="45416" xr:uid="{00000000-0005-0000-0000-0000EE2C0000}"/>
    <cellStyle name="Note 21 3 2 3" xfId="15989" xr:uid="{00000000-0005-0000-0000-0000EF2C0000}"/>
    <cellStyle name="Note 21 3 2 3 2" xfId="33424" xr:uid="{00000000-0005-0000-0000-0000F02C0000}"/>
    <cellStyle name="Note 21 3 2 3 3" xfId="47877" xr:uid="{00000000-0005-0000-0000-0000F12C0000}"/>
    <cellStyle name="Note 21 3 2 4" xfId="21306" xr:uid="{00000000-0005-0000-0000-0000F22C0000}"/>
    <cellStyle name="Note 21 3 2 5" xfId="35759" xr:uid="{00000000-0005-0000-0000-0000F32C0000}"/>
    <cellStyle name="Note 21 3 3" xfId="6332" xr:uid="{00000000-0005-0000-0000-0000F42C0000}"/>
    <cellStyle name="Note 21 3 3 2" xfId="23767" xr:uid="{00000000-0005-0000-0000-0000F52C0000}"/>
    <cellStyle name="Note 21 3 3 3" xfId="38220" xr:uid="{00000000-0005-0000-0000-0000F62C0000}"/>
    <cellStyle name="Note 21 3 4" xfId="8773" xr:uid="{00000000-0005-0000-0000-0000F72C0000}"/>
    <cellStyle name="Note 21 3 4 2" xfId="26208" xr:uid="{00000000-0005-0000-0000-0000F82C0000}"/>
    <cellStyle name="Note 21 3 4 3" xfId="40661" xr:uid="{00000000-0005-0000-0000-0000F92C0000}"/>
    <cellStyle name="Note 21 3 5" xfId="11193" xr:uid="{00000000-0005-0000-0000-0000FA2C0000}"/>
    <cellStyle name="Note 21 3 5 2" xfId="28628" xr:uid="{00000000-0005-0000-0000-0000FB2C0000}"/>
    <cellStyle name="Note 21 3 5 3" xfId="43081" xr:uid="{00000000-0005-0000-0000-0000FC2C0000}"/>
    <cellStyle name="Note 21 3 6" xfId="18200" xr:uid="{00000000-0005-0000-0000-0000FD2C0000}"/>
    <cellStyle name="Note 21 4" xfId="1360" xr:uid="{00000000-0005-0000-0000-0000FE2C0000}"/>
    <cellStyle name="Note 21 4 2" xfId="3871" xr:uid="{00000000-0005-0000-0000-0000FF2C0000}"/>
    <cellStyle name="Note 21 4 2 2" xfId="21307" xr:uid="{00000000-0005-0000-0000-0000002D0000}"/>
    <cellStyle name="Note 21 4 2 3" xfId="35760" xr:uid="{00000000-0005-0000-0000-0000012D0000}"/>
    <cellStyle name="Note 21 4 3" xfId="6333" xr:uid="{00000000-0005-0000-0000-0000022D0000}"/>
    <cellStyle name="Note 21 4 3 2" xfId="23768" xr:uid="{00000000-0005-0000-0000-0000032D0000}"/>
    <cellStyle name="Note 21 4 3 3" xfId="38221" xr:uid="{00000000-0005-0000-0000-0000042D0000}"/>
    <cellStyle name="Note 21 4 4" xfId="8774" xr:uid="{00000000-0005-0000-0000-0000052D0000}"/>
    <cellStyle name="Note 21 4 4 2" xfId="26209" xr:uid="{00000000-0005-0000-0000-0000062D0000}"/>
    <cellStyle name="Note 21 4 4 3" xfId="40662" xr:uid="{00000000-0005-0000-0000-0000072D0000}"/>
    <cellStyle name="Note 21 4 5" xfId="11194" xr:uid="{00000000-0005-0000-0000-0000082D0000}"/>
    <cellStyle name="Note 21 4 5 2" xfId="28629" xr:uid="{00000000-0005-0000-0000-0000092D0000}"/>
    <cellStyle name="Note 21 4 5 3" xfId="43082" xr:uid="{00000000-0005-0000-0000-00000A2D0000}"/>
    <cellStyle name="Note 21 4 6" xfId="15110" xr:uid="{00000000-0005-0000-0000-00000B2D0000}"/>
    <cellStyle name="Note 21 4 6 2" xfId="32545" xr:uid="{00000000-0005-0000-0000-00000C2D0000}"/>
    <cellStyle name="Note 21 4 6 3" xfId="46998" xr:uid="{00000000-0005-0000-0000-00000D2D0000}"/>
    <cellStyle name="Note 21 4 7" xfId="18201" xr:uid="{00000000-0005-0000-0000-00000E2D0000}"/>
    <cellStyle name="Note 21 4 8" xfId="20272" xr:uid="{00000000-0005-0000-0000-00000F2D0000}"/>
    <cellStyle name="Note 21 5" xfId="3868" xr:uid="{00000000-0005-0000-0000-0000102D0000}"/>
    <cellStyle name="Note 21 5 2" xfId="13526" xr:uid="{00000000-0005-0000-0000-0000112D0000}"/>
    <cellStyle name="Note 21 5 2 2" xfId="30961" xr:uid="{00000000-0005-0000-0000-0000122D0000}"/>
    <cellStyle name="Note 21 5 2 3" xfId="45414" xr:uid="{00000000-0005-0000-0000-0000132D0000}"/>
    <cellStyle name="Note 21 5 3" xfId="15987" xr:uid="{00000000-0005-0000-0000-0000142D0000}"/>
    <cellStyle name="Note 21 5 3 2" xfId="33422" xr:uid="{00000000-0005-0000-0000-0000152D0000}"/>
    <cellStyle name="Note 21 5 3 3" xfId="47875" xr:uid="{00000000-0005-0000-0000-0000162D0000}"/>
    <cellStyle name="Note 21 5 4" xfId="21304" xr:uid="{00000000-0005-0000-0000-0000172D0000}"/>
    <cellStyle name="Note 21 5 5" xfId="35757" xr:uid="{00000000-0005-0000-0000-0000182D0000}"/>
    <cellStyle name="Note 21 6" xfId="6330" xr:uid="{00000000-0005-0000-0000-0000192D0000}"/>
    <cellStyle name="Note 21 6 2" xfId="23765" xr:uid="{00000000-0005-0000-0000-00001A2D0000}"/>
    <cellStyle name="Note 21 6 3" xfId="38218" xr:uid="{00000000-0005-0000-0000-00001B2D0000}"/>
    <cellStyle name="Note 21 7" xfId="8771" xr:uid="{00000000-0005-0000-0000-00001C2D0000}"/>
    <cellStyle name="Note 21 7 2" xfId="26206" xr:uid="{00000000-0005-0000-0000-00001D2D0000}"/>
    <cellStyle name="Note 21 7 3" xfId="40659" xr:uid="{00000000-0005-0000-0000-00001E2D0000}"/>
    <cellStyle name="Note 21 8" xfId="11191" xr:uid="{00000000-0005-0000-0000-00001F2D0000}"/>
    <cellStyle name="Note 21 8 2" xfId="28626" xr:uid="{00000000-0005-0000-0000-0000202D0000}"/>
    <cellStyle name="Note 21 8 3" xfId="43079" xr:uid="{00000000-0005-0000-0000-0000212D0000}"/>
    <cellStyle name="Note 21 9" xfId="18198" xr:uid="{00000000-0005-0000-0000-0000222D0000}"/>
    <cellStyle name="Note 22" xfId="1361" xr:uid="{00000000-0005-0000-0000-0000232D0000}"/>
    <cellStyle name="Note 22 2" xfId="1362" xr:uid="{00000000-0005-0000-0000-0000242D0000}"/>
    <cellStyle name="Note 22 2 2" xfId="3873" xr:uid="{00000000-0005-0000-0000-0000252D0000}"/>
    <cellStyle name="Note 22 2 2 2" xfId="13530" xr:uid="{00000000-0005-0000-0000-0000262D0000}"/>
    <cellStyle name="Note 22 2 2 2 2" xfId="30965" xr:uid="{00000000-0005-0000-0000-0000272D0000}"/>
    <cellStyle name="Note 22 2 2 2 3" xfId="45418" xr:uid="{00000000-0005-0000-0000-0000282D0000}"/>
    <cellStyle name="Note 22 2 2 3" xfId="15991" xr:uid="{00000000-0005-0000-0000-0000292D0000}"/>
    <cellStyle name="Note 22 2 2 3 2" xfId="33426" xr:uid="{00000000-0005-0000-0000-00002A2D0000}"/>
    <cellStyle name="Note 22 2 2 3 3" xfId="47879" xr:uid="{00000000-0005-0000-0000-00002B2D0000}"/>
    <cellStyle name="Note 22 2 2 4" xfId="21309" xr:uid="{00000000-0005-0000-0000-00002C2D0000}"/>
    <cellStyle name="Note 22 2 2 5" xfId="35762" xr:uid="{00000000-0005-0000-0000-00002D2D0000}"/>
    <cellStyle name="Note 22 2 3" xfId="6335" xr:uid="{00000000-0005-0000-0000-00002E2D0000}"/>
    <cellStyle name="Note 22 2 3 2" xfId="23770" xr:uid="{00000000-0005-0000-0000-00002F2D0000}"/>
    <cellStyle name="Note 22 2 3 3" xfId="38223" xr:uid="{00000000-0005-0000-0000-0000302D0000}"/>
    <cellStyle name="Note 22 2 4" xfId="8776" xr:uid="{00000000-0005-0000-0000-0000312D0000}"/>
    <cellStyle name="Note 22 2 4 2" xfId="26211" xr:uid="{00000000-0005-0000-0000-0000322D0000}"/>
    <cellStyle name="Note 22 2 4 3" xfId="40664" xr:uid="{00000000-0005-0000-0000-0000332D0000}"/>
    <cellStyle name="Note 22 2 5" xfId="11196" xr:uid="{00000000-0005-0000-0000-0000342D0000}"/>
    <cellStyle name="Note 22 2 5 2" xfId="28631" xr:uid="{00000000-0005-0000-0000-0000352D0000}"/>
    <cellStyle name="Note 22 2 5 3" xfId="43084" xr:uid="{00000000-0005-0000-0000-0000362D0000}"/>
    <cellStyle name="Note 22 2 6" xfId="18203" xr:uid="{00000000-0005-0000-0000-0000372D0000}"/>
    <cellStyle name="Note 22 3" xfId="1363" xr:uid="{00000000-0005-0000-0000-0000382D0000}"/>
    <cellStyle name="Note 22 3 2" xfId="3874" xr:uid="{00000000-0005-0000-0000-0000392D0000}"/>
    <cellStyle name="Note 22 3 2 2" xfId="13531" xr:uid="{00000000-0005-0000-0000-00003A2D0000}"/>
    <cellStyle name="Note 22 3 2 2 2" xfId="30966" xr:uid="{00000000-0005-0000-0000-00003B2D0000}"/>
    <cellStyle name="Note 22 3 2 2 3" xfId="45419" xr:uid="{00000000-0005-0000-0000-00003C2D0000}"/>
    <cellStyle name="Note 22 3 2 3" xfId="15992" xr:uid="{00000000-0005-0000-0000-00003D2D0000}"/>
    <cellStyle name="Note 22 3 2 3 2" xfId="33427" xr:uid="{00000000-0005-0000-0000-00003E2D0000}"/>
    <cellStyle name="Note 22 3 2 3 3" xfId="47880" xr:uid="{00000000-0005-0000-0000-00003F2D0000}"/>
    <cellStyle name="Note 22 3 2 4" xfId="21310" xr:uid="{00000000-0005-0000-0000-0000402D0000}"/>
    <cellStyle name="Note 22 3 2 5" xfId="35763" xr:uid="{00000000-0005-0000-0000-0000412D0000}"/>
    <cellStyle name="Note 22 3 3" xfId="6336" xr:uid="{00000000-0005-0000-0000-0000422D0000}"/>
    <cellStyle name="Note 22 3 3 2" xfId="23771" xr:uid="{00000000-0005-0000-0000-0000432D0000}"/>
    <cellStyle name="Note 22 3 3 3" xfId="38224" xr:uid="{00000000-0005-0000-0000-0000442D0000}"/>
    <cellStyle name="Note 22 3 4" xfId="8777" xr:uid="{00000000-0005-0000-0000-0000452D0000}"/>
    <cellStyle name="Note 22 3 4 2" xfId="26212" xr:uid="{00000000-0005-0000-0000-0000462D0000}"/>
    <cellStyle name="Note 22 3 4 3" xfId="40665" xr:uid="{00000000-0005-0000-0000-0000472D0000}"/>
    <cellStyle name="Note 22 3 5" xfId="11197" xr:uid="{00000000-0005-0000-0000-0000482D0000}"/>
    <cellStyle name="Note 22 3 5 2" xfId="28632" xr:uid="{00000000-0005-0000-0000-0000492D0000}"/>
    <cellStyle name="Note 22 3 5 3" xfId="43085" xr:uid="{00000000-0005-0000-0000-00004A2D0000}"/>
    <cellStyle name="Note 22 3 6" xfId="18204" xr:uid="{00000000-0005-0000-0000-00004B2D0000}"/>
    <cellStyle name="Note 22 4" xfId="1364" xr:uid="{00000000-0005-0000-0000-00004C2D0000}"/>
    <cellStyle name="Note 22 4 2" xfId="3875" xr:uid="{00000000-0005-0000-0000-00004D2D0000}"/>
    <cellStyle name="Note 22 4 2 2" xfId="21311" xr:uid="{00000000-0005-0000-0000-00004E2D0000}"/>
    <cellStyle name="Note 22 4 2 3" xfId="35764" xr:uid="{00000000-0005-0000-0000-00004F2D0000}"/>
    <cellStyle name="Note 22 4 3" xfId="6337" xr:uid="{00000000-0005-0000-0000-0000502D0000}"/>
    <cellStyle name="Note 22 4 3 2" xfId="23772" xr:uid="{00000000-0005-0000-0000-0000512D0000}"/>
    <cellStyle name="Note 22 4 3 3" xfId="38225" xr:uid="{00000000-0005-0000-0000-0000522D0000}"/>
    <cellStyle name="Note 22 4 4" xfId="8778" xr:uid="{00000000-0005-0000-0000-0000532D0000}"/>
    <cellStyle name="Note 22 4 4 2" xfId="26213" xr:uid="{00000000-0005-0000-0000-0000542D0000}"/>
    <cellStyle name="Note 22 4 4 3" xfId="40666" xr:uid="{00000000-0005-0000-0000-0000552D0000}"/>
    <cellStyle name="Note 22 4 5" xfId="11198" xr:uid="{00000000-0005-0000-0000-0000562D0000}"/>
    <cellStyle name="Note 22 4 5 2" xfId="28633" xr:uid="{00000000-0005-0000-0000-0000572D0000}"/>
    <cellStyle name="Note 22 4 5 3" xfId="43086" xr:uid="{00000000-0005-0000-0000-0000582D0000}"/>
    <cellStyle name="Note 22 4 6" xfId="15111" xr:uid="{00000000-0005-0000-0000-0000592D0000}"/>
    <cellStyle name="Note 22 4 6 2" xfId="32546" xr:uid="{00000000-0005-0000-0000-00005A2D0000}"/>
    <cellStyle name="Note 22 4 6 3" xfId="46999" xr:uid="{00000000-0005-0000-0000-00005B2D0000}"/>
    <cellStyle name="Note 22 4 7" xfId="18205" xr:uid="{00000000-0005-0000-0000-00005C2D0000}"/>
    <cellStyle name="Note 22 4 8" xfId="20273" xr:uid="{00000000-0005-0000-0000-00005D2D0000}"/>
    <cellStyle name="Note 22 5" xfId="3872" xr:uid="{00000000-0005-0000-0000-00005E2D0000}"/>
    <cellStyle name="Note 22 5 2" xfId="13529" xr:uid="{00000000-0005-0000-0000-00005F2D0000}"/>
    <cellStyle name="Note 22 5 2 2" xfId="30964" xr:uid="{00000000-0005-0000-0000-0000602D0000}"/>
    <cellStyle name="Note 22 5 2 3" xfId="45417" xr:uid="{00000000-0005-0000-0000-0000612D0000}"/>
    <cellStyle name="Note 22 5 3" xfId="15990" xr:uid="{00000000-0005-0000-0000-0000622D0000}"/>
    <cellStyle name="Note 22 5 3 2" xfId="33425" xr:uid="{00000000-0005-0000-0000-0000632D0000}"/>
    <cellStyle name="Note 22 5 3 3" xfId="47878" xr:uid="{00000000-0005-0000-0000-0000642D0000}"/>
    <cellStyle name="Note 22 5 4" xfId="21308" xr:uid="{00000000-0005-0000-0000-0000652D0000}"/>
    <cellStyle name="Note 22 5 5" xfId="35761" xr:uid="{00000000-0005-0000-0000-0000662D0000}"/>
    <cellStyle name="Note 22 6" xfId="6334" xr:uid="{00000000-0005-0000-0000-0000672D0000}"/>
    <cellStyle name="Note 22 6 2" xfId="23769" xr:uid="{00000000-0005-0000-0000-0000682D0000}"/>
    <cellStyle name="Note 22 6 3" xfId="38222" xr:uid="{00000000-0005-0000-0000-0000692D0000}"/>
    <cellStyle name="Note 22 7" xfId="8775" xr:uid="{00000000-0005-0000-0000-00006A2D0000}"/>
    <cellStyle name="Note 22 7 2" xfId="26210" xr:uid="{00000000-0005-0000-0000-00006B2D0000}"/>
    <cellStyle name="Note 22 7 3" xfId="40663" xr:uid="{00000000-0005-0000-0000-00006C2D0000}"/>
    <cellStyle name="Note 22 8" xfId="11195" xr:uid="{00000000-0005-0000-0000-00006D2D0000}"/>
    <cellStyle name="Note 22 8 2" xfId="28630" xr:uid="{00000000-0005-0000-0000-00006E2D0000}"/>
    <cellStyle name="Note 22 8 3" xfId="43083" xr:uid="{00000000-0005-0000-0000-00006F2D0000}"/>
    <cellStyle name="Note 22 9" xfId="18202" xr:uid="{00000000-0005-0000-0000-0000702D0000}"/>
    <cellStyle name="Note 23" xfId="1365" xr:uid="{00000000-0005-0000-0000-0000712D0000}"/>
    <cellStyle name="Note 23 2" xfId="1366" xr:uid="{00000000-0005-0000-0000-0000722D0000}"/>
    <cellStyle name="Note 23 2 2" xfId="3877" xr:uid="{00000000-0005-0000-0000-0000732D0000}"/>
    <cellStyle name="Note 23 2 2 2" xfId="13533" xr:uid="{00000000-0005-0000-0000-0000742D0000}"/>
    <cellStyle name="Note 23 2 2 2 2" xfId="30968" xr:uid="{00000000-0005-0000-0000-0000752D0000}"/>
    <cellStyle name="Note 23 2 2 2 3" xfId="45421" xr:uid="{00000000-0005-0000-0000-0000762D0000}"/>
    <cellStyle name="Note 23 2 2 3" xfId="15994" xr:uid="{00000000-0005-0000-0000-0000772D0000}"/>
    <cellStyle name="Note 23 2 2 3 2" xfId="33429" xr:uid="{00000000-0005-0000-0000-0000782D0000}"/>
    <cellStyle name="Note 23 2 2 3 3" xfId="47882" xr:uid="{00000000-0005-0000-0000-0000792D0000}"/>
    <cellStyle name="Note 23 2 2 4" xfId="21313" xr:uid="{00000000-0005-0000-0000-00007A2D0000}"/>
    <cellStyle name="Note 23 2 2 5" xfId="35766" xr:uid="{00000000-0005-0000-0000-00007B2D0000}"/>
    <cellStyle name="Note 23 2 3" xfId="6339" xr:uid="{00000000-0005-0000-0000-00007C2D0000}"/>
    <cellStyle name="Note 23 2 3 2" xfId="23774" xr:uid="{00000000-0005-0000-0000-00007D2D0000}"/>
    <cellStyle name="Note 23 2 3 3" xfId="38227" xr:uid="{00000000-0005-0000-0000-00007E2D0000}"/>
    <cellStyle name="Note 23 2 4" xfId="8780" xr:uid="{00000000-0005-0000-0000-00007F2D0000}"/>
    <cellStyle name="Note 23 2 4 2" xfId="26215" xr:uid="{00000000-0005-0000-0000-0000802D0000}"/>
    <cellStyle name="Note 23 2 4 3" xfId="40668" xr:uid="{00000000-0005-0000-0000-0000812D0000}"/>
    <cellStyle name="Note 23 2 5" xfId="11200" xr:uid="{00000000-0005-0000-0000-0000822D0000}"/>
    <cellStyle name="Note 23 2 5 2" xfId="28635" xr:uid="{00000000-0005-0000-0000-0000832D0000}"/>
    <cellStyle name="Note 23 2 5 3" xfId="43088" xr:uid="{00000000-0005-0000-0000-0000842D0000}"/>
    <cellStyle name="Note 23 2 6" xfId="18207" xr:uid="{00000000-0005-0000-0000-0000852D0000}"/>
    <cellStyle name="Note 23 3" xfId="1367" xr:uid="{00000000-0005-0000-0000-0000862D0000}"/>
    <cellStyle name="Note 23 3 2" xfId="3878" xr:uid="{00000000-0005-0000-0000-0000872D0000}"/>
    <cellStyle name="Note 23 3 2 2" xfId="13534" xr:uid="{00000000-0005-0000-0000-0000882D0000}"/>
    <cellStyle name="Note 23 3 2 2 2" xfId="30969" xr:uid="{00000000-0005-0000-0000-0000892D0000}"/>
    <cellStyle name="Note 23 3 2 2 3" xfId="45422" xr:uid="{00000000-0005-0000-0000-00008A2D0000}"/>
    <cellStyle name="Note 23 3 2 3" xfId="15995" xr:uid="{00000000-0005-0000-0000-00008B2D0000}"/>
    <cellStyle name="Note 23 3 2 3 2" xfId="33430" xr:uid="{00000000-0005-0000-0000-00008C2D0000}"/>
    <cellStyle name="Note 23 3 2 3 3" xfId="47883" xr:uid="{00000000-0005-0000-0000-00008D2D0000}"/>
    <cellStyle name="Note 23 3 2 4" xfId="21314" xr:uid="{00000000-0005-0000-0000-00008E2D0000}"/>
    <cellStyle name="Note 23 3 2 5" xfId="35767" xr:uid="{00000000-0005-0000-0000-00008F2D0000}"/>
    <cellStyle name="Note 23 3 3" xfId="6340" xr:uid="{00000000-0005-0000-0000-0000902D0000}"/>
    <cellStyle name="Note 23 3 3 2" xfId="23775" xr:uid="{00000000-0005-0000-0000-0000912D0000}"/>
    <cellStyle name="Note 23 3 3 3" xfId="38228" xr:uid="{00000000-0005-0000-0000-0000922D0000}"/>
    <cellStyle name="Note 23 3 4" xfId="8781" xr:uid="{00000000-0005-0000-0000-0000932D0000}"/>
    <cellStyle name="Note 23 3 4 2" xfId="26216" xr:uid="{00000000-0005-0000-0000-0000942D0000}"/>
    <cellStyle name="Note 23 3 4 3" xfId="40669" xr:uid="{00000000-0005-0000-0000-0000952D0000}"/>
    <cellStyle name="Note 23 3 5" xfId="11201" xr:uid="{00000000-0005-0000-0000-0000962D0000}"/>
    <cellStyle name="Note 23 3 5 2" xfId="28636" xr:uid="{00000000-0005-0000-0000-0000972D0000}"/>
    <cellStyle name="Note 23 3 5 3" xfId="43089" xr:uid="{00000000-0005-0000-0000-0000982D0000}"/>
    <cellStyle name="Note 23 3 6" xfId="18208" xr:uid="{00000000-0005-0000-0000-0000992D0000}"/>
    <cellStyle name="Note 23 4" xfId="1368" xr:uid="{00000000-0005-0000-0000-00009A2D0000}"/>
    <cellStyle name="Note 23 4 2" xfId="3879" xr:uid="{00000000-0005-0000-0000-00009B2D0000}"/>
    <cellStyle name="Note 23 4 2 2" xfId="21315" xr:uid="{00000000-0005-0000-0000-00009C2D0000}"/>
    <cellStyle name="Note 23 4 2 3" xfId="35768" xr:uid="{00000000-0005-0000-0000-00009D2D0000}"/>
    <cellStyle name="Note 23 4 3" xfId="6341" xr:uid="{00000000-0005-0000-0000-00009E2D0000}"/>
    <cellStyle name="Note 23 4 3 2" xfId="23776" xr:uid="{00000000-0005-0000-0000-00009F2D0000}"/>
    <cellStyle name="Note 23 4 3 3" xfId="38229" xr:uid="{00000000-0005-0000-0000-0000A02D0000}"/>
    <cellStyle name="Note 23 4 4" xfId="8782" xr:uid="{00000000-0005-0000-0000-0000A12D0000}"/>
    <cellStyle name="Note 23 4 4 2" xfId="26217" xr:uid="{00000000-0005-0000-0000-0000A22D0000}"/>
    <cellStyle name="Note 23 4 4 3" xfId="40670" xr:uid="{00000000-0005-0000-0000-0000A32D0000}"/>
    <cellStyle name="Note 23 4 5" xfId="11202" xr:uid="{00000000-0005-0000-0000-0000A42D0000}"/>
    <cellStyle name="Note 23 4 5 2" xfId="28637" xr:uid="{00000000-0005-0000-0000-0000A52D0000}"/>
    <cellStyle name="Note 23 4 5 3" xfId="43090" xr:uid="{00000000-0005-0000-0000-0000A62D0000}"/>
    <cellStyle name="Note 23 4 6" xfId="15112" xr:uid="{00000000-0005-0000-0000-0000A72D0000}"/>
    <cellStyle name="Note 23 4 6 2" xfId="32547" xr:uid="{00000000-0005-0000-0000-0000A82D0000}"/>
    <cellStyle name="Note 23 4 6 3" xfId="47000" xr:uid="{00000000-0005-0000-0000-0000A92D0000}"/>
    <cellStyle name="Note 23 4 7" xfId="18209" xr:uid="{00000000-0005-0000-0000-0000AA2D0000}"/>
    <cellStyle name="Note 23 4 8" xfId="20274" xr:uid="{00000000-0005-0000-0000-0000AB2D0000}"/>
    <cellStyle name="Note 23 5" xfId="3876" xr:uid="{00000000-0005-0000-0000-0000AC2D0000}"/>
    <cellStyle name="Note 23 5 2" xfId="13532" xr:uid="{00000000-0005-0000-0000-0000AD2D0000}"/>
    <cellStyle name="Note 23 5 2 2" xfId="30967" xr:uid="{00000000-0005-0000-0000-0000AE2D0000}"/>
    <cellStyle name="Note 23 5 2 3" xfId="45420" xr:uid="{00000000-0005-0000-0000-0000AF2D0000}"/>
    <cellStyle name="Note 23 5 3" xfId="15993" xr:uid="{00000000-0005-0000-0000-0000B02D0000}"/>
    <cellStyle name="Note 23 5 3 2" xfId="33428" xr:uid="{00000000-0005-0000-0000-0000B12D0000}"/>
    <cellStyle name="Note 23 5 3 3" xfId="47881" xr:uid="{00000000-0005-0000-0000-0000B22D0000}"/>
    <cellStyle name="Note 23 5 4" xfId="21312" xr:uid="{00000000-0005-0000-0000-0000B32D0000}"/>
    <cellStyle name="Note 23 5 5" xfId="35765" xr:uid="{00000000-0005-0000-0000-0000B42D0000}"/>
    <cellStyle name="Note 23 6" xfId="6338" xr:uid="{00000000-0005-0000-0000-0000B52D0000}"/>
    <cellStyle name="Note 23 6 2" xfId="23773" xr:uid="{00000000-0005-0000-0000-0000B62D0000}"/>
    <cellStyle name="Note 23 6 3" xfId="38226" xr:uid="{00000000-0005-0000-0000-0000B72D0000}"/>
    <cellStyle name="Note 23 7" xfId="8779" xr:uid="{00000000-0005-0000-0000-0000B82D0000}"/>
    <cellStyle name="Note 23 7 2" xfId="26214" xr:uid="{00000000-0005-0000-0000-0000B92D0000}"/>
    <cellStyle name="Note 23 7 3" xfId="40667" xr:uid="{00000000-0005-0000-0000-0000BA2D0000}"/>
    <cellStyle name="Note 23 8" xfId="11199" xr:uid="{00000000-0005-0000-0000-0000BB2D0000}"/>
    <cellStyle name="Note 23 8 2" xfId="28634" xr:uid="{00000000-0005-0000-0000-0000BC2D0000}"/>
    <cellStyle name="Note 23 8 3" xfId="43087" xr:uid="{00000000-0005-0000-0000-0000BD2D0000}"/>
    <cellStyle name="Note 23 9" xfId="18206" xr:uid="{00000000-0005-0000-0000-0000BE2D0000}"/>
    <cellStyle name="Note 24" xfId="1369" xr:uid="{00000000-0005-0000-0000-0000BF2D0000}"/>
    <cellStyle name="Note 24 2" xfId="1370" xr:uid="{00000000-0005-0000-0000-0000C02D0000}"/>
    <cellStyle name="Note 24 2 2" xfId="3881" xr:uid="{00000000-0005-0000-0000-0000C12D0000}"/>
    <cellStyle name="Note 24 2 2 2" xfId="13536" xr:uid="{00000000-0005-0000-0000-0000C22D0000}"/>
    <cellStyle name="Note 24 2 2 2 2" xfId="30971" xr:uid="{00000000-0005-0000-0000-0000C32D0000}"/>
    <cellStyle name="Note 24 2 2 2 3" xfId="45424" xr:uid="{00000000-0005-0000-0000-0000C42D0000}"/>
    <cellStyle name="Note 24 2 2 3" xfId="15997" xr:uid="{00000000-0005-0000-0000-0000C52D0000}"/>
    <cellStyle name="Note 24 2 2 3 2" xfId="33432" xr:uid="{00000000-0005-0000-0000-0000C62D0000}"/>
    <cellStyle name="Note 24 2 2 3 3" xfId="47885" xr:uid="{00000000-0005-0000-0000-0000C72D0000}"/>
    <cellStyle name="Note 24 2 2 4" xfId="21317" xr:uid="{00000000-0005-0000-0000-0000C82D0000}"/>
    <cellStyle name="Note 24 2 2 5" xfId="35770" xr:uid="{00000000-0005-0000-0000-0000C92D0000}"/>
    <cellStyle name="Note 24 2 3" xfId="6343" xr:uid="{00000000-0005-0000-0000-0000CA2D0000}"/>
    <cellStyle name="Note 24 2 3 2" xfId="23778" xr:uid="{00000000-0005-0000-0000-0000CB2D0000}"/>
    <cellStyle name="Note 24 2 3 3" xfId="38231" xr:uid="{00000000-0005-0000-0000-0000CC2D0000}"/>
    <cellStyle name="Note 24 2 4" xfId="8784" xr:uid="{00000000-0005-0000-0000-0000CD2D0000}"/>
    <cellStyle name="Note 24 2 4 2" xfId="26219" xr:uid="{00000000-0005-0000-0000-0000CE2D0000}"/>
    <cellStyle name="Note 24 2 4 3" xfId="40672" xr:uid="{00000000-0005-0000-0000-0000CF2D0000}"/>
    <cellStyle name="Note 24 2 5" xfId="11204" xr:uid="{00000000-0005-0000-0000-0000D02D0000}"/>
    <cellStyle name="Note 24 2 5 2" xfId="28639" xr:uid="{00000000-0005-0000-0000-0000D12D0000}"/>
    <cellStyle name="Note 24 2 5 3" xfId="43092" xr:uid="{00000000-0005-0000-0000-0000D22D0000}"/>
    <cellStyle name="Note 24 2 6" xfId="18211" xr:uid="{00000000-0005-0000-0000-0000D32D0000}"/>
    <cellStyle name="Note 24 3" xfId="1371" xr:uid="{00000000-0005-0000-0000-0000D42D0000}"/>
    <cellStyle name="Note 24 3 2" xfId="3882" xr:uid="{00000000-0005-0000-0000-0000D52D0000}"/>
    <cellStyle name="Note 24 3 2 2" xfId="13537" xr:uid="{00000000-0005-0000-0000-0000D62D0000}"/>
    <cellStyle name="Note 24 3 2 2 2" xfId="30972" xr:uid="{00000000-0005-0000-0000-0000D72D0000}"/>
    <cellStyle name="Note 24 3 2 2 3" xfId="45425" xr:uid="{00000000-0005-0000-0000-0000D82D0000}"/>
    <cellStyle name="Note 24 3 2 3" xfId="15998" xr:uid="{00000000-0005-0000-0000-0000D92D0000}"/>
    <cellStyle name="Note 24 3 2 3 2" xfId="33433" xr:uid="{00000000-0005-0000-0000-0000DA2D0000}"/>
    <cellStyle name="Note 24 3 2 3 3" xfId="47886" xr:uid="{00000000-0005-0000-0000-0000DB2D0000}"/>
    <cellStyle name="Note 24 3 2 4" xfId="21318" xr:uid="{00000000-0005-0000-0000-0000DC2D0000}"/>
    <cellStyle name="Note 24 3 2 5" xfId="35771" xr:uid="{00000000-0005-0000-0000-0000DD2D0000}"/>
    <cellStyle name="Note 24 3 3" xfId="6344" xr:uid="{00000000-0005-0000-0000-0000DE2D0000}"/>
    <cellStyle name="Note 24 3 3 2" xfId="23779" xr:uid="{00000000-0005-0000-0000-0000DF2D0000}"/>
    <cellStyle name="Note 24 3 3 3" xfId="38232" xr:uid="{00000000-0005-0000-0000-0000E02D0000}"/>
    <cellStyle name="Note 24 3 4" xfId="8785" xr:uid="{00000000-0005-0000-0000-0000E12D0000}"/>
    <cellStyle name="Note 24 3 4 2" xfId="26220" xr:uid="{00000000-0005-0000-0000-0000E22D0000}"/>
    <cellStyle name="Note 24 3 4 3" xfId="40673" xr:uid="{00000000-0005-0000-0000-0000E32D0000}"/>
    <cellStyle name="Note 24 3 5" xfId="11205" xr:uid="{00000000-0005-0000-0000-0000E42D0000}"/>
    <cellStyle name="Note 24 3 5 2" xfId="28640" xr:uid="{00000000-0005-0000-0000-0000E52D0000}"/>
    <cellStyle name="Note 24 3 5 3" xfId="43093" xr:uid="{00000000-0005-0000-0000-0000E62D0000}"/>
    <cellStyle name="Note 24 3 6" xfId="18212" xr:uid="{00000000-0005-0000-0000-0000E72D0000}"/>
    <cellStyle name="Note 24 4" xfId="1372" xr:uid="{00000000-0005-0000-0000-0000E82D0000}"/>
    <cellStyle name="Note 24 4 2" xfId="3883" xr:uid="{00000000-0005-0000-0000-0000E92D0000}"/>
    <cellStyle name="Note 24 4 2 2" xfId="21319" xr:uid="{00000000-0005-0000-0000-0000EA2D0000}"/>
    <cellStyle name="Note 24 4 2 3" xfId="35772" xr:uid="{00000000-0005-0000-0000-0000EB2D0000}"/>
    <cellStyle name="Note 24 4 3" xfId="6345" xr:uid="{00000000-0005-0000-0000-0000EC2D0000}"/>
    <cellStyle name="Note 24 4 3 2" xfId="23780" xr:uid="{00000000-0005-0000-0000-0000ED2D0000}"/>
    <cellStyle name="Note 24 4 3 3" xfId="38233" xr:uid="{00000000-0005-0000-0000-0000EE2D0000}"/>
    <cellStyle name="Note 24 4 4" xfId="8786" xr:uid="{00000000-0005-0000-0000-0000EF2D0000}"/>
    <cellStyle name="Note 24 4 4 2" xfId="26221" xr:uid="{00000000-0005-0000-0000-0000F02D0000}"/>
    <cellStyle name="Note 24 4 4 3" xfId="40674" xr:uid="{00000000-0005-0000-0000-0000F12D0000}"/>
    <cellStyle name="Note 24 4 5" xfId="11206" xr:uid="{00000000-0005-0000-0000-0000F22D0000}"/>
    <cellStyle name="Note 24 4 5 2" xfId="28641" xr:uid="{00000000-0005-0000-0000-0000F32D0000}"/>
    <cellStyle name="Note 24 4 5 3" xfId="43094" xr:uid="{00000000-0005-0000-0000-0000F42D0000}"/>
    <cellStyle name="Note 24 4 6" xfId="15113" xr:uid="{00000000-0005-0000-0000-0000F52D0000}"/>
    <cellStyle name="Note 24 4 6 2" xfId="32548" xr:uid="{00000000-0005-0000-0000-0000F62D0000}"/>
    <cellStyle name="Note 24 4 6 3" xfId="47001" xr:uid="{00000000-0005-0000-0000-0000F72D0000}"/>
    <cellStyle name="Note 24 4 7" xfId="18213" xr:uid="{00000000-0005-0000-0000-0000F82D0000}"/>
    <cellStyle name="Note 24 4 8" xfId="20275" xr:uid="{00000000-0005-0000-0000-0000F92D0000}"/>
    <cellStyle name="Note 24 5" xfId="3880" xr:uid="{00000000-0005-0000-0000-0000FA2D0000}"/>
    <cellStyle name="Note 24 5 2" xfId="13535" xr:uid="{00000000-0005-0000-0000-0000FB2D0000}"/>
    <cellStyle name="Note 24 5 2 2" xfId="30970" xr:uid="{00000000-0005-0000-0000-0000FC2D0000}"/>
    <cellStyle name="Note 24 5 2 3" xfId="45423" xr:uid="{00000000-0005-0000-0000-0000FD2D0000}"/>
    <cellStyle name="Note 24 5 3" xfId="15996" xr:uid="{00000000-0005-0000-0000-0000FE2D0000}"/>
    <cellStyle name="Note 24 5 3 2" xfId="33431" xr:uid="{00000000-0005-0000-0000-0000FF2D0000}"/>
    <cellStyle name="Note 24 5 3 3" xfId="47884" xr:uid="{00000000-0005-0000-0000-0000002E0000}"/>
    <cellStyle name="Note 24 5 4" xfId="21316" xr:uid="{00000000-0005-0000-0000-0000012E0000}"/>
    <cellStyle name="Note 24 5 5" xfId="35769" xr:uid="{00000000-0005-0000-0000-0000022E0000}"/>
    <cellStyle name="Note 24 6" xfId="6342" xr:uid="{00000000-0005-0000-0000-0000032E0000}"/>
    <cellStyle name="Note 24 6 2" xfId="23777" xr:uid="{00000000-0005-0000-0000-0000042E0000}"/>
    <cellStyle name="Note 24 6 3" xfId="38230" xr:uid="{00000000-0005-0000-0000-0000052E0000}"/>
    <cellStyle name="Note 24 7" xfId="8783" xr:uid="{00000000-0005-0000-0000-0000062E0000}"/>
    <cellStyle name="Note 24 7 2" xfId="26218" xr:uid="{00000000-0005-0000-0000-0000072E0000}"/>
    <cellStyle name="Note 24 7 3" xfId="40671" xr:uid="{00000000-0005-0000-0000-0000082E0000}"/>
    <cellStyle name="Note 24 8" xfId="11203" xr:uid="{00000000-0005-0000-0000-0000092E0000}"/>
    <cellStyle name="Note 24 8 2" xfId="28638" xr:uid="{00000000-0005-0000-0000-00000A2E0000}"/>
    <cellStyle name="Note 24 8 3" xfId="43091" xr:uid="{00000000-0005-0000-0000-00000B2E0000}"/>
    <cellStyle name="Note 24 9" xfId="18210" xr:uid="{00000000-0005-0000-0000-00000C2E0000}"/>
    <cellStyle name="Note 25" xfId="1373" xr:uid="{00000000-0005-0000-0000-00000D2E0000}"/>
    <cellStyle name="Note 25 2" xfId="1374" xr:uid="{00000000-0005-0000-0000-00000E2E0000}"/>
    <cellStyle name="Note 25 2 2" xfId="3885" xr:uid="{00000000-0005-0000-0000-00000F2E0000}"/>
    <cellStyle name="Note 25 2 2 2" xfId="13539" xr:uid="{00000000-0005-0000-0000-0000102E0000}"/>
    <cellStyle name="Note 25 2 2 2 2" xfId="30974" xr:uid="{00000000-0005-0000-0000-0000112E0000}"/>
    <cellStyle name="Note 25 2 2 2 3" xfId="45427" xr:uid="{00000000-0005-0000-0000-0000122E0000}"/>
    <cellStyle name="Note 25 2 2 3" xfId="16000" xr:uid="{00000000-0005-0000-0000-0000132E0000}"/>
    <cellStyle name="Note 25 2 2 3 2" xfId="33435" xr:uid="{00000000-0005-0000-0000-0000142E0000}"/>
    <cellStyle name="Note 25 2 2 3 3" xfId="47888" xr:uid="{00000000-0005-0000-0000-0000152E0000}"/>
    <cellStyle name="Note 25 2 2 4" xfId="21321" xr:uid="{00000000-0005-0000-0000-0000162E0000}"/>
    <cellStyle name="Note 25 2 2 5" xfId="35774" xr:uid="{00000000-0005-0000-0000-0000172E0000}"/>
    <cellStyle name="Note 25 2 3" xfId="6347" xr:uid="{00000000-0005-0000-0000-0000182E0000}"/>
    <cellStyle name="Note 25 2 3 2" xfId="23782" xr:uid="{00000000-0005-0000-0000-0000192E0000}"/>
    <cellStyle name="Note 25 2 3 3" xfId="38235" xr:uid="{00000000-0005-0000-0000-00001A2E0000}"/>
    <cellStyle name="Note 25 2 4" xfId="8788" xr:uid="{00000000-0005-0000-0000-00001B2E0000}"/>
    <cellStyle name="Note 25 2 4 2" xfId="26223" xr:uid="{00000000-0005-0000-0000-00001C2E0000}"/>
    <cellStyle name="Note 25 2 4 3" xfId="40676" xr:uid="{00000000-0005-0000-0000-00001D2E0000}"/>
    <cellStyle name="Note 25 2 5" xfId="11208" xr:uid="{00000000-0005-0000-0000-00001E2E0000}"/>
    <cellStyle name="Note 25 2 5 2" xfId="28643" xr:uid="{00000000-0005-0000-0000-00001F2E0000}"/>
    <cellStyle name="Note 25 2 5 3" xfId="43096" xr:uid="{00000000-0005-0000-0000-0000202E0000}"/>
    <cellStyle name="Note 25 2 6" xfId="18215" xr:uid="{00000000-0005-0000-0000-0000212E0000}"/>
    <cellStyle name="Note 25 3" xfId="1375" xr:uid="{00000000-0005-0000-0000-0000222E0000}"/>
    <cellStyle name="Note 25 3 2" xfId="3886" xr:uid="{00000000-0005-0000-0000-0000232E0000}"/>
    <cellStyle name="Note 25 3 2 2" xfId="13540" xr:uid="{00000000-0005-0000-0000-0000242E0000}"/>
    <cellStyle name="Note 25 3 2 2 2" xfId="30975" xr:uid="{00000000-0005-0000-0000-0000252E0000}"/>
    <cellStyle name="Note 25 3 2 2 3" xfId="45428" xr:uid="{00000000-0005-0000-0000-0000262E0000}"/>
    <cellStyle name="Note 25 3 2 3" xfId="16001" xr:uid="{00000000-0005-0000-0000-0000272E0000}"/>
    <cellStyle name="Note 25 3 2 3 2" xfId="33436" xr:uid="{00000000-0005-0000-0000-0000282E0000}"/>
    <cellStyle name="Note 25 3 2 3 3" xfId="47889" xr:uid="{00000000-0005-0000-0000-0000292E0000}"/>
    <cellStyle name="Note 25 3 2 4" xfId="21322" xr:uid="{00000000-0005-0000-0000-00002A2E0000}"/>
    <cellStyle name="Note 25 3 2 5" xfId="35775" xr:uid="{00000000-0005-0000-0000-00002B2E0000}"/>
    <cellStyle name="Note 25 3 3" xfId="6348" xr:uid="{00000000-0005-0000-0000-00002C2E0000}"/>
    <cellStyle name="Note 25 3 3 2" xfId="23783" xr:uid="{00000000-0005-0000-0000-00002D2E0000}"/>
    <cellStyle name="Note 25 3 3 3" xfId="38236" xr:uid="{00000000-0005-0000-0000-00002E2E0000}"/>
    <cellStyle name="Note 25 3 4" xfId="8789" xr:uid="{00000000-0005-0000-0000-00002F2E0000}"/>
    <cellStyle name="Note 25 3 4 2" xfId="26224" xr:uid="{00000000-0005-0000-0000-0000302E0000}"/>
    <cellStyle name="Note 25 3 4 3" xfId="40677" xr:uid="{00000000-0005-0000-0000-0000312E0000}"/>
    <cellStyle name="Note 25 3 5" xfId="11209" xr:uid="{00000000-0005-0000-0000-0000322E0000}"/>
    <cellStyle name="Note 25 3 5 2" xfId="28644" xr:uid="{00000000-0005-0000-0000-0000332E0000}"/>
    <cellStyle name="Note 25 3 5 3" xfId="43097" xr:uid="{00000000-0005-0000-0000-0000342E0000}"/>
    <cellStyle name="Note 25 3 6" xfId="18216" xr:uid="{00000000-0005-0000-0000-0000352E0000}"/>
    <cellStyle name="Note 25 4" xfId="1376" xr:uid="{00000000-0005-0000-0000-0000362E0000}"/>
    <cellStyle name="Note 25 4 2" xfId="3887" xr:uid="{00000000-0005-0000-0000-0000372E0000}"/>
    <cellStyle name="Note 25 4 2 2" xfId="21323" xr:uid="{00000000-0005-0000-0000-0000382E0000}"/>
    <cellStyle name="Note 25 4 2 3" xfId="35776" xr:uid="{00000000-0005-0000-0000-0000392E0000}"/>
    <cellStyle name="Note 25 4 3" xfId="6349" xr:uid="{00000000-0005-0000-0000-00003A2E0000}"/>
    <cellStyle name="Note 25 4 3 2" xfId="23784" xr:uid="{00000000-0005-0000-0000-00003B2E0000}"/>
    <cellStyle name="Note 25 4 3 3" xfId="38237" xr:uid="{00000000-0005-0000-0000-00003C2E0000}"/>
    <cellStyle name="Note 25 4 4" xfId="8790" xr:uid="{00000000-0005-0000-0000-00003D2E0000}"/>
    <cellStyle name="Note 25 4 4 2" xfId="26225" xr:uid="{00000000-0005-0000-0000-00003E2E0000}"/>
    <cellStyle name="Note 25 4 4 3" xfId="40678" xr:uid="{00000000-0005-0000-0000-00003F2E0000}"/>
    <cellStyle name="Note 25 4 5" xfId="11210" xr:uid="{00000000-0005-0000-0000-0000402E0000}"/>
    <cellStyle name="Note 25 4 5 2" xfId="28645" xr:uid="{00000000-0005-0000-0000-0000412E0000}"/>
    <cellStyle name="Note 25 4 5 3" xfId="43098" xr:uid="{00000000-0005-0000-0000-0000422E0000}"/>
    <cellStyle name="Note 25 4 6" xfId="15114" xr:uid="{00000000-0005-0000-0000-0000432E0000}"/>
    <cellStyle name="Note 25 4 6 2" xfId="32549" xr:uid="{00000000-0005-0000-0000-0000442E0000}"/>
    <cellStyle name="Note 25 4 6 3" xfId="47002" xr:uid="{00000000-0005-0000-0000-0000452E0000}"/>
    <cellStyle name="Note 25 4 7" xfId="18217" xr:uid="{00000000-0005-0000-0000-0000462E0000}"/>
    <cellStyle name="Note 25 4 8" xfId="20276" xr:uid="{00000000-0005-0000-0000-0000472E0000}"/>
    <cellStyle name="Note 25 5" xfId="3884" xr:uid="{00000000-0005-0000-0000-0000482E0000}"/>
    <cellStyle name="Note 25 5 2" xfId="13538" xr:uid="{00000000-0005-0000-0000-0000492E0000}"/>
    <cellStyle name="Note 25 5 2 2" xfId="30973" xr:uid="{00000000-0005-0000-0000-00004A2E0000}"/>
    <cellStyle name="Note 25 5 2 3" xfId="45426" xr:uid="{00000000-0005-0000-0000-00004B2E0000}"/>
    <cellStyle name="Note 25 5 3" xfId="15999" xr:uid="{00000000-0005-0000-0000-00004C2E0000}"/>
    <cellStyle name="Note 25 5 3 2" xfId="33434" xr:uid="{00000000-0005-0000-0000-00004D2E0000}"/>
    <cellStyle name="Note 25 5 3 3" xfId="47887" xr:uid="{00000000-0005-0000-0000-00004E2E0000}"/>
    <cellStyle name="Note 25 5 4" xfId="21320" xr:uid="{00000000-0005-0000-0000-00004F2E0000}"/>
    <cellStyle name="Note 25 5 5" xfId="35773" xr:uid="{00000000-0005-0000-0000-0000502E0000}"/>
    <cellStyle name="Note 25 6" xfId="6346" xr:uid="{00000000-0005-0000-0000-0000512E0000}"/>
    <cellStyle name="Note 25 6 2" xfId="23781" xr:uid="{00000000-0005-0000-0000-0000522E0000}"/>
    <cellStyle name="Note 25 6 3" xfId="38234" xr:uid="{00000000-0005-0000-0000-0000532E0000}"/>
    <cellStyle name="Note 25 7" xfId="8787" xr:uid="{00000000-0005-0000-0000-0000542E0000}"/>
    <cellStyle name="Note 25 7 2" xfId="26222" xr:uid="{00000000-0005-0000-0000-0000552E0000}"/>
    <cellStyle name="Note 25 7 3" xfId="40675" xr:uid="{00000000-0005-0000-0000-0000562E0000}"/>
    <cellStyle name="Note 25 8" xfId="11207" xr:uid="{00000000-0005-0000-0000-0000572E0000}"/>
    <cellStyle name="Note 25 8 2" xfId="28642" xr:uid="{00000000-0005-0000-0000-0000582E0000}"/>
    <cellStyle name="Note 25 8 3" xfId="43095" xr:uid="{00000000-0005-0000-0000-0000592E0000}"/>
    <cellStyle name="Note 25 9" xfId="18214" xr:uid="{00000000-0005-0000-0000-00005A2E0000}"/>
    <cellStyle name="Note 26" xfId="1377" xr:uid="{00000000-0005-0000-0000-00005B2E0000}"/>
    <cellStyle name="Note 26 2" xfId="1378" xr:uid="{00000000-0005-0000-0000-00005C2E0000}"/>
    <cellStyle name="Note 26 2 2" xfId="3889" xr:uid="{00000000-0005-0000-0000-00005D2E0000}"/>
    <cellStyle name="Note 26 2 2 2" xfId="13542" xr:uid="{00000000-0005-0000-0000-00005E2E0000}"/>
    <cellStyle name="Note 26 2 2 2 2" xfId="30977" xr:uid="{00000000-0005-0000-0000-00005F2E0000}"/>
    <cellStyle name="Note 26 2 2 2 3" xfId="45430" xr:uid="{00000000-0005-0000-0000-0000602E0000}"/>
    <cellStyle name="Note 26 2 2 3" xfId="16003" xr:uid="{00000000-0005-0000-0000-0000612E0000}"/>
    <cellStyle name="Note 26 2 2 3 2" xfId="33438" xr:uid="{00000000-0005-0000-0000-0000622E0000}"/>
    <cellStyle name="Note 26 2 2 3 3" xfId="47891" xr:uid="{00000000-0005-0000-0000-0000632E0000}"/>
    <cellStyle name="Note 26 2 2 4" xfId="21325" xr:uid="{00000000-0005-0000-0000-0000642E0000}"/>
    <cellStyle name="Note 26 2 2 5" xfId="35778" xr:uid="{00000000-0005-0000-0000-0000652E0000}"/>
    <cellStyle name="Note 26 2 3" xfId="6351" xr:uid="{00000000-0005-0000-0000-0000662E0000}"/>
    <cellStyle name="Note 26 2 3 2" xfId="23786" xr:uid="{00000000-0005-0000-0000-0000672E0000}"/>
    <cellStyle name="Note 26 2 3 3" xfId="38239" xr:uid="{00000000-0005-0000-0000-0000682E0000}"/>
    <cellStyle name="Note 26 2 4" xfId="8792" xr:uid="{00000000-0005-0000-0000-0000692E0000}"/>
    <cellStyle name="Note 26 2 4 2" xfId="26227" xr:uid="{00000000-0005-0000-0000-00006A2E0000}"/>
    <cellStyle name="Note 26 2 4 3" xfId="40680" xr:uid="{00000000-0005-0000-0000-00006B2E0000}"/>
    <cellStyle name="Note 26 2 5" xfId="11212" xr:uid="{00000000-0005-0000-0000-00006C2E0000}"/>
    <cellStyle name="Note 26 2 5 2" xfId="28647" xr:uid="{00000000-0005-0000-0000-00006D2E0000}"/>
    <cellStyle name="Note 26 2 5 3" xfId="43100" xr:uid="{00000000-0005-0000-0000-00006E2E0000}"/>
    <cellStyle name="Note 26 2 6" xfId="18219" xr:uid="{00000000-0005-0000-0000-00006F2E0000}"/>
    <cellStyle name="Note 26 3" xfId="1379" xr:uid="{00000000-0005-0000-0000-0000702E0000}"/>
    <cellStyle name="Note 26 3 2" xfId="3890" xr:uid="{00000000-0005-0000-0000-0000712E0000}"/>
    <cellStyle name="Note 26 3 2 2" xfId="13543" xr:uid="{00000000-0005-0000-0000-0000722E0000}"/>
    <cellStyle name="Note 26 3 2 2 2" xfId="30978" xr:uid="{00000000-0005-0000-0000-0000732E0000}"/>
    <cellStyle name="Note 26 3 2 2 3" xfId="45431" xr:uid="{00000000-0005-0000-0000-0000742E0000}"/>
    <cellStyle name="Note 26 3 2 3" xfId="16004" xr:uid="{00000000-0005-0000-0000-0000752E0000}"/>
    <cellStyle name="Note 26 3 2 3 2" xfId="33439" xr:uid="{00000000-0005-0000-0000-0000762E0000}"/>
    <cellStyle name="Note 26 3 2 3 3" xfId="47892" xr:uid="{00000000-0005-0000-0000-0000772E0000}"/>
    <cellStyle name="Note 26 3 2 4" xfId="21326" xr:uid="{00000000-0005-0000-0000-0000782E0000}"/>
    <cellStyle name="Note 26 3 2 5" xfId="35779" xr:uid="{00000000-0005-0000-0000-0000792E0000}"/>
    <cellStyle name="Note 26 3 3" xfId="6352" xr:uid="{00000000-0005-0000-0000-00007A2E0000}"/>
    <cellStyle name="Note 26 3 3 2" xfId="23787" xr:uid="{00000000-0005-0000-0000-00007B2E0000}"/>
    <cellStyle name="Note 26 3 3 3" xfId="38240" xr:uid="{00000000-0005-0000-0000-00007C2E0000}"/>
    <cellStyle name="Note 26 3 4" xfId="8793" xr:uid="{00000000-0005-0000-0000-00007D2E0000}"/>
    <cellStyle name="Note 26 3 4 2" xfId="26228" xr:uid="{00000000-0005-0000-0000-00007E2E0000}"/>
    <cellStyle name="Note 26 3 4 3" xfId="40681" xr:uid="{00000000-0005-0000-0000-00007F2E0000}"/>
    <cellStyle name="Note 26 3 5" xfId="11213" xr:uid="{00000000-0005-0000-0000-0000802E0000}"/>
    <cellStyle name="Note 26 3 5 2" xfId="28648" xr:uid="{00000000-0005-0000-0000-0000812E0000}"/>
    <cellStyle name="Note 26 3 5 3" xfId="43101" xr:uid="{00000000-0005-0000-0000-0000822E0000}"/>
    <cellStyle name="Note 26 3 6" xfId="18220" xr:uid="{00000000-0005-0000-0000-0000832E0000}"/>
    <cellStyle name="Note 26 4" xfId="1380" xr:uid="{00000000-0005-0000-0000-0000842E0000}"/>
    <cellStyle name="Note 26 4 2" xfId="3891" xr:uid="{00000000-0005-0000-0000-0000852E0000}"/>
    <cellStyle name="Note 26 4 2 2" xfId="21327" xr:uid="{00000000-0005-0000-0000-0000862E0000}"/>
    <cellStyle name="Note 26 4 2 3" xfId="35780" xr:uid="{00000000-0005-0000-0000-0000872E0000}"/>
    <cellStyle name="Note 26 4 3" xfId="6353" xr:uid="{00000000-0005-0000-0000-0000882E0000}"/>
    <cellStyle name="Note 26 4 3 2" xfId="23788" xr:uid="{00000000-0005-0000-0000-0000892E0000}"/>
    <cellStyle name="Note 26 4 3 3" xfId="38241" xr:uid="{00000000-0005-0000-0000-00008A2E0000}"/>
    <cellStyle name="Note 26 4 4" xfId="8794" xr:uid="{00000000-0005-0000-0000-00008B2E0000}"/>
    <cellStyle name="Note 26 4 4 2" xfId="26229" xr:uid="{00000000-0005-0000-0000-00008C2E0000}"/>
    <cellStyle name="Note 26 4 4 3" xfId="40682" xr:uid="{00000000-0005-0000-0000-00008D2E0000}"/>
    <cellStyle name="Note 26 4 5" xfId="11214" xr:uid="{00000000-0005-0000-0000-00008E2E0000}"/>
    <cellStyle name="Note 26 4 5 2" xfId="28649" xr:uid="{00000000-0005-0000-0000-00008F2E0000}"/>
    <cellStyle name="Note 26 4 5 3" xfId="43102" xr:uid="{00000000-0005-0000-0000-0000902E0000}"/>
    <cellStyle name="Note 26 4 6" xfId="15115" xr:uid="{00000000-0005-0000-0000-0000912E0000}"/>
    <cellStyle name="Note 26 4 6 2" xfId="32550" xr:uid="{00000000-0005-0000-0000-0000922E0000}"/>
    <cellStyle name="Note 26 4 6 3" xfId="47003" xr:uid="{00000000-0005-0000-0000-0000932E0000}"/>
    <cellStyle name="Note 26 4 7" xfId="18221" xr:uid="{00000000-0005-0000-0000-0000942E0000}"/>
    <cellStyle name="Note 26 4 8" xfId="20277" xr:uid="{00000000-0005-0000-0000-0000952E0000}"/>
    <cellStyle name="Note 26 5" xfId="3888" xr:uid="{00000000-0005-0000-0000-0000962E0000}"/>
    <cellStyle name="Note 26 5 2" xfId="13541" xr:uid="{00000000-0005-0000-0000-0000972E0000}"/>
    <cellStyle name="Note 26 5 2 2" xfId="30976" xr:uid="{00000000-0005-0000-0000-0000982E0000}"/>
    <cellStyle name="Note 26 5 2 3" xfId="45429" xr:uid="{00000000-0005-0000-0000-0000992E0000}"/>
    <cellStyle name="Note 26 5 3" xfId="16002" xr:uid="{00000000-0005-0000-0000-00009A2E0000}"/>
    <cellStyle name="Note 26 5 3 2" xfId="33437" xr:uid="{00000000-0005-0000-0000-00009B2E0000}"/>
    <cellStyle name="Note 26 5 3 3" xfId="47890" xr:uid="{00000000-0005-0000-0000-00009C2E0000}"/>
    <cellStyle name="Note 26 5 4" xfId="21324" xr:uid="{00000000-0005-0000-0000-00009D2E0000}"/>
    <cellStyle name="Note 26 5 5" xfId="35777" xr:uid="{00000000-0005-0000-0000-00009E2E0000}"/>
    <cellStyle name="Note 26 6" xfId="6350" xr:uid="{00000000-0005-0000-0000-00009F2E0000}"/>
    <cellStyle name="Note 26 6 2" xfId="23785" xr:uid="{00000000-0005-0000-0000-0000A02E0000}"/>
    <cellStyle name="Note 26 6 3" xfId="38238" xr:uid="{00000000-0005-0000-0000-0000A12E0000}"/>
    <cellStyle name="Note 26 7" xfId="8791" xr:uid="{00000000-0005-0000-0000-0000A22E0000}"/>
    <cellStyle name="Note 26 7 2" xfId="26226" xr:uid="{00000000-0005-0000-0000-0000A32E0000}"/>
    <cellStyle name="Note 26 7 3" xfId="40679" xr:uid="{00000000-0005-0000-0000-0000A42E0000}"/>
    <cellStyle name="Note 26 8" xfId="11211" xr:uid="{00000000-0005-0000-0000-0000A52E0000}"/>
    <cellStyle name="Note 26 8 2" xfId="28646" xr:uid="{00000000-0005-0000-0000-0000A62E0000}"/>
    <cellStyle name="Note 26 8 3" xfId="43099" xr:uid="{00000000-0005-0000-0000-0000A72E0000}"/>
    <cellStyle name="Note 26 9" xfId="18218" xr:uid="{00000000-0005-0000-0000-0000A82E0000}"/>
    <cellStyle name="Note 27" xfId="1381" xr:uid="{00000000-0005-0000-0000-0000A92E0000}"/>
    <cellStyle name="Note 27 2" xfId="1382" xr:uid="{00000000-0005-0000-0000-0000AA2E0000}"/>
    <cellStyle name="Note 27 2 2" xfId="3893" xr:uid="{00000000-0005-0000-0000-0000AB2E0000}"/>
    <cellStyle name="Note 27 2 2 2" xfId="13545" xr:uid="{00000000-0005-0000-0000-0000AC2E0000}"/>
    <cellStyle name="Note 27 2 2 2 2" xfId="30980" xr:uid="{00000000-0005-0000-0000-0000AD2E0000}"/>
    <cellStyle name="Note 27 2 2 2 3" xfId="45433" xr:uid="{00000000-0005-0000-0000-0000AE2E0000}"/>
    <cellStyle name="Note 27 2 2 3" xfId="16006" xr:uid="{00000000-0005-0000-0000-0000AF2E0000}"/>
    <cellStyle name="Note 27 2 2 3 2" xfId="33441" xr:uid="{00000000-0005-0000-0000-0000B02E0000}"/>
    <cellStyle name="Note 27 2 2 3 3" xfId="47894" xr:uid="{00000000-0005-0000-0000-0000B12E0000}"/>
    <cellStyle name="Note 27 2 2 4" xfId="21329" xr:uid="{00000000-0005-0000-0000-0000B22E0000}"/>
    <cellStyle name="Note 27 2 2 5" xfId="35782" xr:uid="{00000000-0005-0000-0000-0000B32E0000}"/>
    <cellStyle name="Note 27 2 3" xfId="6355" xr:uid="{00000000-0005-0000-0000-0000B42E0000}"/>
    <cellStyle name="Note 27 2 3 2" xfId="23790" xr:uid="{00000000-0005-0000-0000-0000B52E0000}"/>
    <cellStyle name="Note 27 2 3 3" xfId="38243" xr:uid="{00000000-0005-0000-0000-0000B62E0000}"/>
    <cellStyle name="Note 27 2 4" xfId="8796" xr:uid="{00000000-0005-0000-0000-0000B72E0000}"/>
    <cellStyle name="Note 27 2 4 2" xfId="26231" xr:uid="{00000000-0005-0000-0000-0000B82E0000}"/>
    <cellStyle name="Note 27 2 4 3" xfId="40684" xr:uid="{00000000-0005-0000-0000-0000B92E0000}"/>
    <cellStyle name="Note 27 2 5" xfId="11216" xr:uid="{00000000-0005-0000-0000-0000BA2E0000}"/>
    <cellStyle name="Note 27 2 5 2" xfId="28651" xr:uid="{00000000-0005-0000-0000-0000BB2E0000}"/>
    <cellStyle name="Note 27 2 5 3" xfId="43104" xr:uid="{00000000-0005-0000-0000-0000BC2E0000}"/>
    <cellStyle name="Note 27 2 6" xfId="18223" xr:uid="{00000000-0005-0000-0000-0000BD2E0000}"/>
    <cellStyle name="Note 27 3" xfId="1383" xr:uid="{00000000-0005-0000-0000-0000BE2E0000}"/>
    <cellStyle name="Note 27 3 2" xfId="3894" xr:uid="{00000000-0005-0000-0000-0000BF2E0000}"/>
    <cellStyle name="Note 27 3 2 2" xfId="13546" xr:uid="{00000000-0005-0000-0000-0000C02E0000}"/>
    <cellStyle name="Note 27 3 2 2 2" xfId="30981" xr:uid="{00000000-0005-0000-0000-0000C12E0000}"/>
    <cellStyle name="Note 27 3 2 2 3" xfId="45434" xr:uid="{00000000-0005-0000-0000-0000C22E0000}"/>
    <cellStyle name="Note 27 3 2 3" xfId="16007" xr:uid="{00000000-0005-0000-0000-0000C32E0000}"/>
    <cellStyle name="Note 27 3 2 3 2" xfId="33442" xr:uid="{00000000-0005-0000-0000-0000C42E0000}"/>
    <cellStyle name="Note 27 3 2 3 3" xfId="47895" xr:uid="{00000000-0005-0000-0000-0000C52E0000}"/>
    <cellStyle name="Note 27 3 2 4" xfId="21330" xr:uid="{00000000-0005-0000-0000-0000C62E0000}"/>
    <cellStyle name="Note 27 3 2 5" xfId="35783" xr:uid="{00000000-0005-0000-0000-0000C72E0000}"/>
    <cellStyle name="Note 27 3 3" xfId="6356" xr:uid="{00000000-0005-0000-0000-0000C82E0000}"/>
    <cellStyle name="Note 27 3 3 2" xfId="23791" xr:uid="{00000000-0005-0000-0000-0000C92E0000}"/>
    <cellStyle name="Note 27 3 3 3" xfId="38244" xr:uid="{00000000-0005-0000-0000-0000CA2E0000}"/>
    <cellStyle name="Note 27 3 4" xfId="8797" xr:uid="{00000000-0005-0000-0000-0000CB2E0000}"/>
    <cellStyle name="Note 27 3 4 2" xfId="26232" xr:uid="{00000000-0005-0000-0000-0000CC2E0000}"/>
    <cellStyle name="Note 27 3 4 3" xfId="40685" xr:uid="{00000000-0005-0000-0000-0000CD2E0000}"/>
    <cellStyle name="Note 27 3 5" xfId="11217" xr:uid="{00000000-0005-0000-0000-0000CE2E0000}"/>
    <cellStyle name="Note 27 3 5 2" xfId="28652" xr:uid="{00000000-0005-0000-0000-0000CF2E0000}"/>
    <cellStyle name="Note 27 3 5 3" xfId="43105" xr:uid="{00000000-0005-0000-0000-0000D02E0000}"/>
    <cellStyle name="Note 27 3 6" xfId="18224" xr:uid="{00000000-0005-0000-0000-0000D12E0000}"/>
    <cellStyle name="Note 27 4" xfId="1384" xr:uid="{00000000-0005-0000-0000-0000D22E0000}"/>
    <cellStyle name="Note 27 4 2" xfId="3895" xr:uid="{00000000-0005-0000-0000-0000D32E0000}"/>
    <cellStyle name="Note 27 4 2 2" xfId="21331" xr:uid="{00000000-0005-0000-0000-0000D42E0000}"/>
    <cellStyle name="Note 27 4 2 3" xfId="35784" xr:uid="{00000000-0005-0000-0000-0000D52E0000}"/>
    <cellStyle name="Note 27 4 3" xfId="6357" xr:uid="{00000000-0005-0000-0000-0000D62E0000}"/>
    <cellStyle name="Note 27 4 3 2" xfId="23792" xr:uid="{00000000-0005-0000-0000-0000D72E0000}"/>
    <cellStyle name="Note 27 4 3 3" xfId="38245" xr:uid="{00000000-0005-0000-0000-0000D82E0000}"/>
    <cellStyle name="Note 27 4 4" xfId="8798" xr:uid="{00000000-0005-0000-0000-0000D92E0000}"/>
    <cellStyle name="Note 27 4 4 2" xfId="26233" xr:uid="{00000000-0005-0000-0000-0000DA2E0000}"/>
    <cellStyle name="Note 27 4 4 3" xfId="40686" xr:uid="{00000000-0005-0000-0000-0000DB2E0000}"/>
    <cellStyle name="Note 27 4 5" xfId="11218" xr:uid="{00000000-0005-0000-0000-0000DC2E0000}"/>
    <cellStyle name="Note 27 4 5 2" xfId="28653" xr:uid="{00000000-0005-0000-0000-0000DD2E0000}"/>
    <cellStyle name="Note 27 4 5 3" xfId="43106" xr:uid="{00000000-0005-0000-0000-0000DE2E0000}"/>
    <cellStyle name="Note 27 4 6" xfId="15116" xr:uid="{00000000-0005-0000-0000-0000DF2E0000}"/>
    <cellStyle name="Note 27 4 6 2" xfId="32551" xr:uid="{00000000-0005-0000-0000-0000E02E0000}"/>
    <cellStyle name="Note 27 4 6 3" xfId="47004" xr:uid="{00000000-0005-0000-0000-0000E12E0000}"/>
    <cellStyle name="Note 27 4 7" xfId="18225" xr:uid="{00000000-0005-0000-0000-0000E22E0000}"/>
    <cellStyle name="Note 27 4 8" xfId="20278" xr:uid="{00000000-0005-0000-0000-0000E32E0000}"/>
    <cellStyle name="Note 27 5" xfId="3892" xr:uid="{00000000-0005-0000-0000-0000E42E0000}"/>
    <cellStyle name="Note 27 5 2" xfId="13544" xr:uid="{00000000-0005-0000-0000-0000E52E0000}"/>
    <cellStyle name="Note 27 5 2 2" xfId="30979" xr:uid="{00000000-0005-0000-0000-0000E62E0000}"/>
    <cellStyle name="Note 27 5 2 3" xfId="45432" xr:uid="{00000000-0005-0000-0000-0000E72E0000}"/>
    <cellStyle name="Note 27 5 3" xfId="16005" xr:uid="{00000000-0005-0000-0000-0000E82E0000}"/>
    <cellStyle name="Note 27 5 3 2" xfId="33440" xr:uid="{00000000-0005-0000-0000-0000E92E0000}"/>
    <cellStyle name="Note 27 5 3 3" xfId="47893" xr:uid="{00000000-0005-0000-0000-0000EA2E0000}"/>
    <cellStyle name="Note 27 5 4" xfId="21328" xr:uid="{00000000-0005-0000-0000-0000EB2E0000}"/>
    <cellStyle name="Note 27 5 5" xfId="35781" xr:uid="{00000000-0005-0000-0000-0000EC2E0000}"/>
    <cellStyle name="Note 27 6" xfId="6354" xr:uid="{00000000-0005-0000-0000-0000ED2E0000}"/>
    <cellStyle name="Note 27 6 2" xfId="23789" xr:uid="{00000000-0005-0000-0000-0000EE2E0000}"/>
    <cellStyle name="Note 27 6 3" xfId="38242" xr:uid="{00000000-0005-0000-0000-0000EF2E0000}"/>
    <cellStyle name="Note 27 7" xfId="8795" xr:uid="{00000000-0005-0000-0000-0000F02E0000}"/>
    <cellStyle name="Note 27 7 2" xfId="26230" xr:uid="{00000000-0005-0000-0000-0000F12E0000}"/>
    <cellStyle name="Note 27 7 3" xfId="40683" xr:uid="{00000000-0005-0000-0000-0000F22E0000}"/>
    <cellStyle name="Note 27 8" xfId="11215" xr:uid="{00000000-0005-0000-0000-0000F32E0000}"/>
    <cellStyle name="Note 27 8 2" xfId="28650" xr:uid="{00000000-0005-0000-0000-0000F42E0000}"/>
    <cellStyle name="Note 27 8 3" xfId="43103" xr:uid="{00000000-0005-0000-0000-0000F52E0000}"/>
    <cellStyle name="Note 27 9" xfId="18222" xr:uid="{00000000-0005-0000-0000-0000F62E0000}"/>
    <cellStyle name="Note 28" xfId="1385" xr:uid="{00000000-0005-0000-0000-0000F72E0000}"/>
    <cellStyle name="Note 28 2" xfId="1386" xr:uid="{00000000-0005-0000-0000-0000F82E0000}"/>
    <cellStyle name="Note 28 2 2" xfId="3897" xr:uid="{00000000-0005-0000-0000-0000F92E0000}"/>
    <cellStyle name="Note 28 2 2 2" xfId="13548" xr:uid="{00000000-0005-0000-0000-0000FA2E0000}"/>
    <cellStyle name="Note 28 2 2 2 2" xfId="30983" xr:uid="{00000000-0005-0000-0000-0000FB2E0000}"/>
    <cellStyle name="Note 28 2 2 2 3" xfId="45436" xr:uid="{00000000-0005-0000-0000-0000FC2E0000}"/>
    <cellStyle name="Note 28 2 2 3" xfId="16009" xr:uid="{00000000-0005-0000-0000-0000FD2E0000}"/>
    <cellStyle name="Note 28 2 2 3 2" xfId="33444" xr:uid="{00000000-0005-0000-0000-0000FE2E0000}"/>
    <cellStyle name="Note 28 2 2 3 3" xfId="47897" xr:uid="{00000000-0005-0000-0000-0000FF2E0000}"/>
    <cellStyle name="Note 28 2 2 4" xfId="21333" xr:uid="{00000000-0005-0000-0000-0000002F0000}"/>
    <cellStyle name="Note 28 2 2 5" xfId="35786" xr:uid="{00000000-0005-0000-0000-0000012F0000}"/>
    <cellStyle name="Note 28 2 3" xfId="6359" xr:uid="{00000000-0005-0000-0000-0000022F0000}"/>
    <cellStyle name="Note 28 2 3 2" xfId="23794" xr:uid="{00000000-0005-0000-0000-0000032F0000}"/>
    <cellStyle name="Note 28 2 3 3" xfId="38247" xr:uid="{00000000-0005-0000-0000-0000042F0000}"/>
    <cellStyle name="Note 28 2 4" xfId="8800" xr:uid="{00000000-0005-0000-0000-0000052F0000}"/>
    <cellStyle name="Note 28 2 4 2" xfId="26235" xr:uid="{00000000-0005-0000-0000-0000062F0000}"/>
    <cellStyle name="Note 28 2 4 3" xfId="40688" xr:uid="{00000000-0005-0000-0000-0000072F0000}"/>
    <cellStyle name="Note 28 2 5" xfId="11220" xr:uid="{00000000-0005-0000-0000-0000082F0000}"/>
    <cellStyle name="Note 28 2 5 2" xfId="28655" xr:uid="{00000000-0005-0000-0000-0000092F0000}"/>
    <cellStyle name="Note 28 2 5 3" xfId="43108" xr:uid="{00000000-0005-0000-0000-00000A2F0000}"/>
    <cellStyle name="Note 28 2 6" xfId="18227" xr:uid="{00000000-0005-0000-0000-00000B2F0000}"/>
    <cellStyle name="Note 28 3" xfId="1387" xr:uid="{00000000-0005-0000-0000-00000C2F0000}"/>
    <cellStyle name="Note 28 3 2" xfId="3898" xr:uid="{00000000-0005-0000-0000-00000D2F0000}"/>
    <cellStyle name="Note 28 3 2 2" xfId="13549" xr:uid="{00000000-0005-0000-0000-00000E2F0000}"/>
    <cellStyle name="Note 28 3 2 2 2" xfId="30984" xr:uid="{00000000-0005-0000-0000-00000F2F0000}"/>
    <cellStyle name="Note 28 3 2 2 3" xfId="45437" xr:uid="{00000000-0005-0000-0000-0000102F0000}"/>
    <cellStyle name="Note 28 3 2 3" xfId="16010" xr:uid="{00000000-0005-0000-0000-0000112F0000}"/>
    <cellStyle name="Note 28 3 2 3 2" xfId="33445" xr:uid="{00000000-0005-0000-0000-0000122F0000}"/>
    <cellStyle name="Note 28 3 2 3 3" xfId="47898" xr:uid="{00000000-0005-0000-0000-0000132F0000}"/>
    <cellStyle name="Note 28 3 2 4" xfId="21334" xr:uid="{00000000-0005-0000-0000-0000142F0000}"/>
    <cellStyle name="Note 28 3 2 5" xfId="35787" xr:uid="{00000000-0005-0000-0000-0000152F0000}"/>
    <cellStyle name="Note 28 3 3" xfId="6360" xr:uid="{00000000-0005-0000-0000-0000162F0000}"/>
    <cellStyle name="Note 28 3 3 2" xfId="23795" xr:uid="{00000000-0005-0000-0000-0000172F0000}"/>
    <cellStyle name="Note 28 3 3 3" xfId="38248" xr:uid="{00000000-0005-0000-0000-0000182F0000}"/>
    <cellStyle name="Note 28 3 4" xfId="8801" xr:uid="{00000000-0005-0000-0000-0000192F0000}"/>
    <cellStyle name="Note 28 3 4 2" xfId="26236" xr:uid="{00000000-0005-0000-0000-00001A2F0000}"/>
    <cellStyle name="Note 28 3 4 3" xfId="40689" xr:uid="{00000000-0005-0000-0000-00001B2F0000}"/>
    <cellStyle name="Note 28 3 5" xfId="11221" xr:uid="{00000000-0005-0000-0000-00001C2F0000}"/>
    <cellStyle name="Note 28 3 5 2" xfId="28656" xr:uid="{00000000-0005-0000-0000-00001D2F0000}"/>
    <cellStyle name="Note 28 3 5 3" xfId="43109" xr:uid="{00000000-0005-0000-0000-00001E2F0000}"/>
    <cellStyle name="Note 28 3 6" xfId="18228" xr:uid="{00000000-0005-0000-0000-00001F2F0000}"/>
    <cellStyle name="Note 28 4" xfId="1388" xr:uid="{00000000-0005-0000-0000-0000202F0000}"/>
    <cellStyle name="Note 28 4 2" xfId="3899" xr:uid="{00000000-0005-0000-0000-0000212F0000}"/>
    <cellStyle name="Note 28 4 2 2" xfId="21335" xr:uid="{00000000-0005-0000-0000-0000222F0000}"/>
    <cellStyle name="Note 28 4 2 3" xfId="35788" xr:uid="{00000000-0005-0000-0000-0000232F0000}"/>
    <cellStyle name="Note 28 4 3" xfId="6361" xr:uid="{00000000-0005-0000-0000-0000242F0000}"/>
    <cellStyle name="Note 28 4 3 2" xfId="23796" xr:uid="{00000000-0005-0000-0000-0000252F0000}"/>
    <cellStyle name="Note 28 4 3 3" xfId="38249" xr:uid="{00000000-0005-0000-0000-0000262F0000}"/>
    <cellStyle name="Note 28 4 4" xfId="8802" xr:uid="{00000000-0005-0000-0000-0000272F0000}"/>
    <cellStyle name="Note 28 4 4 2" xfId="26237" xr:uid="{00000000-0005-0000-0000-0000282F0000}"/>
    <cellStyle name="Note 28 4 4 3" xfId="40690" xr:uid="{00000000-0005-0000-0000-0000292F0000}"/>
    <cellStyle name="Note 28 4 5" xfId="11222" xr:uid="{00000000-0005-0000-0000-00002A2F0000}"/>
    <cellStyle name="Note 28 4 5 2" xfId="28657" xr:uid="{00000000-0005-0000-0000-00002B2F0000}"/>
    <cellStyle name="Note 28 4 5 3" xfId="43110" xr:uid="{00000000-0005-0000-0000-00002C2F0000}"/>
    <cellStyle name="Note 28 4 6" xfId="15117" xr:uid="{00000000-0005-0000-0000-00002D2F0000}"/>
    <cellStyle name="Note 28 4 6 2" xfId="32552" xr:uid="{00000000-0005-0000-0000-00002E2F0000}"/>
    <cellStyle name="Note 28 4 6 3" xfId="47005" xr:uid="{00000000-0005-0000-0000-00002F2F0000}"/>
    <cellStyle name="Note 28 4 7" xfId="18229" xr:uid="{00000000-0005-0000-0000-0000302F0000}"/>
    <cellStyle name="Note 28 4 8" xfId="20279" xr:uid="{00000000-0005-0000-0000-0000312F0000}"/>
    <cellStyle name="Note 28 5" xfId="3896" xr:uid="{00000000-0005-0000-0000-0000322F0000}"/>
    <cellStyle name="Note 28 5 2" xfId="13547" xr:uid="{00000000-0005-0000-0000-0000332F0000}"/>
    <cellStyle name="Note 28 5 2 2" xfId="30982" xr:uid="{00000000-0005-0000-0000-0000342F0000}"/>
    <cellStyle name="Note 28 5 2 3" xfId="45435" xr:uid="{00000000-0005-0000-0000-0000352F0000}"/>
    <cellStyle name="Note 28 5 3" xfId="16008" xr:uid="{00000000-0005-0000-0000-0000362F0000}"/>
    <cellStyle name="Note 28 5 3 2" xfId="33443" xr:uid="{00000000-0005-0000-0000-0000372F0000}"/>
    <cellStyle name="Note 28 5 3 3" xfId="47896" xr:uid="{00000000-0005-0000-0000-0000382F0000}"/>
    <cellStyle name="Note 28 5 4" xfId="21332" xr:uid="{00000000-0005-0000-0000-0000392F0000}"/>
    <cellStyle name="Note 28 5 5" xfId="35785" xr:uid="{00000000-0005-0000-0000-00003A2F0000}"/>
    <cellStyle name="Note 28 6" xfId="6358" xr:uid="{00000000-0005-0000-0000-00003B2F0000}"/>
    <cellStyle name="Note 28 6 2" xfId="23793" xr:uid="{00000000-0005-0000-0000-00003C2F0000}"/>
    <cellStyle name="Note 28 6 3" xfId="38246" xr:uid="{00000000-0005-0000-0000-00003D2F0000}"/>
    <cellStyle name="Note 28 7" xfId="8799" xr:uid="{00000000-0005-0000-0000-00003E2F0000}"/>
    <cellStyle name="Note 28 7 2" xfId="26234" xr:uid="{00000000-0005-0000-0000-00003F2F0000}"/>
    <cellStyle name="Note 28 7 3" xfId="40687" xr:uid="{00000000-0005-0000-0000-0000402F0000}"/>
    <cellStyle name="Note 28 8" xfId="11219" xr:uid="{00000000-0005-0000-0000-0000412F0000}"/>
    <cellStyle name="Note 28 8 2" xfId="28654" xr:uid="{00000000-0005-0000-0000-0000422F0000}"/>
    <cellStyle name="Note 28 8 3" xfId="43107" xr:uid="{00000000-0005-0000-0000-0000432F0000}"/>
    <cellStyle name="Note 28 9" xfId="18226" xr:uid="{00000000-0005-0000-0000-0000442F0000}"/>
    <cellStyle name="Note 29" xfId="1389" xr:uid="{00000000-0005-0000-0000-0000452F0000}"/>
    <cellStyle name="Note 29 2" xfId="1390" xr:uid="{00000000-0005-0000-0000-0000462F0000}"/>
    <cellStyle name="Note 29 2 2" xfId="3901" xr:uid="{00000000-0005-0000-0000-0000472F0000}"/>
    <cellStyle name="Note 29 2 2 2" xfId="13551" xr:uid="{00000000-0005-0000-0000-0000482F0000}"/>
    <cellStyle name="Note 29 2 2 2 2" xfId="30986" xr:uid="{00000000-0005-0000-0000-0000492F0000}"/>
    <cellStyle name="Note 29 2 2 2 3" xfId="45439" xr:uid="{00000000-0005-0000-0000-00004A2F0000}"/>
    <cellStyle name="Note 29 2 2 3" xfId="16012" xr:uid="{00000000-0005-0000-0000-00004B2F0000}"/>
    <cellStyle name="Note 29 2 2 3 2" xfId="33447" xr:uid="{00000000-0005-0000-0000-00004C2F0000}"/>
    <cellStyle name="Note 29 2 2 3 3" xfId="47900" xr:uid="{00000000-0005-0000-0000-00004D2F0000}"/>
    <cellStyle name="Note 29 2 2 4" xfId="21337" xr:uid="{00000000-0005-0000-0000-00004E2F0000}"/>
    <cellStyle name="Note 29 2 2 5" xfId="35790" xr:uid="{00000000-0005-0000-0000-00004F2F0000}"/>
    <cellStyle name="Note 29 2 3" xfId="6363" xr:uid="{00000000-0005-0000-0000-0000502F0000}"/>
    <cellStyle name="Note 29 2 3 2" xfId="23798" xr:uid="{00000000-0005-0000-0000-0000512F0000}"/>
    <cellStyle name="Note 29 2 3 3" xfId="38251" xr:uid="{00000000-0005-0000-0000-0000522F0000}"/>
    <cellStyle name="Note 29 2 4" xfId="8804" xr:uid="{00000000-0005-0000-0000-0000532F0000}"/>
    <cellStyle name="Note 29 2 4 2" xfId="26239" xr:uid="{00000000-0005-0000-0000-0000542F0000}"/>
    <cellStyle name="Note 29 2 4 3" xfId="40692" xr:uid="{00000000-0005-0000-0000-0000552F0000}"/>
    <cellStyle name="Note 29 2 5" xfId="11224" xr:uid="{00000000-0005-0000-0000-0000562F0000}"/>
    <cellStyle name="Note 29 2 5 2" xfId="28659" xr:uid="{00000000-0005-0000-0000-0000572F0000}"/>
    <cellStyle name="Note 29 2 5 3" xfId="43112" xr:uid="{00000000-0005-0000-0000-0000582F0000}"/>
    <cellStyle name="Note 29 2 6" xfId="18231" xr:uid="{00000000-0005-0000-0000-0000592F0000}"/>
    <cellStyle name="Note 29 3" xfId="1391" xr:uid="{00000000-0005-0000-0000-00005A2F0000}"/>
    <cellStyle name="Note 29 3 2" xfId="3902" xr:uid="{00000000-0005-0000-0000-00005B2F0000}"/>
    <cellStyle name="Note 29 3 2 2" xfId="13552" xr:uid="{00000000-0005-0000-0000-00005C2F0000}"/>
    <cellStyle name="Note 29 3 2 2 2" xfId="30987" xr:uid="{00000000-0005-0000-0000-00005D2F0000}"/>
    <cellStyle name="Note 29 3 2 2 3" xfId="45440" xr:uid="{00000000-0005-0000-0000-00005E2F0000}"/>
    <cellStyle name="Note 29 3 2 3" xfId="16013" xr:uid="{00000000-0005-0000-0000-00005F2F0000}"/>
    <cellStyle name="Note 29 3 2 3 2" xfId="33448" xr:uid="{00000000-0005-0000-0000-0000602F0000}"/>
    <cellStyle name="Note 29 3 2 3 3" xfId="47901" xr:uid="{00000000-0005-0000-0000-0000612F0000}"/>
    <cellStyle name="Note 29 3 2 4" xfId="21338" xr:uid="{00000000-0005-0000-0000-0000622F0000}"/>
    <cellStyle name="Note 29 3 2 5" xfId="35791" xr:uid="{00000000-0005-0000-0000-0000632F0000}"/>
    <cellStyle name="Note 29 3 3" xfId="6364" xr:uid="{00000000-0005-0000-0000-0000642F0000}"/>
    <cellStyle name="Note 29 3 3 2" xfId="23799" xr:uid="{00000000-0005-0000-0000-0000652F0000}"/>
    <cellStyle name="Note 29 3 3 3" xfId="38252" xr:uid="{00000000-0005-0000-0000-0000662F0000}"/>
    <cellStyle name="Note 29 3 4" xfId="8805" xr:uid="{00000000-0005-0000-0000-0000672F0000}"/>
    <cellStyle name="Note 29 3 4 2" xfId="26240" xr:uid="{00000000-0005-0000-0000-0000682F0000}"/>
    <cellStyle name="Note 29 3 4 3" xfId="40693" xr:uid="{00000000-0005-0000-0000-0000692F0000}"/>
    <cellStyle name="Note 29 3 5" xfId="11225" xr:uid="{00000000-0005-0000-0000-00006A2F0000}"/>
    <cellStyle name="Note 29 3 5 2" xfId="28660" xr:uid="{00000000-0005-0000-0000-00006B2F0000}"/>
    <cellStyle name="Note 29 3 5 3" xfId="43113" xr:uid="{00000000-0005-0000-0000-00006C2F0000}"/>
    <cellStyle name="Note 29 3 6" xfId="18232" xr:uid="{00000000-0005-0000-0000-00006D2F0000}"/>
    <cellStyle name="Note 29 4" xfId="1392" xr:uid="{00000000-0005-0000-0000-00006E2F0000}"/>
    <cellStyle name="Note 29 4 2" xfId="3903" xr:uid="{00000000-0005-0000-0000-00006F2F0000}"/>
    <cellStyle name="Note 29 4 2 2" xfId="21339" xr:uid="{00000000-0005-0000-0000-0000702F0000}"/>
    <cellStyle name="Note 29 4 2 3" xfId="35792" xr:uid="{00000000-0005-0000-0000-0000712F0000}"/>
    <cellStyle name="Note 29 4 3" xfId="6365" xr:uid="{00000000-0005-0000-0000-0000722F0000}"/>
    <cellStyle name="Note 29 4 3 2" xfId="23800" xr:uid="{00000000-0005-0000-0000-0000732F0000}"/>
    <cellStyle name="Note 29 4 3 3" xfId="38253" xr:uid="{00000000-0005-0000-0000-0000742F0000}"/>
    <cellStyle name="Note 29 4 4" xfId="8806" xr:uid="{00000000-0005-0000-0000-0000752F0000}"/>
    <cellStyle name="Note 29 4 4 2" xfId="26241" xr:uid="{00000000-0005-0000-0000-0000762F0000}"/>
    <cellStyle name="Note 29 4 4 3" xfId="40694" xr:uid="{00000000-0005-0000-0000-0000772F0000}"/>
    <cellStyle name="Note 29 4 5" xfId="11226" xr:uid="{00000000-0005-0000-0000-0000782F0000}"/>
    <cellStyle name="Note 29 4 5 2" xfId="28661" xr:uid="{00000000-0005-0000-0000-0000792F0000}"/>
    <cellStyle name="Note 29 4 5 3" xfId="43114" xr:uid="{00000000-0005-0000-0000-00007A2F0000}"/>
    <cellStyle name="Note 29 4 6" xfId="15118" xr:uid="{00000000-0005-0000-0000-00007B2F0000}"/>
    <cellStyle name="Note 29 4 6 2" xfId="32553" xr:uid="{00000000-0005-0000-0000-00007C2F0000}"/>
    <cellStyle name="Note 29 4 6 3" xfId="47006" xr:uid="{00000000-0005-0000-0000-00007D2F0000}"/>
    <cellStyle name="Note 29 4 7" xfId="18233" xr:uid="{00000000-0005-0000-0000-00007E2F0000}"/>
    <cellStyle name="Note 29 4 8" xfId="20280" xr:uid="{00000000-0005-0000-0000-00007F2F0000}"/>
    <cellStyle name="Note 29 5" xfId="3900" xr:uid="{00000000-0005-0000-0000-0000802F0000}"/>
    <cellStyle name="Note 29 5 2" xfId="13550" xr:uid="{00000000-0005-0000-0000-0000812F0000}"/>
    <cellStyle name="Note 29 5 2 2" xfId="30985" xr:uid="{00000000-0005-0000-0000-0000822F0000}"/>
    <cellStyle name="Note 29 5 2 3" xfId="45438" xr:uid="{00000000-0005-0000-0000-0000832F0000}"/>
    <cellStyle name="Note 29 5 3" xfId="16011" xr:uid="{00000000-0005-0000-0000-0000842F0000}"/>
    <cellStyle name="Note 29 5 3 2" xfId="33446" xr:uid="{00000000-0005-0000-0000-0000852F0000}"/>
    <cellStyle name="Note 29 5 3 3" xfId="47899" xr:uid="{00000000-0005-0000-0000-0000862F0000}"/>
    <cellStyle name="Note 29 5 4" xfId="21336" xr:uid="{00000000-0005-0000-0000-0000872F0000}"/>
    <cellStyle name="Note 29 5 5" xfId="35789" xr:uid="{00000000-0005-0000-0000-0000882F0000}"/>
    <cellStyle name="Note 29 6" xfId="6362" xr:uid="{00000000-0005-0000-0000-0000892F0000}"/>
    <cellStyle name="Note 29 6 2" xfId="23797" xr:uid="{00000000-0005-0000-0000-00008A2F0000}"/>
    <cellStyle name="Note 29 6 3" xfId="38250" xr:uid="{00000000-0005-0000-0000-00008B2F0000}"/>
    <cellStyle name="Note 29 7" xfId="8803" xr:uid="{00000000-0005-0000-0000-00008C2F0000}"/>
    <cellStyle name="Note 29 7 2" xfId="26238" xr:uid="{00000000-0005-0000-0000-00008D2F0000}"/>
    <cellStyle name="Note 29 7 3" xfId="40691" xr:uid="{00000000-0005-0000-0000-00008E2F0000}"/>
    <cellStyle name="Note 29 8" xfId="11223" xr:uid="{00000000-0005-0000-0000-00008F2F0000}"/>
    <cellStyle name="Note 29 8 2" xfId="28658" xr:uid="{00000000-0005-0000-0000-0000902F0000}"/>
    <cellStyle name="Note 29 8 3" xfId="43111" xr:uid="{00000000-0005-0000-0000-0000912F0000}"/>
    <cellStyle name="Note 29 9" xfId="18230" xr:uid="{00000000-0005-0000-0000-0000922F0000}"/>
    <cellStyle name="Note 3" xfId="1393" xr:uid="{00000000-0005-0000-0000-0000932F0000}"/>
    <cellStyle name="Note 3 10" xfId="1394" xr:uid="{00000000-0005-0000-0000-0000942F0000}"/>
    <cellStyle name="Note 3 10 10" xfId="6367" xr:uid="{00000000-0005-0000-0000-0000952F0000}"/>
    <cellStyle name="Note 3 10 10 2" xfId="23802" xr:uid="{00000000-0005-0000-0000-0000962F0000}"/>
    <cellStyle name="Note 3 10 10 3" xfId="38255" xr:uid="{00000000-0005-0000-0000-0000972F0000}"/>
    <cellStyle name="Note 3 10 11" xfId="8808" xr:uid="{00000000-0005-0000-0000-0000982F0000}"/>
    <cellStyle name="Note 3 10 11 2" xfId="26243" xr:uid="{00000000-0005-0000-0000-0000992F0000}"/>
    <cellStyle name="Note 3 10 11 3" xfId="40696" xr:uid="{00000000-0005-0000-0000-00009A2F0000}"/>
    <cellStyle name="Note 3 10 12" xfId="11228" xr:uid="{00000000-0005-0000-0000-00009B2F0000}"/>
    <cellStyle name="Note 3 10 12 2" xfId="28663" xr:uid="{00000000-0005-0000-0000-00009C2F0000}"/>
    <cellStyle name="Note 3 10 12 3" xfId="43116" xr:uid="{00000000-0005-0000-0000-00009D2F0000}"/>
    <cellStyle name="Note 3 10 13" xfId="18235" xr:uid="{00000000-0005-0000-0000-00009E2F0000}"/>
    <cellStyle name="Note 3 10 2" xfId="1395" xr:uid="{00000000-0005-0000-0000-00009F2F0000}"/>
    <cellStyle name="Note 3 10 2 2" xfId="1396" xr:uid="{00000000-0005-0000-0000-0000A02F0000}"/>
    <cellStyle name="Note 3 10 2 2 2" xfId="3907" xr:uid="{00000000-0005-0000-0000-0000A12F0000}"/>
    <cellStyle name="Note 3 10 2 2 2 2" xfId="13556" xr:uid="{00000000-0005-0000-0000-0000A22F0000}"/>
    <cellStyle name="Note 3 10 2 2 2 2 2" xfId="30991" xr:uid="{00000000-0005-0000-0000-0000A32F0000}"/>
    <cellStyle name="Note 3 10 2 2 2 2 3" xfId="45444" xr:uid="{00000000-0005-0000-0000-0000A42F0000}"/>
    <cellStyle name="Note 3 10 2 2 2 3" xfId="16017" xr:uid="{00000000-0005-0000-0000-0000A52F0000}"/>
    <cellStyle name="Note 3 10 2 2 2 3 2" xfId="33452" xr:uid="{00000000-0005-0000-0000-0000A62F0000}"/>
    <cellStyle name="Note 3 10 2 2 2 3 3" xfId="47905" xr:uid="{00000000-0005-0000-0000-0000A72F0000}"/>
    <cellStyle name="Note 3 10 2 2 2 4" xfId="21343" xr:uid="{00000000-0005-0000-0000-0000A82F0000}"/>
    <cellStyle name="Note 3 10 2 2 2 5" xfId="35796" xr:uid="{00000000-0005-0000-0000-0000A92F0000}"/>
    <cellStyle name="Note 3 10 2 2 3" xfId="6369" xr:uid="{00000000-0005-0000-0000-0000AA2F0000}"/>
    <cellStyle name="Note 3 10 2 2 3 2" xfId="23804" xr:uid="{00000000-0005-0000-0000-0000AB2F0000}"/>
    <cellStyle name="Note 3 10 2 2 3 3" xfId="38257" xr:uid="{00000000-0005-0000-0000-0000AC2F0000}"/>
    <cellStyle name="Note 3 10 2 2 4" xfId="8810" xr:uid="{00000000-0005-0000-0000-0000AD2F0000}"/>
    <cellStyle name="Note 3 10 2 2 4 2" xfId="26245" xr:uid="{00000000-0005-0000-0000-0000AE2F0000}"/>
    <cellStyle name="Note 3 10 2 2 4 3" xfId="40698" xr:uid="{00000000-0005-0000-0000-0000AF2F0000}"/>
    <cellStyle name="Note 3 10 2 2 5" xfId="11230" xr:uid="{00000000-0005-0000-0000-0000B02F0000}"/>
    <cellStyle name="Note 3 10 2 2 5 2" xfId="28665" xr:uid="{00000000-0005-0000-0000-0000B12F0000}"/>
    <cellStyle name="Note 3 10 2 2 5 3" xfId="43118" xr:uid="{00000000-0005-0000-0000-0000B22F0000}"/>
    <cellStyle name="Note 3 10 2 2 6" xfId="18237" xr:uid="{00000000-0005-0000-0000-0000B32F0000}"/>
    <cellStyle name="Note 3 10 2 3" xfId="1397" xr:uid="{00000000-0005-0000-0000-0000B42F0000}"/>
    <cellStyle name="Note 3 10 2 3 2" xfId="3908" xr:uid="{00000000-0005-0000-0000-0000B52F0000}"/>
    <cellStyle name="Note 3 10 2 3 2 2" xfId="13557" xr:uid="{00000000-0005-0000-0000-0000B62F0000}"/>
    <cellStyle name="Note 3 10 2 3 2 2 2" xfId="30992" xr:uid="{00000000-0005-0000-0000-0000B72F0000}"/>
    <cellStyle name="Note 3 10 2 3 2 2 3" xfId="45445" xr:uid="{00000000-0005-0000-0000-0000B82F0000}"/>
    <cellStyle name="Note 3 10 2 3 2 3" xfId="16018" xr:uid="{00000000-0005-0000-0000-0000B92F0000}"/>
    <cellStyle name="Note 3 10 2 3 2 3 2" xfId="33453" xr:uid="{00000000-0005-0000-0000-0000BA2F0000}"/>
    <cellStyle name="Note 3 10 2 3 2 3 3" xfId="47906" xr:uid="{00000000-0005-0000-0000-0000BB2F0000}"/>
    <cellStyle name="Note 3 10 2 3 2 4" xfId="21344" xr:uid="{00000000-0005-0000-0000-0000BC2F0000}"/>
    <cellStyle name="Note 3 10 2 3 2 5" xfId="35797" xr:uid="{00000000-0005-0000-0000-0000BD2F0000}"/>
    <cellStyle name="Note 3 10 2 3 3" xfId="6370" xr:uid="{00000000-0005-0000-0000-0000BE2F0000}"/>
    <cellStyle name="Note 3 10 2 3 3 2" xfId="23805" xr:uid="{00000000-0005-0000-0000-0000BF2F0000}"/>
    <cellStyle name="Note 3 10 2 3 3 3" xfId="38258" xr:uid="{00000000-0005-0000-0000-0000C02F0000}"/>
    <cellStyle name="Note 3 10 2 3 4" xfId="8811" xr:uid="{00000000-0005-0000-0000-0000C12F0000}"/>
    <cellStyle name="Note 3 10 2 3 4 2" xfId="26246" xr:uid="{00000000-0005-0000-0000-0000C22F0000}"/>
    <cellStyle name="Note 3 10 2 3 4 3" xfId="40699" xr:uid="{00000000-0005-0000-0000-0000C32F0000}"/>
    <cellStyle name="Note 3 10 2 3 5" xfId="11231" xr:uid="{00000000-0005-0000-0000-0000C42F0000}"/>
    <cellStyle name="Note 3 10 2 3 5 2" xfId="28666" xr:uid="{00000000-0005-0000-0000-0000C52F0000}"/>
    <cellStyle name="Note 3 10 2 3 5 3" xfId="43119" xr:uid="{00000000-0005-0000-0000-0000C62F0000}"/>
    <cellStyle name="Note 3 10 2 3 6" xfId="18238" xr:uid="{00000000-0005-0000-0000-0000C72F0000}"/>
    <cellStyle name="Note 3 10 2 4" xfId="1398" xr:uid="{00000000-0005-0000-0000-0000C82F0000}"/>
    <cellStyle name="Note 3 10 2 4 2" xfId="3909" xr:uid="{00000000-0005-0000-0000-0000C92F0000}"/>
    <cellStyle name="Note 3 10 2 4 2 2" xfId="21345" xr:uid="{00000000-0005-0000-0000-0000CA2F0000}"/>
    <cellStyle name="Note 3 10 2 4 2 3" xfId="35798" xr:uid="{00000000-0005-0000-0000-0000CB2F0000}"/>
    <cellStyle name="Note 3 10 2 4 3" xfId="6371" xr:uid="{00000000-0005-0000-0000-0000CC2F0000}"/>
    <cellStyle name="Note 3 10 2 4 3 2" xfId="23806" xr:uid="{00000000-0005-0000-0000-0000CD2F0000}"/>
    <cellStyle name="Note 3 10 2 4 3 3" xfId="38259" xr:uid="{00000000-0005-0000-0000-0000CE2F0000}"/>
    <cellStyle name="Note 3 10 2 4 4" xfId="8812" xr:uid="{00000000-0005-0000-0000-0000CF2F0000}"/>
    <cellStyle name="Note 3 10 2 4 4 2" xfId="26247" xr:uid="{00000000-0005-0000-0000-0000D02F0000}"/>
    <cellStyle name="Note 3 10 2 4 4 3" xfId="40700" xr:uid="{00000000-0005-0000-0000-0000D12F0000}"/>
    <cellStyle name="Note 3 10 2 4 5" xfId="11232" xr:uid="{00000000-0005-0000-0000-0000D22F0000}"/>
    <cellStyle name="Note 3 10 2 4 5 2" xfId="28667" xr:uid="{00000000-0005-0000-0000-0000D32F0000}"/>
    <cellStyle name="Note 3 10 2 4 5 3" xfId="43120" xr:uid="{00000000-0005-0000-0000-0000D42F0000}"/>
    <cellStyle name="Note 3 10 2 4 6" xfId="15119" xr:uid="{00000000-0005-0000-0000-0000D52F0000}"/>
    <cellStyle name="Note 3 10 2 4 6 2" xfId="32554" xr:uid="{00000000-0005-0000-0000-0000D62F0000}"/>
    <cellStyle name="Note 3 10 2 4 6 3" xfId="47007" xr:uid="{00000000-0005-0000-0000-0000D72F0000}"/>
    <cellStyle name="Note 3 10 2 4 7" xfId="18239" xr:uid="{00000000-0005-0000-0000-0000D82F0000}"/>
    <cellStyle name="Note 3 10 2 4 8" xfId="20281" xr:uid="{00000000-0005-0000-0000-0000D92F0000}"/>
    <cellStyle name="Note 3 10 2 5" xfId="3906" xr:uid="{00000000-0005-0000-0000-0000DA2F0000}"/>
    <cellStyle name="Note 3 10 2 5 2" xfId="13555" xr:uid="{00000000-0005-0000-0000-0000DB2F0000}"/>
    <cellStyle name="Note 3 10 2 5 2 2" xfId="30990" xr:uid="{00000000-0005-0000-0000-0000DC2F0000}"/>
    <cellStyle name="Note 3 10 2 5 2 3" xfId="45443" xr:uid="{00000000-0005-0000-0000-0000DD2F0000}"/>
    <cellStyle name="Note 3 10 2 5 3" xfId="16016" xr:uid="{00000000-0005-0000-0000-0000DE2F0000}"/>
    <cellStyle name="Note 3 10 2 5 3 2" xfId="33451" xr:uid="{00000000-0005-0000-0000-0000DF2F0000}"/>
    <cellStyle name="Note 3 10 2 5 3 3" xfId="47904" xr:uid="{00000000-0005-0000-0000-0000E02F0000}"/>
    <cellStyle name="Note 3 10 2 5 4" xfId="21342" xr:uid="{00000000-0005-0000-0000-0000E12F0000}"/>
    <cellStyle name="Note 3 10 2 5 5" xfId="35795" xr:uid="{00000000-0005-0000-0000-0000E22F0000}"/>
    <cellStyle name="Note 3 10 2 6" xfId="6368" xr:uid="{00000000-0005-0000-0000-0000E32F0000}"/>
    <cellStyle name="Note 3 10 2 6 2" xfId="23803" xr:uid="{00000000-0005-0000-0000-0000E42F0000}"/>
    <cellStyle name="Note 3 10 2 6 3" xfId="38256" xr:uid="{00000000-0005-0000-0000-0000E52F0000}"/>
    <cellStyle name="Note 3 10 2 7" xfId="8809" xr:uid="{00000000-0005-0000-0000-0000E62F0000}"/>
    <cellStyle name="Note 3 10 2 7 2" xfId="26244" xr:uid="{00000000-0005-0000-0000-0000E72F0000}"/>
    <cellStyle name="Note 3 10 2 7 3" xfId="40697" xr:uid="{00000000-0005-0000-0000-0000E82F0000}"/>
    <cellStyle name="Note 3 10 2 8" xfId="11229" xr:uid="{00000000-0005-0000-0000-0000E92F0000}"/>
    <cellStyle name="Note 3 10 2 8 2" xfId="28664" xr:uid="{00000000-0005-0000-0000-0000EA2F0000}"/>
    <cellStyle name="Note 3 10 2 8 3" xfId="43117" xr:uid="{00000000-0005-0000-0000-0000EB2F0000}"/>
    <cellStyle name="Note 3 10 2 9" xfId="18236" xr:uid="{00000000-0005-0000-0000-0000EC2F0000}"/>
    <cellStyle name="Note 3 10 3" xfId="1399" xr:uid="{00000000-0005-0000-0000-0000ED2F0000}"/>
    <cellStyle name="Note 3 10 3 2" xfId="1400" xr:uid="{00000000-0005-0000-0000-0000EE2F0000}"/>
    <cellStyle name="Note 3 10 3 2 2" xfId="3911" xr:uid="{00000000-0005-0000-0000-0000EF2F0000}"/>
    <cellStyle name="Note 3 10 3 2 2 2" xfId="13559" xr:uid="{00000000-0005-0000-0000-0000F02F0000}"/>
    <cellStyle name="Note 3 10 3 2 2 2 2" xfId="30994" xr:uid="{00000000-0005-0000-0000-0000F12F0000}"/>
    <cellStyle name="Note 3 10 3 2 2 2 3" xfId="45447" xr:uid="{00000000-0005-0000-0000-0000F22F0000}"/>
    <cellStyle name="Note 3 10 3 2 2 3" xfId="16020" xr:uid="{00000000-0005-0000-0000-0000F32F0000}"/>
    <cellStyle name="Note 3 10 3 2 2 3 2" xfId="33455" xr:uid="{00000000-0005-0000-0000-0000F42F0000}"/>
    <cellStyle name="Note 3 10 3 2 2 3 3" xfId="47908" xr:uid="{00000000-0005-0000-0000-0000F52F0000}"/>
    <cellStyle name="Note 3 10 3 2 2 4" xfId="21347" xr:uid="{00000000-0005-0000-0000-0000F62F0000}"/>
    <cellStyle name="Note 3 10 3 2 2 5" xfId="35800" xr:uid="{00000000-0005-0000-0000-0000F72F0000}"/>
    <cellStyle name="Note 3 10 3 2 3" xfId="6373" xr:uid="{00000000-0005-0000-0000-0000F82F0000}"/>
    <cellStyle name="Note 3 10 3 2 3 2" xfId="23808" xr:uid="{00000000-0005-0000-0000-0000F92F0000}"/>
    <cellStyle name="Note 3 10 3 2 3 3" xfId="38261" xr:uid="{00000000-0005-0000-0000-0000FA2F0000}"/>
    <cellStyle name="Note 3 10 3 2 4" xfId="8814" xr:uid="{00000000-0005-0000-0000-0000FB2F0000}"/>
    <cellStyle name="Note 3 10 3 2 4 2" xfId="26249" xr:uid="{00000000-0005-0000-0000-0000FC2F0000}"/>
    <cellStyle name="Note 3 10 3 2 4 3" xfId="40702" xr:uid="{00000000-0005-0000-0000-0000FD2F0000}"/>
    <cellStyle name="Note 3 10 3 2 5" xfId="11234" xr:uid="{00000000-0005-0000-0000-0000FE2F0000}"/>
    <cellStyle name="Note 3 10 3 2 5 2" xfId="28669" xr:uid="{00000000-0005-0000-0000-0000FF2F0000}"/>
    <cellStyle name="Note 3 10 3 2 5 3" xfId="43122" xr:uid="{00000000-0005-0000-0000-000000300000}"/>
    <cellStyle name="Note 3 10 3 2 6" xfId="18241" xr:uid="{00000000-0005-0000-0000-000001300000}"/>
    <cellStyle name="Note 3 10 3 3" xfId="1401" xr:uid="{00000000-0005-0000-0000-000002300000}"/>
    <cellStyle name="Note 3 10 3 3 2" xfId="3912" xr:uid="{00000000-0005-0000-0000-000003300000}"/>
    <cellStyle name="Note 3 10 3 3 2 2" xfId="13560" xr:uid="{00000000-0005-0000-0000-000004300000}"/>
    <cellStyle name="Note 3 10 3 3 2 2 2" xfId="30995" xr:uid="{00000000-0005-0000-0000-000005300000}"/>
    <cellStyle name="Note 3 10 3 3 2 2 3" xfId="45448" xr:uid="{00000000-0005-0000-0000-000006300000}"/>
    <cellStyle name="Note 3 10 3 3 2 3" xfId="16021" xr:uid="{00000000-0005-0000-0000-000007300000}"/>
    <cellStyle name="Note 3 10 3 3 2 3 2" xfId="33456" xr:uid="{00000000-0005-0000-0000-000008300000}"/>
    <cellStyle name="Note 3 10 3 3 2 3 3" xfId="47909" xr:uid="{00000000-0005-0000-0000-000009300000}"/>
    <cellStyle name="Note 3 10 3 3 2 4" xfId="21348" xr:uid="{00000000-0005-0000-0000-00000A300000}"/>
    <cellStyle name="Note 3 10 3 3 2 5" xfId="35801" xr:uid="{00000000-0005-0000-0000-00000B300000}"/>
    <cellStyle name="Note 3 10 3 3 3" xfId="6374" xr:uid="{00000000-0005-0000-0000-00000C300000}"/>
    <cellStyle name="Note 3 10 3 3 3 2" xfId="23809" xr:uid="{00000000-0005-0000-0000-00000D300000}"/>
    <cellStyle name="Note 3 10 3 3 3 3" xfId="38262" xr:uid="{00000000-0005-0000-0000-00000E300000}"/>
    <cellStyle name="Note 3 10 3 3 4" xfId="8815" xr:uid="{00000000-0005-0000-0000-00000F300000}"/>
    <cellStyle name="Note 3 10 3 3 4 2" xfId="26250" xr:uid="{00000000-0005-0000-0000-000010300000}"/>
    <cellStyle name="Note 3 10 3 3 4 3" xfId="40703" xr:uid="{00000000-0005-0000-0000-000011300000}"/>
    <cellStyle name="Note 3 10 3 3 5" xfId="11235" xr:uid="{00000000-0005-0000-0000-000012300000}"/>
    <cellStyle name="Note 3 10 3 3 5 2" xfId="28670" xr:uid="{00000000-0005-0000-0000-000013300000}"/>
    <cellStyle name="Note 3 10 3 3 5 3" xfId="43123" xr:uid="{00000000-0005-0000-0000-000014300000}"/>
    <cellStyle name="Note 3 10 3 3 6" xfId="18242" xr:uid="{00000000-0005-0000-0000-000015300000}"/>
    <cellStyle name="Note 3 10 3 4" xfId="1402" xr:uid="{00000000-0005-0000-0000-000016300000}"/>
    <cellStyle name="Note 3 10 3 4 2" xfId="3913" xr:uid="{00000000-0005-0000-0000-000017300000}"/>
    <cellStyle name="Note 3 10 3 4 2 2" xfId="21349" xr:uid="{00000000-0005-0000-0000-000018300000}"/>
    <cellStyle name="Note 3 10 3 4 2 3" xfId="35802" xr:uid="{00000000-0005-0000-0000-000019300000}"/>
    <cellStyle name="Note 3 10 3 4 3" xfId="6375" xr:uid="{00000000-0005-0000-0000-00001A300000}"/>
    <cellStyle name="Note 3 10 3 4 3 2" xfId="23810" xr:uid="{00000000-0005-0000-0000-00001B300000}"/>
    <cellStyle name="Note 3 10 3 4 3 3" xfId="38263" xr:uid="{00000000-0005-0000-0000-00001C300000}"/>
    <cellStyle name="Note 3 10 3 4 4" xfId="8816" xr:uid="{00000000-0005-0000-0000-00001D300000}"/>
    <cellStyle name="Note 3 10 3 4 4 2" xfId="26251" xr:uid="{00000000-0005-0000-0000-00001E300000}"/>
    <cellStyle name="Note 3 10 3 4 4 3" xfId="40704" xr:uid="{00000000-0005-0000-0000-00001F300000}"/>
    <cellStyle name="Note 3 10 3 4 5" xfId="11236" xr:uid="{00000000-0005-0000-0000-000020300000}"/>
    <cellStyle name="Note 3 10 3 4 5 2" xfId="28671" xr:uid="{00000000-0005-0000-0000-000021300000}"/>
    <cellStyle name="Note 3 10 3 4 5 3" xfId="43124" xr:uid="{00000000-0005-0000-0000-000022300000}"/>
    <cellStyle name="Note 3 10 3 4 6" xfId="15120" xr:uid="{00000000-0005-0000-0000-000023300000}"/>
    <cellStyle name="Note 3 10 3 4 6 2" xfId="32555" xr:uid="{00000000-0005-0000-0000-000024300000}"/>
    <cellStyle name="Note 3 10 3 4 6 3" xfId="47008" xr:uid="{00000000-0005-0000-0000-000025300000}"/>
    <cellStyle name="Note 3 10 3 4 7" xfId="18243" xr:uid="{00000000-0005-0000-0000-000026300000}"/>
    <cellStyle name="Note 3 10 3 4 8" xfId="20282" xr:uid="{00000000-0005-0000-0000-000027300000}"/>
    <cellStyle name="Note 3 10 3 5" xfId="3910" xr:uid="{00000000-0005-0000-0000-000028300000}"/>
    <cellStyle name="Note 3 10 3 5 2" xfId="13558" xr:uid="{00000000-0005-0000-0000-000029300000}"/>
    <cellStyle name="Note 3 10 3 5 2 2" xfId="30993" xr:uid="{00000000-0005-0000-0000-00002A300000}"/>
    <cellStyle name="Note 3 10 3 5 2 3" xfId="45446" xr:uid="{00000000-0005-0000-0000-00002B300000}"/>
    <cellStyle name="Note 3 10 3 5 3" xfId="16019" xr:uid="{00000000-0005-0000-0000-00002C300000}"/>
    <cellStyle name="Note 3 10 3 5 3 2" xfId="33454" xr:uid="{00000000-0005-0000-0000-00002D300000}"/>
    <cellStyle name="Note 3 10 3 5 3 3" xfId="47907" xr:uid="{00000000-0005-0000-0000-00002E300000}"/>
    <cellStyle name="Note 3 10 3 5 4" xfId="21346" xr:uid="{00000000-0005-0000-0000-00002F300000}"/>
    <cellStyle name="Note 3 10 3 5 5" xfId="35799" xr:uid="{00000000-0005-0000-0000-000030300000}"/>
    <cellStyle name="Note 3 10 3 6" xfId="6372" xr:uid="{00000000-0005-0000-0000-000031300000}"/>
    <cellStyle name="Note 3 10 3 6 2" xfId="23807" xr:uid="{00000000-0005-0000-0000-000032300000}"/>
    <cellStyle name="Note 3 10 3 6 3" xfId="38260" xr:uid="{00000000-0005-0000-0000-000033300000}"/>
    <cellStyle name="Note 3 10 3 7" xfId="8813" xr:uid="{00000000-0005-0000-0000-000034300000}"/>
    <cellStyle name="Note 3 10 3 7 2" xfId="26248" xr:uid="{00000000-0005-0000-0000-000035300000}"/>
    <cellStyle name="Note 3 10 3 7 3" xfId="40701" xr:uid="{00000000-0005-0000-0000-000036300000}"/>
    <cellStyle name="Note 3 10 3 8" xfId="11233" xr:uid="{00000000-0005-0000-0000-000037300000}"/>
    <cellStyle name="Note 3 10 3 8 2" xfId="28668" xr:uid="{00000000-0005-0000-0000-000038300000}"/>
    <cellStyle name="Note 3 10 3 8 3" xfId="43121" xr:uid="{00000000-0005-0000-0000-000039300000}"/>
    <cellStyle name="Note 3 10 3 9" xfId="18240" xr:uid="{00000000-0005-0000-0000-00003A300000}"/>
    <cellStyle name="Note 3 10 4" xfId="1403" xr:uid="{00000000-0005-0000-0000-00003B300000}"/>
    <cellStyle name="Note 3 10 4 2" xfId="1404" xr:uid="{00000000-0005-0000-0000-00003C300000}"/>
    <cellStyle name="Note 3 10 4 2 2" xfId="3915" xr:uid="{00000000-0005-0000-0000-00003D300000}"/>
    <cellStyle name="Note 3 10 4 2 2 2" xfId="13562" xr:uid="{00000000-0005-0000-0000-00003E300000}"/>
    <cellStyle name="Note 3 10 4 2 2 2 2" xfId="30997" xr:uid="{00000000-0005-0000-0000-00003F300000}"/>
    <cellStyle name="Note 3 10 4 2 2 2 3" xfId="45450" xr:uid="{00000000-0005-0000-0000-000040300000}"/>
    <cellStyle name="Note 3 10 4 2 2 3" xfId="16023" xr:uid="{00000000-0005-0000-0000-000041300000}"/>
    <cellStyle name="Note 3 10 4 2 2 3 2" xfId="33458" xr:uid="{00000000-0005-0000-0000-000042300000}"/>
    <cellStyle name="Note 3 10 4 2 2 3 3" xfId="47911" xr:uid="{00000000-0005-0000-0000-000043300000}"/>
    <cellStyle name="Note 3 10 4 2 2 4" xfId="21351" xr:uid="{00000000-0005-0000-0000-000044300000}"/>
    <cellStyle name="Note 3 10 4 2 2 5" xfId="35804" xr:uid="{00000000-0005-0000-0000-000045300000}"/>
    <cellStyle name="Note 3 10 4 2 3" xfId="6377" xr:uid="{00000000-0005-0000-0000-000046300000}"/>
    <cellStyle name="Note 3 10 4 2 3 2" xfId="23812" xr:uid="{00000000-0005-0000-0000-000047300000}"/>
    <cellStyle name="Note 3 10 4 2 3 3" xfId="38265" xr:uid="{00000000-0005-0000-0000-000048300000}"/>
    <cellStyle name="Note 3 10 4 2 4" xfId="8818" xr:uid="{00000000-0005-0000-0000-000049300000}"/>
    <cellStyle name="Note 3 10 4 2 4 2" xfId="26253" xr:uid="{00000000-0005-0000-0000-00004A300000}"/>
    <cellStyle name="Note 3 10 4 2 4 3" xfId="40706" xr:uid="{00000000-0005-0000-0000-00004B300000}"/>
    <cellStyle name="Note 3 10 4 2 5" xfId="11238" xr:uid="{00000000-0005-0000-0000-00004C300000}"/>
    <cellStyle name="Note 3 10 4 2 5 2" xfId="28673" xr:uid="{00000000-0005-0000-0000-00004D300000}"/>
    <cellStyle name="Note 3 10 4 2 5 3" xfId="43126" xr:uid="{00000000-0005-0000-0000-00004E300000}"/>
    <cellStyle name="Note 3 10 4 2 6" xfId="18245" xr:uid="{00000000-0005-0000-0000-00004F300000}"/>
    <cellStyle name="Note 3 10 4 3" xfId="1405" xr:uid="{00000000-0005-0000-0000-000050300000}"/>
    <cellStyle name="Note 3 10 4 3 2" xfId="3916" xr:uid="{00000000-0005-0000-0000-000051300000}"/>
    <cellStyle name="Note 3 10 4 3 2 2" xfId="13563" xr:uid="{00000000-0005-0000-0000-000052300000}"/>
    <cellStyle name="Note 3 10 4 3 2 2 2" xfId="30998" xr:uid="{00000000-0005-0000-0000-000053300000}"/>
    <cellStyle name="Note 3 10 4 3 2 2 3" xfId="45451" xr:uid="{00000000-0005-0000-0000-000054300000}"/>
    <cellStyle name="Note 3 10 4 3 2 3" xfId="16024" xr:uid="{00000000-0005-0000-0000-000055300000}"/>
    <cellStyle name="Note 3 10 4 3 2 3 2" xfId="33459" xr:uid="{00000000-0005-0000-0000-000056300000}"/>
    <cellStyle name="Note 3 10 4 3 2 3 3" xfId="47912" xr:uid="{00000000-0005-0000-0000-000057300000}"/>
    <cellStyle name="Note 3 10 4 3 2 4" xfId="21352" xr:uid="{00000000-0005-0000-0000-000058300000}"/>
    <cellStyle name="Note 3 10 4 3 2 5" xfId="35805" xr:uid="{00000000-0005-0000-0000-000059300000}"/>
    <cellStyle name="Note 3 10 4 3 3" xfId="6378" xr:uid="{00000000-0005-0000-0000-00005A300000}"/>
    <cellStyle name="Note 3 10 4 3 3 2" xfId="23813" xr:uid="{00000000-0005-0000-0000-00005B300000}"/>
    <cellStyle name="Note 3 10 4 3 3 3" xfId="38266" xr:uid="{00000000-0005-0000-0000-00005C300000}"/>
    <cellStyle name="Note 3 10 4 3 4" xfId="8819" xr:uid="{00000000-0005-0000-0000-00005D300000}"/>
    <cellStyle name="Note 3 10 4 3 4 2" xfId="26254" xr:uid="{00000000-0005-0000-0000-00005E300000}"/>
    <cellStyle name="Note 3 10 4 3 4 3" xfId="40707" xr:uid="{00000000-0005-0000-0000-00005F300000}"/>
    <cellStyle name="Note 3 10 4 3 5" xfId="11239" xr:uid="{00000000-0005-0000-0000-000060300000}"/>
    <cellStyle name="Note 3 10 4 3 5 2" xfId="28674" xr:uid="{00000000-0005-0000-0000-000061300000}"/>
    <cellStyle name="Note 3 10 4 3 5 3" xfId="43127" xr:uid="{00000000-0005-0000-0000-000062300000}"/>
    <cellStyle name="Note 3 10 4 3 6" xfId="18246" xr:uid="{00000000-0005-0000-0000-000063300000}"/>
    <cellStyle name="Note 3 10 4 4" xfId="1406" xr:uid="{00000000-0005-0000-0000-000064300000}"/>
    <cellStyle name="Note 3 10 4 4 2" xfId="3917" xr:uid="{00000000-0005-0000-0000-000065300000}"/>
    <cellStyle name="Note 3 10 4 4 2 2" xfId="21353" xr:uid="{00000000-0005-0000-0000-000066300000}"/>
    <cellStyle name="Note 3 10 4 4 2 3" xfId="35806" xr:uid="{00000000-0005-0000-0000-000067300000}"/>
    <cellStyle name="Note 3 10 4 4 3" xfId="6379" xr:uid="{00000000-0005-0000-0000-000068300000}"/>
    <cellStyle name="Note 3 10 4 4 3 2" xfId="23814" xr:uid="{00000000-0005-0000-0000-000069300000}"/>
    <cellStyle name="Note 3 10 4 4 3 3" xfId="38267" xr:uid="{00000000-0005-0000-0000-00006A300000}"/>
    <cellStyle name="Note 3 10 4 4 4" xfId="8820" xr:uid="{00000000-0005-0000-0000-00006B300000}"/>
    <cellStyle name="Note 3 10 4 4 4 2" xfId="26255" xr:uid="{00000000-0005-0000-0000-00006C300000}"/>
    <cellStyle name="Note 3 10 4 4 4 3" xfId="40708" xr:uid="{00000000-0005-0000-0000-00006D300000}"/>
    <cellStyle name="Note 3 10 4 4 5" xfId="11240" xr:uid="{00000000-0005-0000-0000-00006E300000}"/>
    <cellStyle name="Note 3 10 4 4 5 2" xfId="28675" xr:uid="{00000000-0005-0000-0000-00006F300000}"/>
    <cellStyle name="Note 3 10 4 4 5 3" xfId="43128" xr:uid="{00000000-0005-0000-0000-000070300000}"/>
    <cellStyle name="Note 3 10 4 4 6" xfId="15121" xr:uid="{00000000-0005-0000-0000-000071300000}"/>
    <cellStyle name="Note 3 10 4 4 6 2" xfId="32556" xr:uid="{00000000-0005-0000-0000-000072300000}"/>
    <cellStyle name="Note 3 10 4 4 6 3" xfId="47009" xr:uid="{00000000-0005-0000-0000-000073300000}"/>
    <cellStyle name="Note 3 10 4 4 7" xfId="18247" xr:uid="{00000000-0005-0000-0000-000074300000}"/>
    <cellStyle name="Note 3 10 4 4 8" xfId="20283" xr:uid="{00000000-0005-0000-0000-000075300000}"/>
    <cellStyle name="Note 3 10 4 5" xfId="3914" xr:uid="{00000000-0005-0000-0000-000076300000}"/>
    <cellStyle name="Note 3 10 4 5 2" xfId="13561" xr:uid="{00000000-0005-0000-0000-000077300000}"/>
    <cellStyle name="Note 3 10 4 5 2 2" xfId="30996" xr:uid="{00000000-0005-0000-0000-000078300000}"/>
    <cellStyle name="Note 3 10 4 5 2 3" xfId="45449" xr:uid="{00000000-0005-0000-0000-000079300000}"/>
    <cellStyle name="Note 3 10 4 5 3" xfId="16022" xr:uid="{00000000-0005-0000-0000-00007A300000}"/>
    <cellStyle name="Note 3 10 4 5 3 2" xfId="33457" xr:uid="{00000000-0005-0000-0000-00007B300000}"/>
    <cellStyle name="Note 3 10 4 5 3 3" xfId="47910" xr:uid="{00000000-0005-0000-0000-00007C300000}"/>
    <cellStyle name="Note 3 10 4 5 4" xfId="21350" xr:uid="{00000000-0005-0000-0000-00007D300000}"/>
    <cellStyle name="Note 3 10 4 5 5" xfId="35803" xr:uid="{00000000-0005-0000-0000-00007E300000}"/>
    <cellStyle name="Note 3 10 4 6" xfId="6376" xr:uid="{00000000-0005-0000-0000-00007F300000}"/>
    <cellStyle name="Note 3 10 4 6 2" xfId="23811" xr:uid="{00000000-0005-0000-0000-000080300000}"/>
    <cellStyle name="Note 3 10 4 6 3" xfId="38264" xr:uid="{00000000-0005-0000-0000-000081300000}"/>
    <cellStyle name="Note 3 10 4 7" xfId="8817" xr:uid="{00000000-0005-0000-0000-000082300000}"/>
    <cellStyle name="Note 3 10 4 7 2" xfId="26252" xr:uid="{00000000-0005-0000-0000-000083300000}"/>
    <cellStyle name="Note 3 10 4 7 3" xfId="40705" xr:uid="{00000000-0005-0000-0000-000084300000}"/>
    <cellStyle name="Note 3 10 4 8" xfId="11237" xr:uid="{00000000-0005-0000-0000-000085300000}"/>
    <cellStyle name="Note 3 10 4 8 2" xfId="28672" xr:uid="{00000000-0005-0000-0000-000086300000}"/>
    <cellStyle name="Note 3 10 4 8 3" xfId="43125" xr:uid="{00000000-0005-0000-0000-000087300000}"/>
    <cellStyle name="Note 3 10 4 9" xfId="18244" xr:uid="{00000000-0005-0000-0000-000088300000}"/>
    <cellStyle name="Note 3 10 5" xfId="1407" xr:uid="{00000000-0005-0000-0000-000089300000}"/>
    <cellStyle name="Note 3 10 5 2" xfId="1408" xr:uid="{00000000-0005-0000-0000-00008A300000}"/>
    <cellStyle name="Note 3 10 5 2 2" xfId="3919" xr:uid="{00000000-0005-0000-0000-00008B300000}"/>
    <cellStyle name="Note 3 10 5 2 2 2" xfId="13565" xr:uid="{00000000-0005-0000-0000-00008C300000}"/>
    <cellStyle name="Note 3 10 5 2 2 2 2" xfId="31000" xr:uid="{00000000-0005-0000-0000-00008D300000}"/>
    <cellStyle name="Note 3 10 5 2 2 2 3" xfId="45453" xr:uid="{00000000-0005-0000-0000-00008E300000}"/>
    <cellStyle name="Note 3 10 5 2 2 3" xfId="16026" xr:uid="{00000000-0005-0000-0000-00008F300000}"/>
    <cellStyle name="Note 3 10 5 2 2 3 2" xfId="33461" xr:uid="{00000000-0005-0000-0000-000090300000}"/>
    <cellStyle name="Note 3 10 5 2 2 3 3" xfId="47914" xr:uid="{00000000-0005-0000-0000-000091300000}"/>
    <cellStyle name="Note 3 10 5 2 2 4" xfId="21355" xr:uid="{00000000-0005-0000-0000-000092300000}"/>
    <cellStyle name="Note 3 10 5 2 2 5" xfId="35808" xr:uid="{00000000-0005-0000-0000-000093300000}"/>
    <cellStyle name="Note 3 10 5 2 3" xfId="6381" xr:uid="{00000000-0005-0000-0000-000094300000}"/>
    <cellStyle name="Note 3 10 5 2 3 2" xfId="23816" xr:uid="{00000000-0005-0000-0000-000095300000}"/>
    <cellStyle name="Note 3 10 5 2 3 3" xfId="38269" xr:uid="{00000000-0005-0000-0000-000096300000}"/>
    <cellStyle name="Note 3 10 5 2 4" xfId="8822" xr:uid="{00000000-0005-0000-0000-000097300000}"/>
    <cellStyle name="Note 3 10 5 2 4 2" xfId="26257" xr:uid="{00000000-0005-0000-0000-000098300000}"/>
    <cellStyle name="Note 3 10 5 2 4 3" xfId="40710" xr:uid="{00000000-0005-0000-0000-000099300000}"/>
    <cellStyle name="Note 3 10 5 2 5" xfId="11242" xr:uid="{00000000-0005-0000-0000-00009A300000}"/>
    <cellStyle name="Note 3 10 5 2 5 2" xfId="28677" xr:uid="{00000000-0005-0000-0000-00009B300000}"/>
    <cellStyle name="Note 3 10 5 2 5 3" xfId="43130" xr:uid="{00000000-0005-0000-0000-00009C300000}"/>
    <cellStyle name="Note 3 10 5 2 6" xfId="18249" xr:uid="{00000000-0005-0000-0000-00009D300000}"/>
    <cellStyle name="Note 3 10 5 3" xfId="1409" xr:uid="{00000000-0005-0000-0000-00009E300000}"/>
    <cellStyle name="Note 3 10 5 3 2" xfId="3920" xr:uid="{00000000-0005-0000-0000-00009F300000}"/>
    <cellStyle name="Note 3 10 5 3 2 2" xfId="13566" xr:uid="{00000000-0005-0000-0000-0000A0300000}"/>
    <cellStyle name="Note 3 10 5 3 2 2 2" xfId="31001" xr:uid="{00000000-0005-0000-0000-0000A1300000}"/>
    <cellStyle name="Note 3 10 5 3 2 2 3" xfId="45454" xr:uid="{00000000-0005-0000-0000-0000A2300000}"/>
    <cellStyle name="Note 3 10 5 3 2 3" xfId="16027" xr:uid="{00000000-0005-0000-0000-0000A3300000}"/>
    <cellStyle name="Note 3 10 5 3 2 3 2" xfId="33462" xr:uid="{00000000-0005-0000-0000-0000A4300000}"/>
    <cellStyle name="Note 3 10 5 3 2 3 3" xfId="47915" xr:uid="{00000000-0005-0000-0000-0000A5300000}"/>
    <cellStyle name="Note 3 10 5 3 2 4" xfId="21356" xr:uid="{00000000-0005-0000-0000-0000A6300000}"/>
    <cellStyle name="Note 3 10 5 3 2 5" xfId="35809" xr:uid="{00000000-0005-0000-0000-0000A7300000}"/>
    <cellStyle name="Note 3 10 5 3 3" xfId="6382" xr:uid="{00000000-0005-0000-0000-0000A8300000}"/>
    <cellStyle name="Note 3 10 5 3 3 2" xfId="23817" xr:uid="{00000000-0005-0000-0000-0000A9300000}"/>
    <cellStyle name="Note 3 10 5 3 3 3" xfId="38270" xr:uid="{00000000-0005-0000-0000-0000AA300000}"/>
    <cellStyle name="Note 3 10 5 3 4" xfId="8823" xr:uid="{00000000-0005-0000-0000-0000AB300000}"/>
    <cellStyle name="Note 3 10 5 3 4 2" xfId="26258" xr:uid="{00000000-0005-0000-0000-0000AC300000}"/>
    <cellStyle name="Note 3 10 5 3 4 3" xfId="40711" xr:uid="{00000000-0005-0000-0000-0000AD300000}"/>
    <cellStyle name="Note 3 10 5 3 5" xfId="11243" xr:uid="{00000000-0005-0000-0000-0000AE300000}"/>
    <cellStyle name="Note 3 10 5 3 5 2" xfId="28678" xr:uid="{00000000-0005-0000-0000-0000AF300000}"/>
    <cellStyle name="Note 3 10 5 3 5 3" xfId="43131" xr:uid="{00000000-0005-0000-0000-0000B0300000}"/>
    <cellStyle name="Note 3 10 5 3 6" xfId="18250" xr:uid="{00000000-0005-0000-0000-0000B1300000}"/>
    <cellStyle name="Note 3 10 5 4" xfId="1410" xr:uid="{00000000-0005-0000-0000-0000B2300000}"/>
    <cellStyle name="Note 3 10 5 4 2" xfId="3921" xr:uid="{00000000-0005-0000-0000-0000B3300000}"/>
    <cellStyle name="Note 3 10 5 4 2 2" xfId="21357" xr:uid="{00000000-0005-0000-0000-0000B4300000}"/>
    <cellStyle name="Note 3 10 5 4 2 3" xfId="35810" xr:uid="{00000000-0005-0000-0000-0000B5300000}"/>
    <cellStyle name="Note 3 10 5 4 3" xfId="6383" xr:uid="{00000000-0005-0000-0000-0000B6300000}"/>
    <cellStyle name="Note 3 10 5 4 3 2" xfId="23818" xr:uid="{00000000-0005-0000-0000-0000B7300000}"/>
    <cellStyle name="Note 3 10 5 4 3 3" xfId="38271" xr:uid="{00000000-0005-0000-0000-0000B8300000}"/>
    <cellStyle name="Note 3 10 5 4 4" xfId="8824" xr:uid="{00000000-0005-0000-0000-0000B9300000}"/>
    <cellStyle name="Note 3 10 5 4 4 2" xfId="26259" xr:uid="{00000000-0005-0000-0000-0000BA300000}"/>
    <cellStyle name="Note 3 10 5 4 4 3" xfId="40712" xr:uid="{00000000-0005-0000-0000-0000BB300000}"/>
    <cellStyle name="Note 3 10 5 4 5" xfId="11244" xr:uid="{00000000-0005-0000-0000-0000BC300000}"/>
    <cellStyle name="Note 3 10 5 4 5 2" xfId="28679" xr:uid="{00000000-0005-0000-0000-0000BD300000}"/>
    <cellStyle name="Note 3 10 5 4 5 3" xfId="43132" xr:uid="{00000000-0005-0000-0000-0000BE300000}"/>
    <cellStyle name="Note 3 10 5 4 6" xfId="15122" xr:uid="{00000000-0005-0000-0000-0000BF300000}"/>
    <cellStyle name="Note 3 10 5 4 6 2" xfId="32557" xr:uid="{00000000-0005-0000-0000-0000C0300000}"/>
    <cellStyle name="Note 3 10 5 4 6 3" xfId="47010" xr:uid="{00000000-0005-0000-0000-0000C1300000}"/>
    <cellStyle name="Note 3 10 5 4 7" xfId="18251" xr:uid="{00000000-0005-0000-0000-0000C2300000}"/>
    <cellStyle name="Note 3 10 5 4 8" xfId="20284" xr:uid="{00000000-0005-0000-0000-0000C3300000}"/>
    <cellStyle name="Note 3 10 5 5" xfId="3918" xr:uid="{00000000-0005-0000-0000-0000C4300000}"/>
    <cellStyle name="Note 3 10 5 5 2" xfId="13564" xr:uid="{00000000-0005-0000-0000-0000C5300000}"/>
    <cellStyle name="Note 3 10 5 5 2 2" xfId="30999" xr:uid="{00000000-0005-0000-0000-0000C6300000}"/>
    <cellStyle name="Note 3 10 5 5 2 3" xfId="45452" xr:uid="{00000000-0005-0000-0000-0000C7300000}"/>
    <cellStyle name="Note 3 10 5 5 3" xfId="16025" xr:uid="{00000000-0005-0000-0000-0000C8300000}"/>
    <cellStyle name="Note 3 10 5 5 3 2" xfId="33460" xr:uid="{00000000-0005-0000-0000-0000C9300000}"/>
    <cellStyle name="Note 3 10 5 5 3 3" xfId="47913" xr:uid="{00000000-0005-0000-0000-0000CA300000}"/>
    <cellStyle name="Note 3 10 5 5 4" xfId="21354" xr:uid="{00000000-0005-0000-0000-0000CB300000}"/>
    <cellStyle name="Note 3 10 5 5 5" xfId="35807" xr:uid="{00000000-0005-0000-0000-0000CC300000}"/>
    <cellStyle name="Note 3 10 5 6" xfId="6380" xr:uid="{00000000-0005-0000-0000-0000CD300000}"/>
    <cellStyle name="Note 3 10 5 6 2" xfId="23815" xr:uid="{00000000-0005-0000-0000-0000CE300000}"/>
    <cellStyle name="Note 3 10 5 6 3" xfId="38268" xr:uid="{00000000-0005-0000-0000-0000CF300000}"/>
    <cellStyle name="Note 3 10 5 7" xfId="8821" xr:uid="{00000000-0005-0000-0000-0000D0300000}"/>
    <cellStyle name="Note 3 10 5 7 2" xfId="26256" xr:uid="{00000000-0005-0000-0000-0000D1300000}"/>
    <cellStyle name="Note 3 10 5 7 3" xfId="40709" xr:uid="{00000000-0005-0000-0000-0000D2300000}"/>
    <cellStyle name="Note 3 10 5 8" xfId="11241" xr:uid="{00000000-0005-0000-0000-0000D3300000}"/>
    <cellStyle name="Note 3 10 5 8 2" xfId="28676" xr:uid="{00000000-0005-0000-0000-0000D4300000}"/>
    <cellStyle name="Note 3 10 5 8 3" xfId="43129" xr:uid="{00000000-0005-0000-0000-0000D5300000}"/>
    <cellStyle name="Note 3 10 5 9" xfId="18248" xr:uid="{00000000-0005-0000-0000-0000D6300000}"/>
    <cellStyle name="Note 3 10 6" xfId="1411" xr:uid="{00000000-0005-0000-0000-0000D7300000}"/>
    <cellStyle name="Note 3 10 6 2" xfId="3922" xr:uid="{00000000-0005-0000-0000-0000D8300000}"/>
    <cellStyle name="Note 3 10 6 2 2" xfId="13567" xr:uid="{00000000-0005-0000-0000-0000D9300000}"/>
    <cellStyle name="Note 3 10 6 2 2 2" xfId="31002" xr:uid="{00000000-0005-0000-0000-0000DA300000}"/>
    <cellStyle name="Note 3 10 6 2 2 3" xfId="45455" xr:uid="{00000000-0005-0000-0000-0000DB300000}"/>
    <cellStyle name="Note 3 10 6 2 3" xfId="16028" xr:uid="{00000000-0005-0000-0000-0000DC300000}"/>
    <cellStyle name="Note 3 10 6 2 3 2" xfId="33463" xr:uid="{00000000-0005-0000-0000-0000DD300000}"/>
    <cellStyle name="Note 3 10 6 2 3 3" xfId="47916" xr:uid="{00000000-0005-0000-0000-0000DE300000}"/>
    <cellStyle name="Note 3 10 6 2 4" xfId="21358" xr:uid="{00000000-0005-0000-0000-0000DF300000}"/>
    <cellStyle name="Note 3 10 6 2 5" xfId="35811" xr:uid="{00000000-0005-0000-0000-0000E0300000}"/>
    <cellStyle name="Note 3 10 6 3" xfId="6384" xr:uid="{00000000-0005-0000-0000-0000E1300000}"/>
    <cellStyle name="Note 3 10 6 3 2" xfId="23819" xr:uid="{00000000-0005-0000-0000-0000E2300000}"/>
    <cellStyle name="Note 3 10 6 3 3" xfId="38272" xr:uid="{00000000-0005-0000-0000-0000E3300000}"/>
    <cellStyle name="Note 3 10 6 4" xfId="8825" xr:uid="{00000000-0005-0000-0000-0000E4300000}"/>
    <cellStyle name="Note 3 10 6 4 2" xfId="26260" xr:uid="{00000000-0005-0000-0000-0000E5300000}"/>
    <cellStyle name="Note 3 10 6 4 3" xfId="40713" xr:uid="{00000000-0005-0000-0000-0000E6300000}"/>
    <cellStyle name="Note 3 10 6 5" xfId="11245" xr:uid="{00000000-0005-0000-0000-0000E7300000}"/>
    <cellStyle name="Note 3 10 6 5 2" xfId="28680" xr:uid="{00000000-0005-0000-0000-0000E8300000}"/>
    <cellStyle name="Note 3 10 6 5 3" xfId="43133" xr:uid="{00000000-0005-0000-0000-0000E9300000}"/>
    <cellStyle name="Note 3 10 6 6" xfId="18252" xr:uid="{00000000-0005-0000-0000-0000EA300000}"/>
    <cellStyle name="Note 3 10 7" xfId="1412" xr:uid="{00000000-0005-0000-0000-0000EB300000}"/>
    <cellStyle name="Note 3 10 7 2" xfId="3923" xr:uid="{00000000-0005-0000-0000-0000EC300000}"/>
    <cellStyle name="Note 3 10 7 2 2" xfId="13568" xr:uid="{00000000-0005-0000-0000-0000ED300000}"/>
    <cellStyle name="Note 3 10 7 2 2 2" xfId="31003" xr:uid="{00000000-0005-0000-0000-0000EE300000}"/>
    <cellStyle name="Note 3 10 7 2 2 3" xfId="45456" xr:uid="{00000000-0005-0000-0000-0000EF300000}"/>
    <cellStyle name="Note 3 10 7 2 3" xfId="16029" xr:uid="{00000000-0005-0000-0000-0000F0300000}"/>
    <cellStyle name="Note 3 10 7 2 3 2" xfId="33464" xr:uid="{00000000-0005-0000-0000-0000F1300000}"/>
    <cellStyle name="Note 3 10 7 2 3 3" xfId="47917" xr:uid="{00000000-0005-0000-0000-0000F2300000}"/>
    <cellStyle name="Note 3 10 7 2 4" xfId="21359" xr:uid="{00000000-0005-0000-0000-0000F3300000}"/>
    <cellStyle name="Note 3 10 7 2 5" xfId="35812" xr:uid="{00000000-0005-0000-0000-0000F4300000}"/>
    <cellStyle name="Note 3 10 7 3" xfId="6385" xr:uid="{00000000-0005-0000-0000-0000F5300000}"/>
    <cellStyle name="Note 3 10 7 3 2" xfId="23820" xr:uid="{00000000-0005-0000-0000-0000F6300000}"/>
    <cellStyle name="Note 3 10 7 3 3" xfId="38273" xr:uid="{00000000-0005-0000-0000-0000F7300000}"/>
    <cellStyle name="Note 3 10 7 4" xfId="8826" xr:uid="{00000000-0005-0000-0000-0000F8300000}"/>
    <cellStyle name="Note 3 10 7 4 2" xfId="26261" xr:uid="{00000000-0005-0000-0000-0000F9300000}"/>
    <cellStyle name="Note 3 10 7 4 3" xfId="40714" xr:uid="{00000000-0005-0000-0000-0000FA300000}"/>
    <cellStyle name="Note 3 10 7 5" xfId="11246" xr:uid="{00000000-0005-0000-0000-0000FB300000}"/>
    <cellStyle name="Note 3 10 7 5 2" xfId="28681" xr:uid="{00000000-0005-0000-0000-0000FC300000}"/>
    <cellStyle name="Note 3 10 7 5 3" xfId="43134" xr:uid="{00000000-0005-0000-0000-0000FD300000}"/>
    <cellStyle name="Note 3 10 7 6" xfId="18253" xr:uid="{00000000-0005-0000-0000-0000FE300000}"/>
    <cellStyle name="Note 3 10 8" xfId="1413" xr:uid="{00000000-0005-0000-0000-0000FF300000}"/>
    <cellStyle name="Note 3 10 8 2" xfId="3924" xr:uid="{00000000-0005-0000-0000-000000310000}"/>
    <cellStyle name="Note 3 10 8 2 2" xfId="21360" xr:uid="{00000000-0005-0000-0000-000001310000}"/>
    <cellStyle name="Note 3 10 8 2 3" xfId="35813" xr:uid="{00000000-0005-0000-0000-000002310000}"/>
    <cellStyle name="Note 3 10 8 3" xfId="6386" xr:uid="{00000000-0005-0000-0000-000003310000}"/>
    <cellStyle name="Note 3 10 8 3 2" xfId="23821" xr:uid="{00000000-0005-0000-0000-000004310000}"/>
    <cellStyle name="Note 3 10 8 3 3" xfId="38274" xr:uid="{00000000-0005-0000-0000-000005310000}"/>
    <cellStyle name="Note 3 10 8 4" xfId="8827" xr:uid="{00000000-0005-0000-0000-000006310000}"/>
    <cellStyle name="Note 3 10 8 4 2" xfId="26262" xr:uid="{00000000-0005-0000-0000-000007310000}"/>
    <cellStyle name="Note 3 10 8 4 3" xfId="40715" xr:uid="{00000000-0005-0000-0000-000008310000}"/>
    <cellStyle name="Note 3 10 8 5" xfId="11247" xr:uid="{00000000-0005-0000-0000-000009310000}"/>
    <cellStyle name="Note 3 10 8 5 2" xfId="28682" xr:uid="{00000000-0005-0000-0000-00000A310000}"/>
    <cellStyle name="Note 3 10 8 5 3" xfId="43135" xr:uid="{00000000-0005-0000-0000-00000B310000}"/>
    <cellStyle name="Note 3 10 8 6" xfId="15123" xr:uid="{00000000-0005-0000-0000-00000C310000}"/>
    <cellStyle name="Note 3 10 8 6 2" xfId="32558" xr:uid="{00000000-0005-0000-0000-00000D310000}"/>
    <cellStyle name="Note 3 10 8 6 3" xfId="47011" xr:uid="{00000000-0005-0000-0000-00000E310000}"/>
    <cellStyle name="Note 3 10 8 7" xfId="18254" xr:uid="{00000000-0005-0000-0000-00000F310000}"/>
    <cellStyle name="Note 3 10 8 8" xfId="20285" xr:uid="{00000000-0005-0000-0000-000010310000}"/>
    <cellStyle name="Note 3 10 9" xfId="3905" xr:uid="{00000000-0005-0000-0000-000011310000}"/>
    <cellStyle name="Note 3 10 9 2" xfId="13554" xr:uid="{00000000-0005-0000-0000-000012310000}"/>
    <cellStyle name="Note 3 10 9 2 2" xfId="30989" xr:uid="{00000000-0005-0000-0000-000013310000}"/>
    <cellStyle name="Note 3 10 9 2 3" xfId="45442" xr:uid="{00000000-0005-0000-0000-000014310000}"/>
    <cellStyle name="Note 3 10 9 3" xfId="16015" xr:uid="{00000000-0005-0000-0000-000015310000}"/>
    <cellStyle name="Note 3 10 9 3 2" xfId="33450" xr:uid="{00000000-0005-0000-0000-000016310000}"/>
    <cellStyle name="Note 3 10 9 3 3" xfId="47903" xr:uid="{00000000-0005-0000-0000-000017310000}"/>
    <cellStyle name="Note 3 10 9 4" xfId="21341" xr:uid="{00000000-0005-0000-0000-000018310000}"/>
    <cellStyle name="Note 3 10 9 5" xfId="35794" xr:uid="{00000000-0005-0000-0000-000019310000}"/>
    <cellStyle name="Note 3 11" xfId="1414" xr:uid="{00000000-0005-0000-0000-00001A310000}"/>
    <cellStyle name="Note 3 11 10" xfId="6387" xr:uid="{00000000-0005-0000-0000-00001B310000}"/>
    <cellStyle name="Note 3 11 10 2" xfId="23822" xr:uid="{00000000-0005-0000-0000-00001C310000}"/>
    <cellStyle name="Note 3 11 10 3" xfId="38275" xr:uid="{00000000-0005-0000-0000-00001D310000}"/>
    <cellStyle name="Note 3 11 11" xfId="8828" xr:uid="{00000000-0005-0000-0000-00001E310000}"/>
    <cellStyle name="Note 3 11 11 2" xfId="26263" xr:uid="{00000000-0005-0000-0000-00001F310000}"/>
    <cellStyle name="Note 3 11 11 3" xfId="40716" xr:uid="{00000000-0005-0000-0000-000020310000}"/>
    <cellStyle name="Note 3 11 12" xfId="11248" xr:uid="{00000000-0005-0000-0000-000021310000}"/>
    <cellStyle name="Note 3 11 12 2" xfId="28683" xr:uid="{00000000-0005-0000-0000-000022310000}"/>
    <cellStyle name="Note 3 11 12 3" xfId="43136" xr:uid="{00000000-0005-0000-0000-000023310000}"/>
    <cellStyle name="Note 3 11 13" xfId="18255" xr:uid="{00000000-0005-0000-0000-000024310000}"/>
    <cellStyle name="Note 3 11 2" xfId="1415" xr:uid="{00000000-0005-0000-0000-000025310000}"/>
    <cellStyle name="Note 3 11 2 2" xfId="1416" xr:uid="{00000000-0005-0000-0000-000026310000}"/>
    <cellStyle name="Note 3 11 2 2 2" xfId="3927" xr:uid="{00000000-0005-0000-0000-000027310000}"/>
    <cellStyle name="Note 3 11 2 2 2 2" xfId="13571" xr:uid="{00000000-0005-0000-0000-000028310000}"/>
    <cellStyle name="Note 3 11 2 2 2 2 2" xfId="31006" xr:uid="{00000000-0005-0000-0000-000029310000}"/>
    <cellStyle name="Note 3 11 2 2 2 2 3" xfId="45459" xr:uid="{00000000-0005-0000-0000-00002A310000}"/>
    <cellStyle name="Note 3 11 2 2 2 3" xfId="16032" xr:uid="{00000000-0005-0000-0000-00002B310000}"/>
    <cellStyle name="Note 3 11 2 2 2 3 2" xfId="33467" xr:uid="{00000000-0005-0000-0000-00002C310000}"/>
    <cellStyle name="Note 3 11 2 2 2 3 3" xfId="47920" xr:uid="{00000000-0005-0000-0000-00002D310000}"/>
    <cellStyle name="Note 3 11 2 2 2 4" xfId="21363" xr:uid="{00000000-0005-0000-0000-00002E310000}"/>
    <cellStyle name="Note 3 11 2 2 2 5" xfId="35816" xr:uid="{00000000-0005-0000-0000-00002F310000}"/>
    <cellStyle name="Note 3 11 2 2 3" xfId="6389" xr:uid="{00000000-0005-0000-0000-000030310000}"/>
    <cellStyle name="Note 3 11 2 2 3 2" xfId="23824" xr:uid="{00000000-0005-0000-0000-000031310000}"/>
    <cellStyle name="Note 3 11 2 2 3 3" xfId="38277" xr:uid="{00000000-0005-0000-0000-000032310000}"/>
    <cellStyle name="Note 3 11 2 2 4" xfId="8830" xr:uid="{00000000-0005-0000-0000-000033310000}"/>
    <cellStyle name="Note 3 11 2 2 4 2" xfId="26265" xr:uid="{00000000-0005-0000-0000-000034310000}"/>
    <cellStyle name="Note 3 11 2 2 4 3" xfId="40718" xr:uid="{00000000-0005-0000-0000-000035310000}"/>
    <cellStyle name="Note 3 11 2 2 5" xfId="11250" xr:uid="{00000000-0005-0000-0000-000036310000}"/>
    <cellStyle name="Note 3 11 2 2 5 2" xfId="28685" xr:uid="{00000000-0005-0000-0000-000037310000}"/>
    <cellStyle name="Note 3 11 2 2 5 3" xfId="43138" xr:uid="{00000000-0005-0000-0000-000038310000}"/>
    <cellStyle name="Note 3 11 2 2 6" xfId="18257" xr:uid="{00000000-0005-0000-0000-000039310000}"/>
    <cellStyle name="Note 3 11 2 3" xfId="1417" xr:uid="{00000000-0005-0000-0000-00003A310000}"/>
    <cellStyle name="Note 3 11 2 3 2" xfId="3928" xr:uid="{00000000-0005-0000-0000-00003B310000}"/>
    <cellStyle name="Note 3 11 2 3 2 2" xfId="13572" xr:uid="{00000000-0005-0000-0000-00003C310000}"/>
    <cellStyle name="Note 3 11 2 3 2 2 2" xfId="31007" xr:uid="{00000000-0005-0000-0000-00003D310000}"/>
    <cellStyle name="Note 3 11 2 3 2 2 3" xfId="45460" xr:uid="{00000000-0005-0000-0000-00003E310000}"/>
    <cellStyle name="Note 3 11 2 3 2 3" xfId="16033" xr:uid="{00000000-0005-0000-0000-00003F310000}"/>
    <cellStyle name="Note 3 11 2 3 2 3 2" xfId="33468" xr:uid="{00000000-0005-0000-0000-000040310000}"/>
    <cellStyle name="Note 3 11 2 3 2 3 3" xfId="47921" xr:uid="{00000000-0005-0000-0000-000041310000}"/>
    <cellStyle name="Note 3 11 2 3 2 4" xfId="21364" xr:uid="{00000000-0005-0000-0000-000042310000}"/>
    <cellStyle name="Note 3 11 2 3 2 5" xfId="35817" xr:uid="{00000000-0005-0000-0000-000043310000}"/>
    <cellStyle name="Note 3 11 2 3 3" xfId="6390" xr:uid="{00000000-0005-0000-0000-000044310000}"/>
    <cellStyle name="Note 3 11 2 3 3 2" xfId="23825" xr:uid="{00000000-0005-0000-0000-000045310000}"/>
    <cellStyle name="Note 3 11 2 3 3 3" xfId="38278" xr:uid="{00000000-0005-0000-0000-000046310000}"/>
    <cellStyle name="Note 3 11 2 3 4" xfId="8831" xr:uid="{00000000-0005-0000-0000-000047310000}"/>
    <cellStyle name="Note 3 11 2 3 4 2" xfId="26266" xr:uid="{00000000-0005-0000-0000-000048310000}"/>
    <cellStyle name="Note 3 11 2 3 4 3" xfId="40719" xr:uid="{00000000-0005-0000-0000-000049310000}"/>
    <cellStyle name="Note 3 11 2 3 5" xfId="11251" xr:uid="{00000000-0005-0000-0000-00004A310000}"/>
    <cellStyle name="Note 3 11 2 3 5 2" xfId="28686" xr:uid="{00000000-0005-0000-0000-00004B310000}"/>
    <cellStyle name="Note 3 11 2 3 5 3" xfId="43139" xr:uid="{00000000-0005-0000-0000-00004C310000}"/>
    <cellStyle name="Note 3 11 2 3 6" xfId="18258" xr:uid="{00000000-0005-0000-0000-00004D310000}"/>
    <cellStyle name="Note 3 11 2 4" xfId="1418" xr:uid="{00000000-0005-0000-0000-00004E310000}"/>
    <cellStyle name="Note 3 11 2 4 2" xfId="3929" xr:uid="{00000000-0005-0000-0000-00004F310000}"/>
    <cellStyle name="Note 3 11 2 4 2 2" xfId="21365" xr:uid="{00000000-0005-0000-0000-000050310000}"/>
    <cellStyle name="Note 3 11 2 4 2 3" xfId="35818" xr:uid="{00000000-0005-0000-0000-000051310000}"/>
    <cellStyle name="Note 3 11 2 4 3" xfId="6391" xr:uid="{00000000-0005-0000-0000-000052310000}"/>
    <cellStyle name="Note 3 11 2 4 3 2" xfId="23826" xr:uid="{00000000-0005-0000-0000-000053310000}"/>
    <cellStyle name="Note 3 11 2 4 3 3" xfId="38279" xr:uid="{00000000-0005-0000-0000-000054310000}"/>
    <cellStyle name="Note 3 11 2 4 4" xfId="8832" xr:uid="{00000000-0005-0000-0000-000055310000}"/>
    <cellStyle name="Note 3 11 2 4 4 2" xfId="26267" xr:uid="{00000000-0005-0000-0000-000056310000}"/>
    <cellStyle name="Note 3 11 2 4 4 3" xfId="40720" xr:uid="{00000000-0005-0000-0000-000057310000}"/>
    <cellStyle name="Note 3 11 2 4 5" xfId="11252" xr:uid="{00000000-0005-0000-0000-000058310000}"/>
    <cellStyle name="Note 3 11 2 4 5 2" xfId="28687" xr:uid="{00000000-0005-0000-0000-000059310000}"/>
    <cellStyle name="Note 3 11 2 4 5 3" xfId="43140" xr:uid="{00000000-0005-0000-0000-00005A310000}"/>
    <cellStyle name="Note 3 11 2 4 6" xfId="15124" xr:uid="{00000000-0005-0000-0000-00005B310000}"/>
    <cellStyle name="Note 3 11 2 4 6 2" xfId="32559" xr:uid="{00000000-0005-0000-0000-00005C310000}"/>
    <cellStyle name="Note 3 11 2 4 6 3" xfId="47012" xr:uid="{00000000-0005-0000-0000-00005D310000}"/>
    <cellStyle name="Note 3 11 2 4 7" xfId="18259" xr:uid="{00000000-0005-0000-0000-00005E310000}"/>
    <cellStyle name="Note 3 11 2 4 8" xfId="20286" xr:uid="{00000000-0005-0000-0000-00005F310000}"/>
    <cellStyle name="Note 3 11 2 5" xfId="3926" xr:uid="{00000000-0005-0000-0000-000060310000}"/>
    <cellStyle name="Note 3 11 2 5 2" xfId="13570" xr:uid="{00000000-0005-0000-0000-000061310000}"/>
    <cellStyle name="Note 3 11 2 5 2 2" xfId="31005" xr:uid="{00000000-0005-0000-0000-000062310000}"/>
    <cellStyle name="Note 3 11 2 5 2 3" xfId="45458" xr:uid="{00000000-0005-0000-0000-000063310000}"/>
    <cellStyle name="Note 3 11 2 5 3" xfId="16031" xr:uid="{00000000-0005-0000-0000-000064310000}"/>
    <cellStyle name="Note 3 11 2 5 3 2" xfId="33466" xr:uid="{00000000-0005-0000-0000-000065310000}"/>
    <cellStyle name="Note 3 11 2 5 3 3" xfId="47919" xr:uid="{00000000-0005-0000-0000-000066310000}"/>
    <cellStyle name="Note 3 11 2 5 4" xfId="21362" xr:uid="{00000000-0005-0000-0000-000067310000}"/>
    <cellStyle name="Note 3 11 2 5 5" xfId="35815" xr:uid="{00000000-0005-0000-0000-000068310000}"/>
    <cellStyle name="Note 3 11 2 6" xfId="6388" xr:uid="{00000000-0005-0000-0000-000069310000}"/>
    <cellStyle name="Note 3 11 2 6 2" xfId="23823" xr:uid="{00000000-0005-0000-0000-00006A310000}"/>
    <cellStyle name="Note 3 11 2 6 3" xfId="38276" xr:uid="{00000000-0005-0000-0000-00006B310000}"/>
    <cellStyle name="Note 3 11 2 7" xfId="8829" xr:uid="{00000000-0005-0000-0000-00006C310000}"/>
    <cellStyle name="Note 3 11 2 7 2" xfId="26264" xr:uid="{00000000-0005-0000-0000-00006D310000}"/>
    <cellStyle name="Note 3 11 2 7 3" xfId="40717" xr:uid="{00000000-0005-0000-0000-00006E310000}"/>
    <cellStyle name="Note 3 11 2 8" xfId="11249" xr:uid="{00000000-0005-0000-0000-00006F310000}"/>
    <cellStyle name="Note 3 11 2 8 2" xfId="28684" xr:uid="{00000000-0005-0000-0000-000070310000}"/>
    <cellStyle name="Note 3 11 2 8 3" xfId="43137" xr:uid="{00000000-0005-0000-0000-000071310000}"/>
    <cellStyle name="Note 3 11 2 9" xfId="18256" xr:uid="{00000000-0005-0000-0000-000072310000}"/>
    <cellStyle name="Note 3 11 3" xfId="1419" xr:uid="{00000000-0005-0000-0000-000073310000}"/>
    <cellStyle name="Note 3 11 3 2" xfId="1420" xr:uid="{00000000-0005-0000-0000-000074310000}"/>
    <cellStyle name="Note 3 11 3 2 2" xfId="3931" xr:uid="{00000000-0005-0000-0000-000075310000}"/>
    <cellStyle name="Note 3 11 3 2 2 2" xfId="13574" xr:uid="{00000000-0005-0000-0000-000076310000}"/>
    <cellStyle name="Note 3 11 3 2 2 2 2" xfId="31009" xr:uid="{00000000-0005-0000-0000-000077310000}"/>
    <cellStyle name="Note 3 11 3 2 2 2 3" xfId="45462" xr:uid="{00000000-0005-0000-0000-000078310000}"/>
    <cellStyle name="Note 3 11 3 2 2 3" xfId="16035" xr:uid="{00000000-0005-0000-0000-000079310000}"/>
    <cellStyle name="Note 3 11 3 2 2 3 2" xfId="33470" xr:uid="{00000000-0005-0000-0000-00007A310000}"/>
    <cellStyle name="Note 3 11 3 2 2 3 3" xfId="47923" xr:uid="{00000000-0005-0000-0000-00007B310000}"/>
    <cellStyle name="Note 3 11 3 2 2 4" xfId="21367" xr:uid="{00000000-0005-0000-0000-00007C310000}"/>
    <cellStyle name="Note 3 11 3 2 2 5" xfId="35820" xr:uid="{00000000-0005-0000-0000-00007D310000}"/>
    <cellStyle name="Note 3 11 3 2 3" xfId="6393" xr:uid="{00000000-0005-0000-0000-00007E310000}"/>
    <cellStyle name="Note 3 11 3 2 3 2" xfId="23828" xr:uid="{00000000-0005-0000-0000-00007F310000}"/>
    <cellStyle name="Note 3 11 3 2 3 3" xfId="38281" xr:uid="{00000000-0005-0000-0000-000080310000}"/>
    <cellStyle name="Note 3 11 3 2 4" xfId="8834" xr:uid="{00000000-0005-0000-0000-000081310000}"/>
    <cellStyle name="Note 3 11 3 2 4 2" xfId="26269" xr:uid="{00000000-0005-0000-0000-000082310000}"/>
    <cellStyle name="Note 3 11 3 2 4 3" xfId="40722" xr:uid="{00000000-0005-0000-0000-000083310000}"/>
    <cellStyle name="Note 3 11 3 2 5" xfId="11254" xr:uid="{00000000-0005-0000-0000-000084310000}"/>
    <cellStyle name="Note 3 11 3 2 5 2" xfId="28689" xr:uid="{00000000-0005-0000-0000-000085310000}"/>
    <cellStyle name="Note 3 11 3 2 5 3" xfId="43142" xr:uid="{00000000-0005-0000-0000-000086310000}"/>
    <cellStyle name="Note 3 11 3 2 6" xfId="18261" xr:uid="{00000000-0005-0000-0000-000087310000}"/>
    <cellStyle name="Note 3 11 3 3" xfId="1421" xr:uid="{00000000-0005-0000-0000-000088310000}"/>
    <cellStyle name="Note 3 11 3 3 2" xfId="3932" xr:uid="{00000000-0005-0000-0000-000089310000}"/>
    <cellStyle name="Note 3 11 3 3 2 2" xfId="13575" xr:uid="{00000000-0005-0000-0000-00008A310000}"/>
    <cellStyle name="Note 3 11 3 3 2 2 2" xfId="31010" xr:uid="{00000000-0005-0000-0000-00008B310000}"/>
    <cellStyle name="Note 3 11 3 3 2 2 3" xfId="45463" xr:uid="{00000000-0005-0000-0000-00008C310000}"/>
    <cellStyle name="Note 3 11 3 3 2 3" xfId="16036" xr:uid="{00000000-0005-0000-0000-00008D310000}"/>
    <cellStyle name="Note 3 11 3 3 2 3 2" xfId="33471" xr:uid="{00000000-0005-0000-0000-00008E310000}"/>
    <cellStyle name="Note 3 11 3 3 2 3 3" xfId="47924" xr:uid="{00000000-0005-0000-0000-00008F310000}"/>
    <cellStyle name="Note 3 11 3 3 2 4" xfId="21368" xr:uid="{00000000-0005-0000-0000-000090310000}"/>
    <cellStyle name="Note 3 11 3 3 2 5" xfId="35821" xr:uid="{00000000-0005-0000-0000-000091310000}"/>
    <cellStyle name="Note 3 11 3 3 3" xfId="6394" xr:uid="{00000000-0005-0000-0000-000092310000}"/>
    <cellStyle name="Note 3 11 3 3 3 2" xfId="23829" xr:uid="{00000000-0005-0000-0000-000093310000}"/>
    <cellStyle name="Note 3 11 3 3 3 3" xfId="38282" xr:uid="{00000000-0005-0000-0000-000094310000}"/>
    <cellStyle name="Note 3 11 3 3 4" xfId="8835" xr:uid="{00000000-0005-0000-0000-000095310000}"/>
    <cellStyle name="Note 3 11 3 3 4 2" xfId="26270" xr:uid="{00000000-0005-0000-0000-000096310000}"/>
    <cellStyle name="Note 3 11 3 3 4 3" xfId="40723" xr:uid="{00000000-0005-0000-0000-000097310000}"/>
    <cellStyle name="Note 3 11 3 3 5" xfId="11255" xr:uid="{00000000-0005-0000-0000-000098310000}"/>
    <cellStyle name="Note 3 11 3 3 5 2" xfId="28690" xr:uid="{00000000-0005-0000-0000-000099310000}"/>
    <cellStyle name="Note 3 11 3 3 5 3" xfId="43143" xr:uid="{00000000-0005-0000-0000-00009A310000}"/>
    <cellStyle name="Note 3 11 3 3 6" xfId="18262" xr:uid="{00000000-0005-0000-0000-00009B310000}"/>
    <cellStyle name="Note 3 11 3 4" xfId="1422" xr:uid="{00000000-0005-0000-0000-00009C310000}"/>
    <cellStyle name="Note 3 11 3 4 2" xfId="3933" xr:uid="{00000000-0005-0000-0000-00009D310000}"/>
    <cellStyle name="Note 3 11 3 4 2 2" xfId="21369" xr:uid="{00000000-0005-0000-0000-00009E310000}"/>
    <cellStyle name="Note 3 11 3 4 2 3" xfId="35822" xr:uid="{00000000-0005-0000-0000-00009F310000}"/>
    <cellStyle name="Note 3 11 3 4 3" xfId="6395" xr:uid="{00000000-0005-0000-0000-0000A0310000}"/>
    <cellStyle name="Note 3 11 3 4 3 2" xfId="23830" xr:uid="{00000000-0005-0000-0000-0000A1310000}"/>
    <cellStyle name="Note 3 11 3 4 3 3" xfId="38283" xr:uid="{00000000-0005-0000-0000-0000A2310000}"/>
    <cellStyle name="Note 3 11 3 4 4" xfId="8836" xr:uid="{00000000-0005-0000-0000-0000A3310000}"/>
    <cellStyle name="Note 3 11 3 4 4 2" xfId="26271" xr:uid="{00000000-0005-0000-0000-0000A4310000}"/>
    <cellStyle name="Note 3 11 3 4 4 3" xfId="40724" xr:uid="{00000000-0005-0000-0000-0000A5310000}"/>
    <cellStyle name="Note 3 11 3 4 5" xfId="11256" xr:uid="{00000000-0005-0000-0000-0000A6310000}"/>
    <cellStyle name="Note 3 11 3 4 5 2" xfId="28691" xr:uid="{00000000-0005-0000-0000-0000A7310000}"/>
    <cellStyle name="Note 3 11 3 4 5 3" xfId="43144" xr:uid="{00000000-0005-0000-0000-0000A8310000}"/>
    <cellStyle name="Note 3 11 3 4 6" xfId="15125" xr:uid="{00000000-0005-0000-0000-0000A9310000}"/>
    <cellStyle name="Note 3 11 3 4 6 2" xfId="32560" xr:uid="{00000000-0005-0000-0000-0000AA310000}"/>
    <cellStyle name="Note 3 11 3 4 6 3" xfId="47013" xr:uid="{00000000-0005-0000-0000-0000AB310000}"/>
    <cellStyle name="Note 3 11 3 4 7" xfId="18263" xr:uid="{00000000-0005-0000-0000-0000AC310000}"/>
    <cellStyle name="Note 3 11 3 4 8" xfId="20287" xr:uid="{00000000-0005-0000-0000-0000AD310000}"/>
    <cellStyle name="Note 3 11 3 5" xfId="3930" xr:uid="{00000000-0005-0000-0000-0000AE310000}"/>
    <cellStyle name="Note 3 11 3 5 2" xfId="13573" xr:uid="{00000000-0005-0000-0000-0000AF310000}"/>
    <cellStyle name="Note 3 11 3 5 2 2" xfId="31008" xr:uid="{00000000-0005-0000-0000-0000B0310000}"/>
    <cellStyle name="Note 3 11 3 5 2 3" xfId="45461" xr:uid="{00000000-0005-0000-0000-0000B1310000}"/>
    <cellStyle name="Note 3 11 3 5 3" xfId="16034" xr:uid="{00000000-0005-0000-0000-0000B2310000}"/>
    <cellStyle name="Note 3 11 3 5 3 2" xfId="33469" xr:uid="{00000000-0005-0000-0000-0000B3310000}"/>
    <cellStyle name="Note 3 11 3 5 3 3" xfId="47922" xr:uid="{00000000-0005-0000-0000-0000B4310000}"/>
    <cellStyle name="Note 3 11 3 5 4" xfId="21366" xr:uid="{00000000-0005-0000-0000-0000B5310000}"/>
    <cellStyle name="Note 3 11 3 5 5" xfId="35819" xr:uid="{00000000-0005-0000-0000-0000B6310000}"/>
    <cellStyle name="Note 3 11 3 6" xfId="6392" xr:uid="{00000000-0005-0000-0000-0000B7310000}"/>
    <cellStyle name="Note 3 11 3 6 2" xfId="23827" xr:uid="{00000000-0005-0000-0000-0000B8310000}"/>
    <cellStyle name="Note 3 11 3 6 3" xfId="38280" xr:uid="{00000000-0005-0000-0000-0000B9310000}"/>
    <cellStyle name="Note 3 11 3 7" xfId="8833" xr:uid="{00000000-0005-0000-0000-0000BA310000}"/>
    <cellStyle name="Note 3 11 3 7 2" xfId="26268" xr:uid="{00000000-0005-0000-0000-0000BB310000}"/>
    <cellStyle name="Note 3 11 3 7 3" xfId="40721" xr:uid="{00000000-0005-0000-0000-0000BC310000}"/>
    <cellStyle name="Note 3 11 3 8" xfId="11253" xr:uid="{00000000-0005-0000-0000-0000BD310000}"/>
    <cellStyle name="Note 3 11 3 8 2" xfId="28688" xr:uid="{00000000-0005-0000-0000-0000BE310000}"/>
    <cellStyle name="Note 3 11 3 8 3" xfId="43141" xr:uid="{00000000-0005-0000-0000-0000BF310000}"/>
    <cellStyle name="Note 3 11 3 9" xfId="18260" xr:uid="{00000000-0005-0000-0000-0000C0310000}"/>
    <cellStyle name="Note 3 11 4" xfId="1423" xr:uid="{00000000-0005-0000-0000-0000C1310000}"/>
    <cellStyle name="Note 3 11 4 2" xfId="1424" xr:uid="{00000000-0005-0000-0000-0000C2310000}"/>
    <cellStyle name="Note 3 11 4 2 2" xfId="3935" xr:uid="{00000000-0005-0000-0000-0000C3310000}"/>
    <cellStyle name="Note 3 11 4 2 2 2" xfId="13577" xr:uid="{00000000-0005-0000-0000-0000C4310000}"/>
    <cellStyle name="Note 3 11 4 2 2 2 2" xfId="31012" xr:uid="{00000000-0005-0000-0000-0000C5310000}"/>
    <cellStyle name="Note 3 11 4 2 2 2 3" xfId="45465" xr:uid="{00000000-0005-0000-0000-0000C6310000}"/>
    <cellStyle name="Note 3 11 4 2 2 3" xfId="16038" xr:uid="{00000000-0005-0000-0000-0000C7310000}"/>
    <cellStyle name="Note 3 11 4 2 2 3 2" xfId="33473" xr:uid="{00000000-0005-0000-0000-0000C8310000}"/>
    <cellStyle name="Note 3 11 4 2 2 3 3" xfId="47926" xr:uid="{00000000-0005-0000-0000-0000C9310000}"/>
    <cellStyle name="Note 3 11 4 2 2 4" xfId="21371" xr:uid="{00000000-0005-0000-0000-0000CA310000}"/>
    <cellStyle name="Note 3 11 4 2 2 5" xfId="35824" xr:uid="{00000000-0005-0000-0000-0000CB310000}"/>
    <cellStyle name="Note 3 11 4 2 3" xfId="6397" xr:uid="{00000000-0005-0000-0000-0000CC310000}"/>
    <cellStyle name="Note 3 11 4 2 3 2" xfId="23832" xr:uid="{00000000-0005-0000-0000-0000CD310000}"/>
    <cellStyle name="Note 3 11 4 2 3 3" xfId="38285" xr:uid="{00000000-0005-0000-0000-0000CE310000}"/>
    <cellStyle name="Note 3 11 4 2 4" xfId="8838" xr:uid="{00000000-0005-0000-0000-0000CF310000}"/>
    <cellStyle name="Note 3 11 4 2 4 2" xfId="26273" xr:uid="{00000000-0005-0000-0000-0000D0310000}"/>
    <cellStyle name="Note 3 11 4 2 4 3" xfId="40726" xr:uid="{00000000-0005-0000-0000-0000D1310000}"/>
    <cellStyle name="Note 3 11 4 2 5" xfId="11258" xr:uid="{00000000-0005-0000-0000-0000D2310000}"/>
    <cellStyle name="Note 3 11 4 2 5 2" xfId="28693" xr:uid="{00000000-0005-0000-0000-0000D3310000}"/>
    <cellStyle name="Note 3 11 4 2 5 3" xfId="43146" xr:uid="{00000000-0005-0000-0000-0000D4310000}"/>
    <cellStyle name="Note 3 11 4 2 6" xfId="18265" xr:uid="{00000000-0005-0000-0000-0000D5310000}"/>
    <cellStyle name="Note 3 11 4 3" xfId="1425" xr:uid="{00000000-0005-0000-0000-0000D6310000}"/>
    <cellStyle name="Note 3 11 4 3 2" xfId="3936" xr:uid="{00000000-0005-0000-0000-0000D7310000}"/>
    <cellStyle name="Note 3 11 4 3 2 2" xfId="13578" xr:uid="{00000000-0005-0000-0000-0000D8310000}"/>
    <cellStyle name="Note 3 11 4 3 2 2 2" xfId="31013" xr:uid="{00000000-0005-0000-0000-0000D9310000}"/>
    <cellStyle name="Note 3 11 4 3 2 2 3" xfId="45466" xr:uid="{00000000-0005-0000-0000-0000DA310000}"/>
    <cellStyle name="Note 3 11 4 3 2 3" xfId="16039" xr:uid="{00000000-0005-0000-0000-0000DB310000}"/>
    <cellStyle name="Note 3 11 4 3 2 3 2" xfId="33474" xr:uid="{00000000-0005-0000-0000-0000DC310000}"/>
    <cellStyle name="Note 3 11 4 3 2 3 3" xfId="47927" xr:uid="{00000000-0005-0000-0000-0000DD310000}"/>
    <cellStyle name="Note 3 11 4 3 2 4" xfId="21372" xr:uid="{00000000-0005-0000-0000-0000DE310000}"/>
    <cellStyle name="Note 3 11 4 3 2 5" xfId="35825" xr:uid="{00000000-0005-0000-0000-0000DF310000}"/>
    <cellStyle name="Note 3 11 4 3 3" xfId="6398" xr:uid="{00000000-0005-0000-0000-0000E0310000}"/>
    <cellStyle name="Note 3 11 4 3 3 2" xfId="23833" xr:uid="{00000000-0005-0000-0000-0000E1310000}"/>
    <cellStyle name="Note 3 11 4 3 3 3" xfId="38286" xr:uid="{00000000-0005-0000-0000-0000E2310000}"/>
    <cellStyle name="Note 3 11 4 3 4" xfId="8839" xr:uid="{00000000-0005-0000-0000-0000E3310000}"/>
    <cellStyle name="Note 3 11 4 3 4 2" xfId="26274" xr:uid="{00000000-0005-0000-0000-0000E4310000}"/>
    <cellStyle name="Note 3 11 4 3 4 3" xfId="40727" xr:uid="{00000000-0005-0000-0000-0000E5310000}"/>
    <cellStyle name="Note 3 11 4 3 5" xfId="11259" xr:uid="{00000000-0005-0000-0000-0000E6310000}"/>
    <cellStyle name="Note 3 11 4 3 5 2" xfId="28694" xr:uid="{00000000-0005-0000-0000-0000E7310000}"/>
    <cellStyle name="Note 3 11 4 3 5 3" xfId="43147" xr:uid="{00000000-0005-0000-0000-0000E8310000}"/>
    <cellStyle name="Note 3 11 4 3 6" xfId="18266" xr:uid="{00000000-0005-0000-0000-0000E9310000}"/>
    <cellStyle name="Note 3 11 4 4" xfId="1426" xr:uid="{00000000-0005-0000-0000-0000EA310000}"/>
    <cellStyle name="Note 3 11 4 4 2" xfId="3937" xr:uid="{00000000-0005-0000-0000-0000EB310000}"/>
    <cellStyle name="Note 3 11 4 4 2 2" xfId="21373" xr:uid="{00000000-0005-0000-0000-0000EC310000}"/>
    <cellStyle name="Note 3 11 4 4 2 3" xfId="35826" xr:uid="{00000000-0005-0000-0000-0000ED310000}"/>
    <cellStyle name="Note 3 11 4 4 3" xfId="6399" xr:uid="{00000000-0005-0000-0000-0000EE310000}"/>
    <cellStyle name="Note 3 11 4 4 3 2" xfId="23834" xr:uid="{00000000-0005-0000-0000-0000EF310000}"/>
    <cellStyle name="Note 3 11 4 4 3 3" xfId="38287" xr:uid="{00000000-0005-0000-0000-0000F0310000}"/>
    <cellStyle name="Note 3 11 4 4 4" xfId="8840" xr:uid="{00000000-0005-0000-0000-0000F1310000}"/>
    <cellStyle name="Note 3 11 4 4 4 2" xfId="26275" xr:uid="{00000000-0005-0000-0000-0000F2310000}"/>
    <cellStyle name="Note 3 11 4 4 4 3" xfId="40728" xr:uid="{00000000-0005-0000-0000-0000F3310000}"/>
    <cellStyle name="Note 3 11 4 4 5" xfId="11260" xr:uid="{00000000-0005-0000-0000-0000F4310000}"/>
    <cellStyle name="Note 3 11 4 4 5 2" xfId="28695" xr:uid="{00000000-0005-0000-0000-0000F5310000}"/>
    <cellStyle name="Note 3 11 4 4 5 3" xfId="43148" xr:uid="{00000000-0005-0000-0000-0000F6310000}"/>
    <cellStyle name="Note 3 11 4 4 6" xfId="15126" xr:uid="{00000000-0005-0000-0000-0000F7310000}"/>
    <cellStyle name="Note 3 11 4 4 6 2" xfId="32561" xr:uid="{00000000-0005-0000-0000-0000F8310000}"/>
    <cellStyle name="Note 3 11 4 4 6 3" xfId="47014" xr:uid="{00000000-0005-0000-0000-0000F9310000}"/>
    <cellStyle name="Note 3 11 4 4 7" xfId="18267" xr:uid="{00000000-0005-0000-0000-0000FA310000}"/>
    <cellStyle name="Note 3 11 4 4 8" xfId="20288" xr:uid="{00000000-0005-0000-0000-0000FB310000}"/>
    <cellStyle name="Note 3 11 4 5" xfId="3934" xr:uid="{00000000-0005-0000-0000-0000FC310000}"/>
    <cellStyle name="Note 3 11 4 5 2" xfId="13576" xr:uid="{00000000-0005-0000-0000-0000FD310000}"/>
    <cellStyle name="Note 3 11 4 5 2 2" xfId="31011" xr:uid="{00000000-0005-0000-0000-0000FE310000}"/>
    <cellStyle name="Note 3 11 4 5 2 3" xfId="45464" xr:uid="{00000000-0005-0000-0000-0000FF310000}"/>
    <cellStyle name="Note 3 11 4 5 3" xfId="16037" xr:uid="{00000000-0005-0000-0000-000000320000}"/>
    <cellStyle name="Note 3 11 4 5 3 2" xfId="33472" xr:uid="{00000000-0005-0000-0000-000001320000}"/>
    <cellStyle name="Note 3 11 4 5 3 3" xfId="47925" xr:uid="{00000000-0005-0000-0000-000002320000}"/>
    <cellStyle name="Note 3 11 4 5 4" xfId="21370" xr:uid="{00000000-0005-0000-0000-000003320000}"/>
    <cellStyle name="Note 3 11 4 5 5" xfId="35823" xr:uid="{00000000-0005-0000-0000-000004320000}"/>
    <cellStyle name="Note 3 11 4 6" xfId="6396" xr:uid="{00000000-0005-0000-0000-000005320000}"/>
    <cellStyle name="Note 3 11 4 6 2" xfId="23831" xr:uid="{00000000-0005-0000-0000-000006320000}"/>
    <cellStyle name="Note 3 11 4 6 3" xfId="38284" xr:uid="{00000000-0005-0000-0000-000007320000}"/>
    <cellStyle name="Note 3 11 4 7" xfId="8837" xr:uid="{00000000-0005-0000-0000-000008320000}"/>
    <cellStyle name="Note 3 11 4 7 2" xfId="26272" xr:uid="{00000000-0005-0000-0000-000009320000}"/>
    <cellStyle name="Note 3 11 4 7 3" xfId="40725" xr:uid="{00000000-0005-0000-0000-00000A320000}"/>
    <cellStyle name="Note 3 11 4 8" xfId="11257" xr:uid="{00000000-0005-0000-0000-00000B320000}"/>
    <cellStyle name="Note 3 11 4 8 2" xfId="28692" xr:uid="{00000000-0005-0000-0000-00000C320000}"/>
    <cellStyle name="Note 3 11 4 8 3" xfId="43145" xr:uid="{00000000-0005-0000-0000-00000D320000}"/>
    <cellStyle name="Note 3 11 4 9" xfId="18264" xr:uid="{00000000-0005-0000-0000-00000E320000}"/>
    <cellStyle name="Note 3 11 5" xfId="1427" xr:uid="{00000000-0005-0000-0000-00000F320000}"/>
    <cellStyle name="Note 3 11 5 2" xfId="1428" xr:uid="{00000000-0005-0000-0000-000010320000}"/>
    <cellStyle name="Note 3 11 5 2 2" xfId="3939" xr:uid="{00000000-0005-0000-0000-000011320000}"/>
    <cellStyle name="Note 3 11 5 2 2 2" xfId="13580" xr:uid="{00000000-0005-0000-0000-000012320000}"/>
    <cellStyle name="Note 3 11 5 2 2 2 2" xfId="31015" xr:uid="{00000000-0005-0000-0000-000013320000}"/>
    <cellStyle name="Note 3 11 5 2 2 2 3" xfId="45468" xr:uid="{00000000-0005-0000-0000-000014320000}"/>
    <cellStyle name="Note 3 11 5 2 2 3" xfId="16041" xr:uid="{00000000-0005-0000-0000-000015320000}"/>
    <cellStyle name="Note 3 11 5 2 2 3 2" xfId="33476" xr:uid="{00000000-0005-0000-0000-000016320000}"/>
    <cellStyle name="Note 3 11 5 2 2 3 3" xfId="47929" xr:uid="{00000000-0005-0000-0000-000017320000}"/>
    <cellStyle name="Note 3 11 5 2 2 4" xfId="21375" xr:uid="{00000000-0005-0000-0000-000018320000}"/>
    <cellStyle name="Note 3 11 5 2 2 5" xfId="35828" xr:uid="{00000000-0005-0000-0000-000019320000}"/>
    <cellStyle name="Note 3 11 5 2 3" xfId="6401" xr:uid="{00000000-0005-0000-0000-00001A320000}"/>
    <cellStyle name="Note 3 11 5 2 3 2" xfId="23836" xr:uid="{00000000-0005-0000-0000-00001B320000}"/>
    <cellStyle name="Note 3 11 5 2 3 3" xfId="38289" xr:uid="{00000000-0005-0000-0000-00001C320000}"/>
    <cellStyle name="Note 3 11 5 2 4" xfId="8842" xr:uid="{00000000-0005-0000-0000-00001D320000}"/>
    <cellStyle name="Note 3 11 5 2 4 2" xfId="26277" xr:uid="{00000000-0005-0000-0000-00001E320000}"/>
    <cellStyle name="Note 3 11 5 2 4 3" xfId="40730" xr:uid="{00000000-0005-0000-0000-00001F320000}"/>
    <cellStyle name="Note 3 11 5 2 5" xfId="11262" xr:uid="{00000000-0005-0000-0000-000020320000}"/>
    <cellStyle name="Note 3 11 5 2 5 2" xfId="28697" xr:uid="{00000000-0005-0000-0000-000021320000}"/>
    <cellStyle name="Note 3 11 5 2 5 3" xfId="43150" xr:uid="{00000000-0005-0000-0000-000022320000}"/>
    <cellStyle name="Note 3 11 5 2 6" xfId="18269" xr:uid="{00000000-0005-0000-0000-000023320000}"/>
    <cellStyle name="Note 3 11 5 3" xfId="1429" xr:uid="{00000000-0005-0000-0000-000024320000}"/>
    <cellStyle name="Note 3 11 5 3 2" xfId="3940" xr:uid="{00000000-0005-0000-0000-000025320000}"/>
    <cellStyle name="Note 3 11 5 3 2 2" xfId="13581" xr:uid="{00000000-0005-0000-0000-000026320000}"/>
    <cellStyle name="Note 3 11 5 3 2 2 2" xfId="31016" xr:uid="{00000000-0005-0000-0000-000027320000}"/>
    <cellStyle name="Note 3 11 5 3 2 2 3" xfId="45469" xr:uid="{00000000-0005-0000-0000-000028320000}"/>
    <cellStyle name="Note 3 11 5 3 2 3" xfId="16042" xr:uid="{00000000-0005-0000-0000-000029320000}"/>
    <cellStyle name="Note 3 11 5 3 2 3 2" xfId="33477" xr:uid="{00000000-0005-0000-0000-00002A320000}"/>
    <cellStyle name="Note 3 11 5 3 2 3 3" xfId="47930" xr:uid="{00000000-0005-0000-0000-00002B320000}"/>
    <cellStyle name="Note 3 11 5 3 2 4" xfId="21376" xr:uid="{00000000-0005-0000-0000-00002C320000}"/>
    <cellStyle name="Note 3 11 5 3 2 5" xfId="35829" xr:uid="{00000000-0005-0000-0000-00002D320000}"/>
    <cellStyle name="Note 3 11 5 3 3" xfId="6402" xr:uid="{00000000-0005-0000-0000-00002E320000}"/>
    <cellStyle name="Note 3 11 5 3 3 2" xfId="23837" xr:uid="{00000000-0005-0000-0000-00002F320000}"/>
    <cellStyle name="Note 3 11 5 3 3 3" xfId="38290" xr:uid="{00000000-0005-0000-0000-000030320000}"/>
    <cellStyle name="Note 3 11 5 3 4" xfId="8843" xr:uid="{00000000-0005-0000-0000-000031320000}"/>
    <cellStyle name="Note 3 11 5 3 4 2" xfId="26278" xr:uid="{00000000-0005-0000-0000-000032320000}"/>
    <cellStyle name="Note 3 11 5 3 4 3" xfId="40731" xr:uid="{00000000-0005-0000-0000-000033320000}"/>
    <cellStyle name="Note 3 11 5 3 5" xfId="11263" xr:uid="{00000000-0005-0000-0000-000034320000}"/>
    <cellStyle name="Note 3 11 5 3 5 2" xfId="28698" xr:uid="{00000000-0005-0000-0000-000035320000}"/>
    <cellStyle name="Note 3 11 5 3 5 3" xfId="43151" xr:uid="{00000000-0005-0000-0000-000036320000}"/>
    <cellStyle name="Note 3 11 5 3 6" xfId="18270" xr:uid="{00000000-0005-0000-0000-000037320000}"/>
    <cellStyle name="Note 3 11 5 4" xfId="1430" xr:uid="{00000000-0005-0000-0000-000038320000}"/>
    <cellStyle name="Note 3 11 5 4 2" xfId="3941" xr:uid="{00000000-0005-0000-0000-000039320000}"/>
    <cellStyle name="Note 3 11 5 4 2 2" xfId="21377" xr:uid="{00000000-0005-0000-0000-00003A320000}"/>
    <cellStyle name="Note 3 11 5 4 2 3" xfId="35830" xr:uid="{00000000-0005-0000-0000-00003B320000}"/>
    <cellStyle name="Note 3 11 5 4 3" xfId="6403" xr:uid="{00000000-0005-0000-0000-00003C320000}"/>
    <cellStyle name="Note 3 11 5 4 3 2" xfId="23838" xr:uid="{00000000-0005-0000-0000-00003D320000}"/>
    <cellStyle name="Note 3 11 5 4 3 3" xfId="38291" xr:uid="{00000000-0005-0000-0000-00003E320000}"/>
    <cellStyle name="Note 3 11 5 4 4" xfId="8844" xr:uid="{00000000-0005-0000-0000-00003F320000}"/>
    <cellStyle name="Note 3 11 5 4 4 2" xfId="26279" xr:uid="{00000000-0005-0000-0000-000040320000}"/>
    <cellStyle name="Note 3 11 5 4 4 3" xfId="40732" xr:uid="{00000000-0005-0000-0000-000041320000}"/>
    <cellStyle name="Note 3 11 5 4 5" xfId="11264" xr:uid="{00000000-0005-0000-0000-000042320000}"/>
    <cellStyle name="Note 3 11 5 4 5 2" xfId="28699" xr:uid="{00000000-0005-0000-0000-000043320000}"/>
    <cellStyle name="Note 3 11 5 4 5 3" xfId="43152" xr:uid="{00000000-0005-0000-0000-000044320000}"/>
    <cellStyle name="Note 3 11 5 4 6" xfId="15127" xr:uid="{00000000-0005-0000-0000-000045320000}"/>
    <cellStyle name="Note 3 11 5 4 6 2" xfId="32562" xr:uid="{00000000-0005-0000-0000-000046320000}"/>
    <cellStyle name="Note 3 11 5 4 6 3" xfId="47015" xr:uid="{00000000-0005-0000-0000-000047320000}"/>
    <cellStyle name="Note 3 11 5 4 7" xfId="18271" xr:uid="{00000000-0005-0000-0000-000048320000}"/>
    <cellStyle name="Note 3 11 5 4 8" xfId="20289" xr:uid="{00000000-0005-0000-0000-000049320000}"/>
    <cellStyle name="Note 3 11 5 5" xfId="3938" xr:uid="{00000000-0005-0000-0000-00004A320000}"/>
    <cellStyle name="Note 3 11 5 5 2" xfId="13579" xr:uid="{00000000-0005-0000-0000-00004B320000}"/>
    <cellStyle name="Note 3 11 5 5 2 2" xfId="31014" xr:uid="{00000000-0005-0000-0000-00004C320000}"/>
    <cellStyle name="Note 3 11 5 5 2 3" xfId="45467" xr:uid="{00000000-0005-0000-0000-00004D320000}"/>
    <cellStyle name="Note 3 11 5 5 3" xfId="16040" xr:uid="{00000000-0005-0000-0000-00004E320000}"/>
    <cellStyle name="Note 3 11 5 5 3 2" xfId="33475" xr:uid="{00000000-0005-0000-0000-00004F320000}"/>
    <cellStyle name="Note 3 11 5 5 3 3" xfId="47928" xr:uid="{00000000-0005-0000-0000-000050320000}"/>
    <cellStyle name="Note 3 11 5 5 4" xfId="21374" xr:uid="{00000000-0005-0000-0000-000051320000}"/>
    <cellStyle name="Note 3 11 5 5 5" xfId="35827" xr:uid="{00000000-0005-0000-0000-000052320000}"/>
    <cellStyle name="Note 3 11 5 6" xfId="6400" xr:uid="{00000000-0005-0000-0000-000053320000}"/>
    <cellStyle name="Note 3 11 5 6 2" xfId="23835" xr:uid="{00000000-0005-0000-0000-000054320000}"/>
    <cellStyle name="Note 3 11 5 6 3" xfId="38288" xr:uid="{00000000-0005-0000-0000-000055320000}"/>
    <cellStyle name="Note 3 11 5 7" xfId="8841" xr:uid="{00000000-0005-0000-0000-000056320000}"/>
    <cellStyle name="Note 3 11 5 7 2" xfId="26276" xr:uid="{00000000-0005-0000-0000-000057320000}"/>
    <cellStyle name="Note 3 11 5 7 3" xfId="40729" xr:uid="{00000000-0005-0000-0000-000058320000}"/>
    <cellStyle name="Note 3 11 5 8" xfId="11261" xr:uid="{00000000-0005-0000-0000-000059320000}"/>
    <cellStyle name="Note 3 11 5 8 2" xfId="28696" xr:uid="{00000000-0005-0000-0000-00005A320000}"/>
    <cellStyle name="Note 3 11 5 8 3" xfId="43149" xr:uid="{00000000-0005-0000-0000-00005B320000}"/>
    <cellStyle name="Note 3 11 5 9" xfId="18268" xr:uid="{00000000-0005-0000-0000-00005C320000}"/>
    <cellStyle name="Note 3 11 6" xfId="1431" xr:uid="{00000000-0005-0000-0000-00005D320000}"/>
    <cellStyle name="Note 3 11 6 2" xfId="3942" xr:uid="{00000000-0005-0000-0000-00005E320000}"/>
    <cellStyle name="Note 3 11 6 2 2" xfId="13582" xr:uid="{00000000-0005-0000-0000-00005F320000}"/>
    <cellStyle name="Note 3 11 6 2 2 2" xfId="31017" xr:uid="{00000000-0005-0000-0000-000060320000}"/>
    <cellStyle name="Note 3 11 6 2 2 3" xfId="45470" xr:uid="{00000000-0005-0000-0000-000061320000}"/>
    <cellStyle name="Note 3 11 6 2 3" xfId="16043" xr:uid="{00000000-0005-0000-0000-000062320000}"/>
    <cellStyle name="Note 3 11 6 2 3 2" xfId="33478" xr:uid="{00000000-0005-0000-0000-000063320000}"/>
    <cellStyle name="Note 3 11 6 2 3 3" xfId="47931" xr:uid="{00000000-0005-0000-0000-000064320000}"/>
    <cellStyle name="Note 3 11 6 2 4" xfId="21378" xr:uid="{00000000-0005-0000-0000-000065320000}"/>
    <cellStyle name="Note 3 11 6 2 5" xfId="35831" xr:uid="{00000000-0005-0000-0000-000066320000}"/>
    <cellStyle name="Note 3 11 6 3" xfId="6404" xr:uid="{00000000-0005-0000-0000-000067320000}"/>
    <cellStyle name="Note 3 11 6 3 2" xfId="23839" xr:uid="{00000000-0005-0000-0000-000068320000}"/>
    <cellStyle name="Note 3 11 6 3 3" xfId="38292" xr:uid="{00000000-0005-0000-0000-000069320000}"/>
    <cellStyle name="Note 3 11 6 4" xfId="8845" xr:uid="{00000000-0005-0000-0000-00006A320000}"/>
    <cellStyle name="Note 3 11 6 4 2" xfId="26280" xr:uid="{00000000-0005-0000-0000-00006B320000}"/>
    <cellStyle name="Note 3 11 6 4 3" xfId="40733" xr:uid="{00000000-0005-0000-0000-00006C320000}"/>
    <cellStyle name="Note 3 11 6 5" xfId="11265" xr:uid="{00000000-0005-0000-0000-00006D320000}"/>
    <cellStyle name="Note 3 11 6 5 2" xfId="28700" xr:uid="{00000000-0005-0000-0000-00006E320000}"/>
    <cellStyle name="Note 3 11 6 5 3" xfId="43153" xr:uid="{00000000-0005-0000-0000-00006F320000}"/>
    <cellStyle name="Note 3 11 6 6" xfId="18272" xr:uid="{00000000-0005-0000-0000-000070320000}"/>
    <cellStyle name="Note 3 11 7" xfId="1432" xr:uid="{00000000-0005-0000-0000-000071320000}"/>
    <cellStyle name="Note 3 11 7 2" xfId="3943" xr:uid="{00000000-0005-0000-0000-000072320000}"/>
    <cellStyle name="Note 3 11 7 2 2" xfId="13583" xr:uid="{00000000-0005-0000-0000-000073320000}"/>
    <cellStyle name="Note 3 11 7 2 2 2" xfId="31018" xr:uid="{00000000-0005-0000-0000-000074320000}"/>
    <cellStyle name="Note 3 11 7 2 2 3" xfId="45471" xr:uid="{00000000-0005-0000-0000-000075320000}"/>
    <cellStyle name="Note 3 11 7 2 3" xfId="16044" xr:uid="{00000000-0005-0000-0000-000076320000}"/>
    <cellStyle name="Note 3 11 7 2 3 2" xfId="33479" xr:uid="{00000000-0005-0000-0000-000077320000}"/>
    <cellStyle name="Note 3 11 7 2 3 3" xfId="47932" xr:uid="{00000000-0005-0000-0000-000078320000}"/>
    <cellStyle name="Note 3 11 7 2 4" xfId="21379" xr:uid="{00000000-0005-0000-0000-000079320000}"/>
    <cellStyle name="Note 3 11 7 2 5" xfId="35832" xr:uid="{00000000-0005-0000-0000-00007A320000}"/>
    <cellStyle name="Note 3 11 7 3" xfId="6405" xr:uid="{00000000-0005-0000-0000-00007B320000}"/>
    <cellStyle name="Note 3 11 7 3 2" xfId="23840" xr:uid="{00000000-0005-0000-0000-00007C320000}"/>
    <cellStyle name="Note 3 11 7 3 3" xfId="38293" xr:uid="{00000000-0005-0000-0000-00007D320000}"/>
    <cellStyle name="Note 3 11 7 4" xfId="8846" xr:uid="{00000000-0005-0000-0000-00007E320000}"/>
    <cellStyle name="Note 3 11 7 4 2" xfId="26281" xr:uid="{00000000-0005-0000-0000-00007F320000}"/>
    <cellStyle name="Note 3 11 7 4 3" xfId="40734" xr:uid="{00000000-0005-0000-0000-000080320000}"/>
    <cellStyle name="Note 3 11 7 5" xfId="11266" xr:uid="{00000000-0005-0000-0000-000081320000}"/>
    <cellStyle name="Note 3 11 7 5 2" xfId="28701" xr:uid="{00000000-0005-0000-0000-000082320000}"/>
    <cellStyle name="Note 3 11 7 5 3" xfId="43154" xr:uid="{00000000-0005-0000-0000-000083320000}"/>
    <cellStyle name="Note 3 11 7 6" xfId="18273" xr:uid="{00000000-0005-0000-0000-000084320000}"/>
    <cellStyle name="Note 3 11 8" xfId="1433" xr:uid="{00000000-0005-0000-0000-000085320000}"/>
    <cellStyle name="Note 3 11 8 2" xfId="3944" xr:uid="{00000000-0005-0000-0000-000086320000}"/>
    <cellStyle name="Note 3 11 8 2 2" xfId="21380" xr:uid="{00000000-0005-0000-0000-000087320000}"/>
    <cellStyle name="Note 3 11 8 2 3" xfId="35833" xr:uid="{00000000-0005-0000-0000-000088320000}"/>
    <cellStyle name="Note 3 11 8 3" xfId="6406" xr:uid="{00000000-0005-0000-0000-000089320000}"/>
    <cellStyle name="Note 3 11 8 3 2" xfId="23841" xr:uid="{00000000-0005-0000-0000-00008A320000}"/>
    <cellStyle name="Note 3 11 8 3 3" xfId="38294" xr:uid="{00000000-0005-0000-0000-00008B320000}"/>
    <cellStyle name="Note 3 11 8 4" xfId="8847" xr:uid="{00000000-0005-0000-0000-00008C320000}"/>
    <cellStyle name="Note 3 11 8 4 2" xfId="26282" xr:uid="{00000000-0005-0000-0000-00008D320000}"/>
    <cellStyle name="Note 3 11 8 4 3" xfId="40735" xr:uid="{00000000-0005-0000-0000-00008E320000}"/>
    <cellStyle name="Note 3 11 8 5" xfId="11267" xr:uid="{00000000-0005-0000-0000-00008F320000}"/>
    <cellStyle name="Note 3 11 8 5 2" xfId="28702" xr:uid="{00000000-0005-0000-0000-000090320000}"/>
    <cellStyle name="Note 3 11 8 5 3" xfId="43155" xr:uid="{00000000-0005-0000-0000-000091320000}"/>
    <cellStyle name="Note 3 11 8 6" xfId="15128" xr:uid="{00000000-0005-0000-0000-000092320000}"/>
    <cellStyle name="Note 3 11 8 6 2" xfId="32563" xr:uid="{00000000-0005-0000-0000-000093320000}"/>
    <cellStyle name="Note 3 11 8 6 3" xfId="47016" xr:uid="{00000000-0005-0000-0000-000094320000}"/>
    <cellStyle name="Note 3 11 8 7" xfId="18274" xr:uid="{00000000-0005-0000-0000-000095320000}"/>
    <cellStyle name="Note 3 11 8 8" xfId="20290" xr:uid="{00000000-0005-0000-0000-000096320000}"/>
    <cellStyle name="Note 3 11 9" xfId="3925" xr:uid="{00000000-0005-0000-0000-000097320000}"/>
    <cellStyle name="Note 3 11 9 2" xfId="13569" xr:uid="{00000000-0005-0000-0000-000098320000}"/>
    <cellStyle name="Note 3 11 9 2 2" xfId="31004" xr:uid="{00000000-0005-0000-0000-000099320000}"/>
    <cellStyle name="Note 3 11 9 2 3" xfId="45457" xr:uid="{00000000-0005-0000-0000-00009A320000}"/>
    <cellStyle name="Note 3 11 9 3" xfId="16030" xr:uid="{00000000-0005-0000-0000-00009B320000}"/>
    <cellStyle name="Note 3 11 9 3 2" xfId="33465" xr:uid="{00000000-0005-0000-0000-00009C320000}"/>
    <cellStyle name="Note 3 11 9 3 3" xfId="47918" xr:uid="{00000000-0005-0000-0000-00009D320000}"/>
    <cellStyle name="Note 3 11 9 4" xfId="21361" xr:uid="{00000000-0005-0000-0000-00009E320000}"/>
    <cellStyle name="Note 3 11 9 5" xfId="35814" xr:uid="{00000000-0005-0000-0000-00009F320000}"/>
    <cellStyle name="Note 3 12" xfId="1434" xr:uid="{00000000-0005-0000-0000-0000A0320000}"/>
    <cellStyle name="Note 3 12 10" xfId="6407" xr:uid="{00000000-0005-0000-0000-0000A1320000}"/>
    <cellStyle name="Note 3 12 10 2" xfId="23842" xr:uid="{00000000-0005-0000-0000-0000A2320000}"/>
    <cellStyle name="Note 3 12 10 3" xfId="38295" xr:uid="{00000000-0005-0000-0000-0000A3320000}"/>
    <cellStyle name="Note 3 12 11" xfId="8848" xr:uid="{00000000-0005-0000-0000-0000A4320000}"/>
    <cellStyle name="Note 3 12 11 2" xfId="26283" xr:uid="{00000000-0005-0000-0000-0000A5320000}"/>
    <cellStyle name="Note 3 12 11 3" xfId="40736" xr:uid="{00000000-0005-0000-0000-0000A6320000}"/>
    <cellStyle name="Note 3 12 12" xfId="11268" xr:uid="{00000000-0005-0000-0000-0000A7320000}"/>
    <cellStyle name="Note 3 12 12 2" xfId="28703" xr:uid="{00000000-0005-0000-0000-0000A8320000}"/>
    <cellStyle name="Note 3 12 12 3" xfId="43156" xr:uid="{00000000-0005-0000-0000-0000A9320000}"/>
    <cellStyle name="Note 3 12 13" xfId="18275" xr:uid="{00000000-0005-0000-0000-0000AA320000}"/>
    <cellStyle name="Note 3 12 2" xfId="1435" xr:uid="{00000000-0005-0000-0000-0000AB320000}"/>
    <cellStyle name="Note 3 12 2 2" xfId="1436" xr:uid="{00000000-0005-0000-0000-0000AC320000}"/>
    <cellStyle name="Note 3 12 2 2 2" xfId="3947" xr:uid="{00000000-0005-0000-0000-0000AD320000}"/>
    <cellStyle name="Note 3 12 2 2 2 2" xfId="13586" xr:uid="{00000000-0005-0000-0000-0000AE320000}"/>
    <cellStyle name="Note 3 12 2 2 2 2 2" xfId="31021" xr:uid="{00000000-0005-0000-0000-0000AF320000}"/>
    <cellStyle name="Note 3 12 2 2 2 2 3" xfId="45474" xr:uid="{00000000-0005-0000-0000-0000B0320000}"/>
    <cellStyle name="Note 3 12 2 2 2 3" xfId="16047" xr:uid="{00000000-0005-0000-0000-0000B1320000}"/>
    <cellStyle name="Note 3 12 2 2 2 3 2" xfId="33482" xr:uid="{00000000-0005-0000-0000-0000B2320000}"/>
    <cellStyle name="Note 3 12 2 2 2 3 3" xfId="47935" xr:uid="{00000000-0005-0000-0000-0000B3320000}"/>
    <cellStyle name="Note 3 12 2 2 2 4" xfId="21383" xr:uid="{00000000-0005-0000-0000-0000B4320000}"/>
    <cellStyle name="Note 3 12 2 2 2 5" xfId="35836" xr:uid="{00000000-0005-0000-0000-0000B5320000}"/>
    <cellStyle name="Note 3 12 2 2 3" xfId="6409" xr:uid="{00000000-0005-0000-0000-0000B6320000}"/>
    <cellStyle name="Note 3 12 2 2 3 2" xfId="23844" xr:uid="{00000000-0005-0000-0000-0000B7320000}"/>
    <cellStyle name="Note 3 12 2 2 3 3" xfId="38297" xr:uid="{00000000-0005-0000-0000-0000B8320000}"/>
    <cellStyle name="Note 3 12 2 2 4" xfId="8850" xr:uid="{00000000-0005-0000-0000-0000B9320000}"/>
    <cellStyle name="Note 3 12 2 2 4 2" xfId="26285" xr:uid="{00000000-0005-0000-0000-0000BA320000}"/>
    <cellStyle name="Note 3 12 2 2 4 3" xfId="40738" xr:uid="{00000000-0005-0000-0000-0000BB320000}"/>
    <cellStyle name="Note 3 12 2 2 5" xfId="11270" xr:uid="{00000000-0005-0000-0000-0000BC320000}"/>
    <cellStyle name="Note 3 12 2 2 5 2" xfId="28705" xr:uid="{00000000-0005-0000-0000-0000BD320000}"/>
    <cellStyle name="Note 3 12 2 2 5 3" xfId="43158" xr:uid="{00000000-0005-0000-0000-0000BE320000}"/>
    <cellStyle name="Note 3 12 2 2 6" xfId="18277" xr:uid="{00000000-0005-0000-0000-0000BF320000}"/>
    <cellStyle name="Note 3 12 2 3" xfId="1437" xr:uid="{00000000-0005-0000-0000-0000C0320000}"/>
    <cellStyle name="Note 3 12 2 3 2" xfId="3948" xr:uid="{00000000-0005-0000-0000-0000C1320000}"/>
    <cellStyle name="Note 3 12 2 3 2 2" xfId="13587" xr:uid="{00000000-0005-0000-0000-0000C2320000}"/>
    <cellStyle name="Note 3 12 2 3 2 2 2" xfId="31022" xr:uid="{00000000-0005-0000-0000-0000C3320000}"/>
    <cellStyle name="Note 3 12 2 3 2 2 3" xfId="45475" xr:uid="{00000000-0005-0000-0000-0000C4320000}"/>
    <cellStyle name="Note 3 12 2 3 2 3" xfId="16048" xr:uid="{00000000-0005-0000-0000-0000C5320000}"/>
    <cellStyle name="Note 3 12 2 3 2 3 2" xfId="33483" xr:uid="{00000000-0005-0000-0000-0000C6320000}"/>
    <cellStyle name="Note 3 12 2 3 2 3 3" xfId="47936" xr:uid="{00000000-0005-0000-0000-0000C7320000}"/>
    <cellStyle name="Note 3 12 2 3 2 4" xfId="21384" xr:uid="{00000000-0005-0000-0000-0000C8320000}"/>
    <cellStyle name="Note 3 12 2 3 2 5" xfId="35837" xr:uid="{00000000-0005-0000-0000-0000C9320000}"/>
    <cellStyle name="Note 3 12 2 3 3" xfId="6410" xr:uid="{00000000-0005-0000-0000-0000CA320000}"/>
    <cellStyle name="Note 3 12 2 3 3 2" xfId="23845" xr:uid="{00000000-0005-0000-0000-0000CB320000}"/>
    <cellStyle name="Note 3 12 2 3 3 3" xfId="38298" xr:uid="{00000000-0005-0000-0000-0000CC320000}"/>
    <cellStyle name="Note 3 12 2 3 4" xfId="8851" xr:uid="{00000000-0005-0000-0000-0000CD320000}"/>
    <cellStyle name="Note 3 12 2 3 4 2" xfId="26286" xr:uid="{00000000-0005-0000-0000-0000CE320000}"/>
    <cellStyle name="Note 3 12 2 3 4 3" xfId="40739" xr:uid="{00000000-0005-0000-0000-0000CF320000}"/>
    <cellStyle name="Note 3 12 2 3 5" xfId="11271" xr:uid="{00000000-0005-0000-0000-0000D0320000}"/>
    <cellStyle name="Note 3 12 2 3 5 2" xfId="28706" xr:uid="{00000000-0005-0000-0000-0000D1320000}"/>
    <cellStyle name="Note 3 12 2 3 5 3" xfId="43159" xr:uid="{00000000-0005-0000-0000-0000D2320000}"/>
    <cellStyle name="Note 3 12 2 3 6" xfId="18278" xr:uid="{00000000-0005-0000-0000-0000D3320000}"/>
    <cellStyle name="Note 3 12 2 4" xfId="1438" xr:uid="{00000000-0005-0000-0000-0000D4320000}"/>
    <cellStyle name="Note 3 12 2 4 2" xfId="3949" xr:uid="{00000000-0005-0000-0000-0000D5320000}"/>
    <cellStyle name="Note 3 12 2 4 2 2" xfId="21385" xr:uid="{00000000-0005-0000-0000-0000D6320000}"/>
    <cellStyle name="Note 3 12 2 4 2 3" xfId="35838" xr:uid="{00000000-0005-0000-0000-0000D7320000}"/>
    <cellStyle name="Note 3 12 2 4 3" xfId="6411" xr:uid="{00000000-0005-0000-0000-0000D8320000}"/>
    <cellStyle name="Note 3 12 2 4 3 2" xfId="23846" xr:uid="{00000000-0005-0000-0000-0000D9320000}"/>
    <cellStyle name="Note 3 12 2 4 3 3" xfId="38299" xr:uid="{00000000-0005-0000-0000-0000DA320000}"/>
    <cellStyle name="Note 3 12 2 4 4" xfId="8852" xr:uid="{00000000-0005-0000-0000-0000DB320000}"/>
    <cellStyle name="Note 3 12 2 4 4 2" xfId="26287" xr:uid="{00000000-0005-0000-0000-0000DC320000}"/>
    <cellStyle name="Note 3 12 2 4 4 3" xfId="40740" xr:uid="{00000000-0005-0000-0000-0000DD320000}"/>
    <cellStyle name="Note 3 12 2 4 5" xfId="11272" xr:uid="{00000000-0005-0000-0000-0000DE320000}"/>
    <cellStyle name="Note 3 12 2 4 5 2" xfId="28707" xr:uid="{00000000-0005-0000-0000-0000DF320000}"/>
    <cellStyle name="Note 3 12 2 4 5 3" xfId="43160" xr:uid="{00000000-0005-0000-0000-0000E0320000}"/>
    <cellStyle name="Note 3 12 2 4 6" xfId="15129" xr:uid="{00000000-0005-0000-0000-0000E1320000}"/>
    <cellStyle name="Note 3 12 2 4 6 2" xfId="32564" xr:uid="{00000000-0005-0000-0000-0000E2320000}"/>
    <cellStyle name="Note 3 12 2 4 6 3" xfId="47017" xr:uid="{00000000-0005-0000-0000-0000E3320000}"/>
    <cellStyle name="Note 3 12 2 4 7" xfId="18279" xr:uid="{00000000-0005-0000-0000-0000E4320000}"/>
    <cellStyle name="Note 3 12 2 4 8" xfId="20291" xr:uid="{00000000-0005-0000-0000-0000E5320000}"/>
    <cellStyle name="Note 3 12 2 5" xfId="3946" xr:uid="{00000000-0005-0000-0000-0000E6320000}"/>
    <cellStyle name="Note 3 12 2 5 2" xfId="13585" xr:uid="{00000000-0005-0000-0000-0000E7320000}"/>
    <cellStyle name="Note 3 12 2 5 2 2" xfId="31020" xr:uid="{00000000-0005-0000-0000-0000E8320000}"/>
    <cellStyle name="Note 3 12 2 5 2 3" xfId="45473" xr:uid="{00000000-0005-0000-0000-0000E9320000}"/>
    <cellStyle name="Note 3 12 2 5 3" xfId="16046" xr:uid="{00000000-0005-0000-0000-0000EA320000}"/>
    <cellStyle name="Note 3 12 2 5 3 2" xfId="33481" xr:uid="{00000000-0005-0000-0000-0000EB320000}"/>
    <cellStyle name="Note 3 12 2 5 3 3" xfId="47934" xr:uid="{00000000-0005-0000-0000-0000EC320000}"/>
    <cellStyle name="Note 3 12 2 5 4" xfId="21382" xr:uid="{00000000-0005-0000-0000-0000ED320000}"/>
    <cellStyle name="Note 3 12 2 5 5" xfId="35835" xr:uid="{00000000-0005-0000-0000-0000EE320000}"/>
    <cellStyle name="Note 3 12 2 6" xfId="6408" xr:uid="{00000000-0005-0000-0000-0000EF320000}"/>
    <cellStyle name="Note 3 12 2 6 2" xfId="23843" xr:uid="{00000000-0005-0000-0000-0000F0320000}"/>
    <cellStyle name="Note 3 12 2 6 3" xfId="38296" xr:uid="{00000000-0005-0000-0000-0000F1320000}"/>
    <cellStyle name="Note 3 12 2 7" xfId="8849" xr:uid="{00000000-0005-0000-0000-0000F2320000}"/>
    <cellStyle name="Note 3 12 2 7 2" xfId="26284" xr:uid="{00000000-0005-0000-0000-0000F3320000}"/>
    <cellStyle name="Note 3 12 2 7 3" xfId="40737" xr:uid="{00000000-0005-0000-0000-0000F4320000}"/>
    <cellStyle name="Note 3 12 2 8" xfId="11269" xr:uid="{00000000-0005-0000-0000-0000F5320000}"/>
    <cellStyle name="Note 3 12 2 8 2" xfId="28704" xr:uid="{00000000-0005-0000-0000-0000F6320000}"/>
    <cellStyle name="Note 3 12 2 8 3" xfId="43157" xr:uid="{00000000-0005-0000-0000-0000F7320000}"/>
    <cellStyle name="Note 3 12 2 9" xfId="18276" xr:uid="{00000000-0005-0000-0000-0000F8320000}"/>
    <cellStyle name="Note 3 12 3" xfId="1439" xr:uid="{00000000-0005-0000-0000-0000F9320000}"/>
    <cellStyle name="Note 3 12 3 2" xfId="1440" xr:uid="{00000000-0005-0000-0000-0000FA320000}"/>
    <cellStyle name="Note 3 12 3 2 2" xfId="3951" xr:uid="{00000000-0005-0000-0000-0000FB320000}"/>
    <cellStyle name="Note 3 12 3 2 2 2" xfId="13589" xr:uid="{00000000-0005-0000-0000-0000FC320000}"/>
    <cellStyle name="Note 3 12 3 2 2 2 2" xfId="31024" xr:uid="{00000000-0005-0000-0000-0000FD320000}"/>
    <cellStyle name="Note 3 12 3 2 2 2 3" xfId="45477" xr:uid="{00000000-0005-0000-0000-0000FE320000}"/>
    <cellStyle name="Note 3 12 3 2 2 3" xfId="16050" xr:uid="{00000000-0005-0000-0000-0000FF320000}"/>
    <cellStyle name="Note 3 12 3 2 2 3 2" xfId="33485" xr:uid="{00000000-0005-0000-0000-000000330000}"/>
    <cellStyle name="Note 3 12 3 2 2 3 3" xfId="47938" xr:uid="{00000000-0005-0000-0000-000001330000}"/>
    <cellStyle name="Note 3 12 3 2 2 4" xfId="21387" xr:uid="{00000000-0005-0000-0000-000002330000}"/>
    <cellStyle name="Note 3 12 3 2 2 5" xfId="35840" xr:uid="{00000000-0005-0000-0000-000003330000}"/>
    <cellStyle name="Note 3 12 3 2 3" xfId="6413" xr:uid="{00000000-0005-0000-0000-000004330000}"/>
    <cellStyle name="Note 3 12 3 2 3 2" xfId="23848" xr:uid="{00000000-0005-0000-0000-000005330000}"/>
    <cellStyle name="Note 3 12 3 2 3 3" xfId="38301" xr:uid="{00000000-0005-0000-0000-000006330000}"/>
    <cellStyle name="Note 3 12 3 2 4" xfId="8854" xr:uid="{00000000-0005-0000-0000-000007330000}"/>
    <cellStyle name="Note 3 12 3 2 4 2" xfId="26289" xr:uid="{00000000-0005-0000-0000-000008330000}"/>
    <cellStyle name="Note 3 12 3 2 4 3" xfId="40742" xr:uid="{00000000-0005-0000-0000-000009330000}"/>
    <cellStyle name="Note 3 12 3 2 5" xfId="11274" xr:uid="{00000000-0005-0000-0000-00000A330000}"/>
    <cellStyle name="Note 3 12 3 2 5 2" xfId="28709" xr:uid="{00000000-0005-0000-0000-00000B330000}"/>
    <cellStyle name="Note 3 12 3 2 5 3" xfId="43162" xr:uid="{00000000-0005-0000-0000-00000C330000}"/>
    <cellStyle name="Note 3 12 3 2 6" xfId="18281" xr:uid="{00000000-0005-0000-0000-00000D330000}"/>
    <cellStyle name="Note 3 12 3 3" xfId="1441" xr:uid="{00000000-0005-0000-0000-00000E330000}"/>
    <cellStyle name="Note 3 12 3 3 2" xfId="3952" xr:uid="{00000000-0005-0000-0000-00000F330000}"/>
    <cellStyle name="Note 3 12 3 3 2 2" xfId="13590" xr:uid="{00000000-0005-0000-0000-000010330000}"/>
    <cellStyle name="Note 3 12 3 3 2 2 2" xfId="31025" xr:uid="{00000000-0005-0000-0000-000011330000}"/>
    <cellStyle name="Note 3 12 3 3 2 2 3" xfId="45478" xr:uid="{00000000-0005-0000-0000-000012330000}"/>
    <cellStyle name="Note 3 12 3 3 2 3" xfId="16051" xr:uid="{00000000-0005-0000-0000-000013330000}"/>
    <cellStyle name="Note 3 12 3 3 2 3 2" xfId="33486" xr:uid="{00000000-0005-0000-0000-000014330000}"/>
    <cellStyle name="Note 3 12 3 3 2 3 3" xfId="47939" xr:uid="{00000000-0005-0000-0000-000015330000}"/>
    <cellStyle name="Note 3 12 3 3 2 4" xfId="21388" xr:uid="{00000000-0005-0000-0000-000016330000}"/>
    <cellStyle name="Note 3 12 3 3 2 5" xfId="35841" xr:uid="{00000000-0005-0000-0000-000017330000}"/>
    <cellStyle name="Note 3 12 3 3 3" xfId="6414" xr:uid="{00000000-0005-0000-0000-000018330000}"/>
    <cellStyle name="Note 3 12 3 3 3 2" xfId="23849" xr:uid="{00000000-0005-0000-0000-000019330000}"/>
    <cellStyle name="Note 3 12 3 3 3 3" xfId="38302" xr:uid="{00000000-0005-0000-0000-00001A330000}"/>
    <cellStyle name="Note 3 12 3 3 4" xfId="8855" xr:uid="{00000000-0005-0000-0000-00001B330000}"/>
    <cellStyle name="Note 3 12 3 3 4 2" xfId="26290" xr:uid="{00000000-0005-0000-0000-00001C330000}"/>
    <cellStyle name="Note 3 12 3 3 4 3" xfId="40743" xr:uid="{00000000-0005-0000-0000-00001D330000}"/>
    <cellStyle name="Note 3 12 3 3 5" xfId="11275" xr:uid="{00000000-0005-0000-0000-00001E330000}"/>
    <cellStyle name="Note 3 12 3 3 5 2" xfId="28710" xr:uid="{00000000-0005-0000-0000-00001F330000}"/>
    <cellStyle name="Note 3 12 3 3 5 3" xfId="43163" xr:uid="{00000000-0005-0000-0000-000020330000}"/>
    <cellStyle name="Note 3 12 3 3 6" xfId="18282" xr:uid="{00000000-0005-0000-0000-000021330000}"/>
    <cellStyle name="Note 3 12 3 4" xfId="1442" xr:uid="{00000000-0005-0000-0000-000022330000}"/>
    <cellStyle name="Note 3 12 3 4 2" xfId="3953" xr:uid="{00000000-0005-0000-0000-000023330000}"/>
    <cellStyle name="Note 3 12 3 4 2 2" xfId="21389" xr:uid="{00000000-0005-0000-0000-000024330000}"/>
    <cellStyle name="Note 3 12 3 4 2 3" xfId="35842" xr:uid="{00000000-0005-0000-0000-000025330000}"/>
    <cellStyle name="Note 3 12 3 4 3" xfId="6415" xr:uid="{00000000-0005-0000-0000-000026330000}"/>
    <cellStyle name="Note 3 12 3 4 3 2" xfId="23850" xr:uid="{00000000-0005-0000-0000-000027330000}"/>
    <cellStyle name="Note 3 12 3 4 3 3" xfId="38303" xr:uid="{00000000-0005-0000-0000-000028330000}"/>
    <cellStyle name="Note 3 12 3 4 4" xfId="8856" xr:uid="{00000000-0005-0000-0000-000029330000}"/>
    <cellStyle name="Note 3 12 3 4 4 2" xfId="26291" xr:uid="{00000000-0005-0000-0000-00002A330000}"/>
    <cellStyle name="Note 3 12 3 4 4 3" xfId="40744" xr:uid="{00000000-0005-0000-0000-00002B330000}"/>
    <cellStyle name="Note 3 12 3 4 5" xfId="11276" xr:uid="{00000000-0005-0000-0000-00002C330000}"/>
    <cellStyle name="Note 3 12 3 4 5 2" xfId="28711" xr:uid="{00000000-0005-0000-0000-00002D330000}"/>
    <cellStyle name="Note 3 12 3 4 5 3" xfId="43164" xr:uid="{00000000-0005-0000-0000-00002E330000}"/>
    <cellStyle name="Note 3 12 3 4 6" xfId="15130" xr:uid="{00000000-0005-0000-0000-00002F330000}"/>
    <cellStyle name="Note 3 12 3 4 6 2" xfId="32565" xr:uid="{00000000-0005-0000-0000-000030330000}"/>
    <cellStyle name="Note 3 12 3 4 6 3" xfId="47018" xr:uid="{00000000-0005-0000-0000-000031330000}"/>
    <cellStyle name="Note 3 12 3 4 7" xfId="18283" xr:uid="{00000000-0005-0000-0000-000032330000}"/>
    <cellStyle name="Note 3 12 3 4 8" xfId="20292" xr:uid="{00000000-0005-0000-0000-000033330000}"/>
    <cellStyle name="Note 3 12 3 5" xfId="3950" xr:uid="{00000000-0005-0000-0000-000034330000}"/>
    <cellStyle name="Note 3 12 3 5 2" xfId="13588" xr:uid="{00000000-0005-0000-0000-000035330000}"/>
    <cellStyle name="Note 3 12 3 5 2 2" xfId="31023" xr:uid="{00000000-0005-0000-0000-000036330000}"/>
    <cellStyle name="Note 3 12 3 5 2 3" xfId="45476" xr:uid="{00000000-0005-0000-0000-000037330000}"/>
    <cellStyle name="Note 3 12 3 5 3" xfId="16049" xr:uid="{00000000-0005-0000-0000-000038330000}"/>
    <cellStyle name="Note 3 12 3 5 3 2" xfId="33484" xr:uid="{00000000-0005-0000-0000-000039330000}"/>
    <cellStyle name="Note 3 12 3 5 3 3" xfId="47937" xr:uid="{00000000-0005-0000-0000-00003A330000}"/>
    <cellStyle name="Note 3 12 3 5 4" xfId="21386" xr:uid="{00000000-0005-0000-0000-00003B330000}"/>
    <cellStyle name="Note 3 12 3 5 5" xfId="35839" xr:uid="{00000000-0005-0000-0000-00003C330000}"/>
    <cellStyle name="Note 3 12 3 6" xfId="6412" xr:uid="{00000000-0005-0000-0000-00003D330000}"/>
    <cellStyle name="Note 3 12 3 6 2" xfId="23847" xr:uid="{00000000-0005-0000-0000-00003E330000}"/>
    <cellStyle name="Note 3 12 3 6 3" xfId="38300" xr:uid="{00000000-0005-0000-0000-00003F330000}"/>
    <cellStyle name="Note 3 12 3 7" xfId="8853" xr:uid="{00000000-0005-0000-0000-000040330000}"/>
    <cellStyle name="Note 3 12 3 7 2" xfId="26288" xr:uid="{00000000-0005-0000-0000-000041330000}"/>
    <cellStyle name="Note 3 12 3 7 3" xfId="40741" xr:uid="{00000000-0005-0000-0000-000042330000}"/>
    <cellStyle name="Note 3 12 3 8" xfId="11273" xr:uid="{00000000-0005-0000-0000-000043330000}"/>
    <cellStyle name="Note 3 12 3 8 2" xfId="28708" xr:uid="{00000000-0005-0000-0000-000044330000}"/>
    <cellStyle name="Note 3 12 3 8 3" xfId="43161" xr:uid="{00000000-0005-0000-0000-000045330000}"/>
    <cellStyle name="Note 3 12 3 9" xfId="18280" xr:uid="{00000000-0005-0000-0000-000046330000}"/>
    <cellStyle name="Note 3 12 4" xfId="1443" xr:uid="{00000000-0005-0000-0000-000047330000}"/>
    <cellStyle name="Note 3 12 4 2" xfId="1444" xr:uid="{00000000-0005-0000-0000-000048330000}"/>
    <cellStyle name="Note 3 12 4 2 2" xfId="3955" xr:uid="{00000000-0005-0000-0000-000049330000}"/>
    <cellStyle name="Note 3 12 4 2 2 2" xfId="13592" xr:uid="{00000000-0005-0000-0000-00004A330000}"/>
    <cellStyle name="Note 3 12 4 2 2 2 2" xfId="31027" xr:uid="{00000000-0005-0000-0000-00004B330000}"/>
    <cellStyle name="Note 3 12 4 2 2 2 3" xfId="45480" xr:uid="{00000000-0005-0000-0000-00004C330000}"/>
    <cellStyle name="Note 3 12 4 2 2 3" xfId="16053" xr:uid="{00000000-0005-0000-0000-00004D330000}"/>
    <cellStyle name="Note 3 12 4 2 2 3 2" xfId="33488" xr:uid="{00000000-0005-0000-0000-00004E330000}"/>
    <cellStyle name="Note 3 12 4 2 2 3 3" xfId="47941" xr:uid="{00000000-0005-0000-0000-00004F330000}"/>
    <cellStyle name="Note 3 12 4 2 2 4" xfId="21391" xr:uid="{00000000-0005-0000-0000-000050330000}"/>
    <cellStyle name="Note 3 12 4 2 2 5" xfId="35844" xr:uid="{00000000-0005-0000-0000-000051330000}"/>
    <cellStyle name="Note 3 12 4 2 3" xfId="6417" xr:uid="{00000000-0005-0000-0000-000052330000}"/>
    <cellStyle name="Note 3 12 4 2 3 2" xfId="23852" xr:uid="{00000000-0005-0000-0000-000053330000}"/>
    <cellStyle name="Note 3 12 4 2 3 3" xfId="38305" xr:uid="{00000000-0005-0000-0000-000054330000}"/>
    <cellStyle name="Note 3 12 4 2 4" xfId="8858" xr:uid="{00000000-0005-0000-0000-000055330000}"/>
    <cellStyle name="Note 3 12 4 2 4 2" xfId="26293" xr:uid="{00000000-0005-0000-0000-000056330000}"/>
    <cellStyle name="Note 3 12 4 2 4 3" xfId="40746" xr:uid="{00000000-0005-0000-0000-000057330000}"/>
    <cellStyle name="Note 3 12 4 2 5" xfId="11278" xr:uid="{00000000-0005-0000-0000-000058330000}"/>
    <cellStyle name="Note 3 12 4 2 5 2" xfId="28713" xr:uid="{00000000-0005-0000-0000-000059330000}"/>
    <cellStyle name="Note 3 12 4 2 5 3" xfId="43166" xr:uid="{00000000-0005-0000-0000-00005A330000}"/>
    <cellStyle name="Note 3 12 4 2 6" xfId="18285" xr:uid="{00000000-0005-0000-0000-00005B330000}"/>
    <cellStyle name="Note 3 12 4 3" xfId="1445" xr:uid="{00000000-0005-0000-0000-00005C330000}"/>
    <cellStyle name="Note 3 12 4 3 2" xfId="3956" xr:uid="{00000000-0005-0000-0000-00005D330000}"/>
    <cellStyle name="Note 3 12 4 3 2 2" xfId="13593" xr:uid="{00000000-0005-0000-0000-00005E330000}"/>
    <cellStyle name="Note 3 12 4 3 2 2 2" xfId="31028" xr:uid="{00000000-0005-0000-0000-00005F330000}"/>
    <cellStyle name="Note 3 12 4 3 2 2 3" xfId="45481" xr:uid="{00000000-0005-0000-0000-000060330000}"/>
    <cellStyle name="Note 3 12 4 3 2 3" xfId="16054" xr:uid="{00000000-0005-0000-0000-000061330000}"/>
    <cellStyle name="Note 3 12 4 3 2 3 2" xfId="33489" xr:uid="{00000000-0005-0000-0000-000062330000}"/>
    <cellStyle name="Note 3 12 4 3 2 3 3" xfId="47942" xr:uid="{00000000-0005-0000-0000-000063330000}"/>
    <cellStyle name="Note 3 12 4 3 2 4" xfId="21392" xr:uid="{00000000-0005-0000-0000-000064330000}"/>
    <cellStyle name="Note 3 12 4 3 2 5" xfId="35845" xr:uid="{00000000-0005-0000-0000-000065330000}"/>
    <cellStyle name="Note 3 12 4 3 3" xfId="6418" xr:uid="{00000000-0005-0000-0000-000066330000}"/>
    <cellStyle name="Note 3 12 4 3 3 2" xfId="23853" xr:uid="{00000000-0005-0000-0000-000067330000}"/>
    <cellStyle name="Note 3 12 4 3 3 3" xfId="38306" xr:uid="{00000000-0005-0000-0000-000068330000}"/>
    <cellStyle name="Note 3 12 4 3 4" xfId="8859" xr:uid="{00000000-0005-0000-0000-000069330000}"/>
    <cellStyle name="Note 3 12 4 3 4 2" xfId="26294" xr:uid="{00000000-0005-0000-0000-00006A330000}"/>
    <cellStyle name="Note 3 12 4 3 4 3" xfId="40747" xr:uid="{00000000-0005-0000-0000-00006B330000}"/>
    <cellStyle name="Note 3 12 4 3 5" xfId="11279" xr:uid="{00000000-0005-0000-0000-00006C330000}"/>
    <cellStyle name="Note 3 12 4 3 5 2" xfId="28714" xr:uid="{00000000-0005-0000-0000-00006D330000}"/>
    <cellStyle name="Note 3 12 4 3 5 3" xfId="43167" xr:uid="{00000000-0005-0000-0000-00006E330000}"/>
    <cellStyle name="Note 3 12 4 3 6" xfId="18286" xr:uid="{00000000-0005-0000-0000-00006F330000}"/>
    <cellStyle name="Note 3 12 4 4" xfId="1446" xr:uid="{00000000-0005-0000-0000-000070330000}"/>
    <cellStyle name="Note 3 12 4 4 2" xfId="3957" xr:uid="{00000000-0005-0000-0000-000071330000}"/>
    <cellStyle name="Note 3 12 4 4 2 2" xfId="21393" xr:uid="{00000000-0005-0000-0000-000072330000}"/>
    <cellStyle name="Note 3 12 4 4 2 3" xfId="35846" xr:uid="{00000000-0005-0000-0000-000073330000}"/>
    <cellStyle name="Note 3 12 4 4 3" xfId="6419" xr:uid="{00000000-0005-0000-0000-000074330000}"/>
    <cellStyle name="Note 3 12 4 4 3 2" xfId="23854" xr:uid="{00000000-0005-0000-0000-000075330000}"/>
    <cellStyle name="Note 3 12 4 4 3 3" xfId="38307" xr:uid="{00000000-0005-0000-0000-000076330000}"/>
    <cellStyle name="Note 3 12 4 4 4" xfId="8860" xr:uid="{00000000-0005-0000-0000-000077330000}"/>
    <cellStyle name="Note 3 12 4 4 4 2" xfId="26295" xr:uid="{00000000-0005-0000-0000-000078330000}"/>
    <cellStyle name="Note 3 12 4 4 4 3" xfId="40748" xr:uid="{00000000-0005-0000-0000-000079330000}"/>
    <cellStyle name="Note 3 12 4 4 5" xfId="11280" xr:uid="{00000000-0005-0000-0000-00007A330000}"/>
    <cellStyle name="Note 3 12 4 4 5 2" xfId="28715" xr:uid="{00000000-0005-0000-0000-00007B330000}"/>
    <cellStyle name="Note 3 12 4 4 5 3" xfId="43168" xr:uid="{00000000-0005-0000-0000-00007C330000}"/>
    <cellStyle name="Note 3 12 4 4 6" xfId="15131" xr:uid="{00000000-0005-0000-0000-00007D330000}"/>
    <cellStyle name="Note 3 12 4 4 6 2" xfId="32566" xr:uid="{00000000-0005-0000-0000-00007E330000}"/>
    <cellStyle name="Note 3 12 4 4 6 3" xfId="47019" xr:uid="{00000000-0005-0000-0000-00007F330000}"/>
    <cellStyle name="Note 3 12 4 4 7" xfId="18287" xr:uid="{00000000-0005-0000-0000-000080330000}"/>
    <cellStyle name="Note 3 12 4 4 8" xfId="20293" xr:uid="{00000000-0005-0000-0000-000081330000}"/>
    <cellStyle name="Note 3 12 4 5" xfId="3954" xr:uid="{00000000-0005-0000-0000-000082330000}"/>
    <cellStyle name="Note 3 12 4 5 2" xfId="13591" xr:uid="{00000000-0005-0000-0000-000083330000}"/>
    <cellStyle name="Note 3 12 4 5 2 2" xfId="31026" xr:uid="{00000000-0005-0000-0000-000084330000}"/>
    <cellStyle name="Note 3 12 4 5 2 3" xfId="45479" xr:uid="{00000000-0005-0000-0000-000085330000}"/>
    <cellStyle name="Note 3 12 4 5 3" xfId="16052" xr:uid="{00000000-0005-0000-0000-000086330000}"/>
    <cellStyle name="Note 3 12 4 5 3 2" xfId="33487" xr:uid="{00000000-0005-0000-0000-000087330000}"/>
    <cellStyle name="Note 3 12 4 5 3 3" xfId="47940" xr:uid="{00000000-0005-0000-0000-000088330000}"/>
    <cellStyle name="Note 3 12 4 5 4" xfId="21390" xr:uid="{00000000-0005-0000-0000-000089330000}"/>
    <cellStyle name="Note 3 12 4 5 5" xfId="35843" xr:uid="{00000000-0005-0000-0000-00008A330000}"/>
    <cellStyle name="Note 3 12 4 6" xfId="6416" xr:uid="{00000000-0005-0000-0000-00008B330000}"/>
    <cellStyle name="Note 3 12 4 6 2" xfId="23851" xr:uid="{00000000-0005-0000-0000-00008C330000}"/>
    <cellStyle name="Note 3 12 4 6 3" xfId="38304" xr:uid="{00000000-0005-0000-0000-00008D330000}"/>
    <cellStyle name="Note 3 12 4 7" xfId="8857" xr:uid="{00000000-0005-0000-0000-00008E330000}"/>
    <cellStyle name="Note 3 12 4 7 2" xfId="26292" xr:uid="{00000000-0005-0000-0000-00008F330000}"/>
    <cellStyle name="Note 3 12 4 7 3" xfId="40745" xr:uid="{00000000-0005-0000-0000-000090330000}"/>
    <cellStyle name="Note 3 12 4 8" xfId="11277" xr:uid="{00000000-0005-0000-0000-000091330000}"/>
    <cellStyle name="Note 3 12 4 8 2" xfId="28712" xr:uid="{00000000-0005-0000-0000-000092330000}"/>
    <cellStyle name="Note 3 12 4 8 3" xfId="43165" xr:uid="{00000000-0005-0000-0000-000093330000}"/>
    <cellStyle name="Note 3 12 4 9" xfId="18284" xr:uid="{00000000-0005-0000-0000-000094330000}"/>
    <cellStyle name="Note 3 12 5" xfId="1447" xr:uid="{00000000-0005-0000-0000-000095330000}"/>
    <cellStyle name="Note 3 12 5 2" xfId="1448" xr:uid="{00000000-0005-0000-0000-000096330000}"/>
    <cellStyle name="Note 3 12 5 2 2" xfId="3959" xr:uid="{00000000-0005-0000-0000-000097330000}"/>
    <cellStyle name="Note 3 12 5 2 2 2" xfId="13595" xr:uid="{00000000-0005-0000-0000-000098330000}"/>
    <cellStyle name="Note 3 12 5 2 2 2 2" xfId="31030" xr:uid="{00000000-0005-0000-0000-000099330000}"/>
    <cellStyle name="Note 3 12 5 2 2 2 3" xfId="45483" xr:uid="{00000000-0005-0000-0000-00009A330000}"/>
    <cellStyle name="Note 3 12 5 2 2 3" xfId="16056" xr:uid="{00000000-0005-0000-0000-00009B330000}"/>
    <cellStyle name="Note 3 12 5 2 2 3 2" xfId="33491" xr:uid="{00000000-0005-0000-0000-00009C330000}"/>
    <cellStyle name="Note 3 12 5 2 2 3 3" xfId="47944" xr:uid="{00000000-0005-0000-0000-00009D330000}"/>
    <cellStyle name="Note 3 12 5 2 2 4" xfId="21395" xr:uid="{00000000-0005-0000-0000-00009E330000}"/>
    <cellStyle name="Note 3 12 5 2 2 5" xfId="35848" xr:uid="{00000000-0005-0000-0000-00009F330000}"/>
    <cellStyle name="Note 3 12 5 2 3" xfId="6421" xr:uid="{00000000-0005-0000-0000-0000A0330000}"/>
    <cellStyle name="Note 3 12 5 2 3 2" xfId="23856" xr:uid="{00000000-0005-0000-0000-0000A1330000}"/>
    <cellStyle name="Note 3 12 5 2 3 3" xfId="38309" xr:uid="{00000000-0005-0000-0000-0000A2330000}"/>
    <cellStyle name="Note 3 12 5 2 4" xfId="8862" xr:uid="{00000000-0005-0000-0000-0000A3330000}"/>
    <cellStyle name="Note 3 12 5 2 4 2" xfId="26297" xr:uid="{00000000-0005-0000-0000-0000A4330000}"/>
    <cellStyle name="Note 3 12 5 2 4 3" xfId="40750" xr:uid="{00000000-0005-0000-0000-0000A5330000}"/>
    <cellStyle name="Note 3 12 5 2 5" xfId="11282" xr:uid="{00000000-0005-0000-0000-0000A6330000}"/>
    <cellStyle name="Note 3 12 5 2 5 2" xfId="28717" xr:uid="{00000000-0005-0000-0000-0000A7330000}"/>
    <cellStyle name="Note 3 12 5 2 5 3" xfId="43170" xr:uid="{00000000-0005-0000-0000-0000A8330000}"/>
    <cellStyle name="Note 3 12 5 2 6" xfId="18289" xr:uid="{00000000-0005-0000-0000-0000A9330000}"/>
    <cellStyle name="Note 3 12 5 3" xfId="1449" xr:uid="{00000000-0005-0000-0000-0000AA330000}"/>
    <cellStyle name="Note 3 12 5 3 2" xfId="3960" xr:uid="{00000000-0005-0000-0000-0000AB330000}"/>
    <cellStyle name="Note 3 12 5 3 2 2" xfId="13596" xr:uid="{00000000-0005-0000-0000-0000AC330000}"/>
    <cellStyle name="Note 3 12 5 3 2 2 2" xfId="31031" xr:uid="{00000000-0005-0000-0000-0000AD330000}"/>
    <cellStyle name="Note 3 12 5 3 2 2 3" xfId="45484" xr:uid="{00000000-0005-0000-0000-0000AE330000}"/>
    <cellStyle name="Note 3 12 5 3 2 3" xfId="16057" xr:uid="{00000000-0005-0000-0000-0000AF330000}"/>
    <cellStyle name="Note 3 12 5 3 2 3 2" xfId="33492" xr:uid="{00000000-0005-0000-0000-0000B0330000}"/>
    <cellStyle name="Note 3 12 5 3 2 3 3" xfId="47945" xr:uid="{00000000-0005-0000-0000-0000B1330000}"/>
    <cellStyle name="Note 3 12 5 3 2 4" xfId="21396" xr:uid="{00000000-0005-0000-0000-0000B2330000}"/>
    <cellStyle name="Note 3 12 5 3 2 5" xfId="35849" xr:uid="{00000000-0005-0000-0000-0000B3330000}"/>
    <cellStyle name="Note 3 12 5 3 3" xfId="6422" xr:uid="{00000000-0005-0000-0000-0000B4330000}"/>
    <cellStyle name="Note 3 12 5 3 3 2" xfId="23857" xr:uid="{00000000-0005-0000-0000-0000B5330000}"/>
    <cellStyle name="Note 3 12 5 3 3 3" xfId="38310" xr:uid="{00000000-0005-0000-0000-0000B6330000}"/>
    <cellStyle name="Note 3 12 5 3 4" xfId="8863" xr:uid="{00000000-0005-0000-0000-0000B7330000}"/>
    <cellStyle name="Note 3 12 5 3 4 2" xfId="26298" xr:uid="{00000000-0005-0000-0000-0000B8330000}"/>
    <cellStyle name="Note 3 12 5 3 4 3" xfId="40751" xr:uid="{00000000-0005-0000-0000-0000B9330000}"/>
    <cellStyle name="Note 3 12 5 3 5" xfId="11283" xr:uid="{00000000-0005-0000-0000-0000BA330000}"/>
    <cellStyle name="Note 3 12 5 3 5 2" xfId="28718" xr:uid="{00000000-0005-0000-0000-0000BB330000}"/>
    <cellStyle name="Note 3 12 5 3 5 3" xfId="43171" xr:uid="{00000000-0005-0000-0000-0000BC330000}"/>
    <cellStyle name="Note 3 12 5 3 6" xfId="18290" xr:uid="{00000000-0005-0000-0000-0000BD330000}"/>
    <cellStyle name="Note 3 12 5 4" xfId="1450" xr:uid="{00000000-0005-0000-0000-0000BE330000}"/>
    <cellStyle name="Note 3 12 5 4 2" xfId="3961" xr:uid="{00000000-0005-0000-0000-0000BF330000}"/>
    <cellStyle name="Note 3 12 5 4 2 2" xfId="21397" xr:uid="{00000000-0005-0000-0000-0000C0330000}"/>
    <cellStyle name="Note 3 12 5 4 2 3" xfId="35850" xr:uid="{00000000-0005-0000-0000-0000C1330000}"/>
    <cellStyle name="Note 3 12 5 4 3" xfId="6423" xr:uid="{00000000-0005-0000-0000-0000C2330000}"/>
    <cellStyle name="Note 3 12 5 4 3 2" xfId="23858" xr:uid="{00000000-0005-0000-0000-0000C3330000}"/>
    <cellStyle name="Note 3 12 5 4 3 3" xfId="38311" xr:uid="{00000000-0005-0000-0000-0000C4330000}"/>
    <cellStyle name="Note 3 12 5 4 4" xfId="8864" xr:uid="{00000000-0005-0000-0000-0000C5330000}"/>
    <cellStyle name="Note 3 12 5 4 4 2" xfId="26299" xr:uid="{00000000-0005-0000-0000-0000C6330000}"/>
    <cellStyle name="Note 3 12 5 4 4 3" xfId="40752" xr:uid="{00000000-0005-0000-0000-0000C7330000}"/>
    <cellStyle name="Note 3 12 5 4 5" xfId="11284" xr:uid="{00000000-0005-0000-0000-0000C8330000}"/>
    <cellStyle name="Note 3 12 5 4 5 2" xfId="28719" xr:uid="{00000000-0005-0000-0000-0000C9330000}"/>
    <cellStyle name="Note 3 12 5 4 5 3" xfId="43172" xr:uid="{00000000-0005-0000-0000-0000CA330000}"/>
    <cellStyle name="Note 3 12 5 4 6" xfId="15132" xr:uid="{00000000-0005-0000-0000-0000CB330000}"/>
    <cellStyle name="Note 3 12 5 4 6 2" xfId="32567" xr:uid="{00000000-0005-0000-0000-0000CC330000}"/>
    <cellStyle name="Note 3 12 5 4 6 3" xfId="47020" xr:uid="{00000000-0005-0000-0000-0000CD330000}"/>
    <cellStyle name="Note 3 12 5 4 7" xfId="18291" xr:uid="{00000000-0005-0000-0000-0000CE330000}"/>
    <cellStyle name="Note 3 12 5 4 8" xfId="20294" xr:uid="{00000000-0005-0000-0000-0000CF330000}"/>
    <cellStyle name="Note 3 12 5 5" xfId="3958" xr:uid="{00000000-0005-0000-0000-0000D0330000}"/>
    <cellStyle name="Note 3 12 5 5 2" xfId="13594" xr:uid="{00000000-0005-0000-0000-0000D1330000}"/>
    <cellStyle name="Note 3 12 5 5 2 2" xfId="31029" xr:uid="{00000000-0005-0000-0000-0000D2330000}"/>
    <cellStyle name="Note 3 12 5 5 2 3" xfId="45482" xr:uid="{00000000-0005-0000-0000-0000D3330000}"/>
    <cellStyle name="Note 3 12 5 5 3" xfId="16055" xr:uid="{00000000-0005-0000-0000-0000D4330000}"/>
    <cellStyle name="Note 3 12 5 5 3 2" xfId="33490" xr:uid="{00000000-0005-0000-0000-0000D5330000}"/>
    <cellStyle name="Note 3 12 5 5 3 3" xfId="47943" xr:uid="{00000000-0005-0000-0000-0000D6330000}"/>
    <cellStyle name="Note 3 12 5 5 4" xfId="21394" xr:uid="{00000000-0005-0000-0000-0000D7330000}"/>
    <cellStyle name="Note 3 12 5 5 5" xfId="35847" xr:uid="{00000000-0005-0000-0000-0000D8330000}"/>
    <cellStyle name="Note 3 12 5 6" xfId="6420" xr:uid="{00000000-0005-0000-0000-0000D9330000}"/>
    <cellStyle name="Note 3 12 5 6 2" xfId="23855" xr:uid="{00000000-0005-0000-0000-0000DA330000}"/>
    <cellStyle name="Note 3 12 5 6 3" xfId="38308" xr:uid="{00000000-0005-0000-0000-0000DB330000}"/>
    <cellStyle name="Note 3 12 5 7" xfId="8861" xr:uid="{00000000-0005-0000-0000-0000DC330000}"/>
    <cellStyle name="Note 3 12 5 7 2" xfId="26296" xr:uid="{00000000-0005-0000-0000-0000DD330000}"/>
    <cellStyle name="Note 3 12 5 7 3" xfId="40749" xr:uid="{00000000-0005-0000-0000-0000DE330000}"/>
    <cellStyle name="Note 3 12 5 8" xfId="11281" xr:uid="{00000000-0005-0000-0000-0000DF330000}"/>
    <cellStyle name="Note 3 12 5 8 2" xfId="28716" xr:uid="{00000000-0005-0000-0000-0000E0330000}"/>
    <cellStyle name="Note 3 12 5 8 3" xfId="43169" xr:uid="{00000000-0005-0000-0000-0000E1330000}"/>
    <cellStyle name="Note 3 12 5 9" xfId="18288" xr:uid="{00000000-0005-0000-0000-0000E2330000}"/>
    <cellStyle name="Note 3 12 6" xfId="1451" xr:uid="{00000000-0005-0000-0000-0000E3330000}"/>
    <cellStyle name="Note 3 12 6 2" xfId="3962" xr:uid="{00000000-0005-0000-0000-0000E4330000}"/>
    <cellStyle name="Note 3 12 6 2 2" xfId="13597" xr:uid="{00000000-0005-0000-0000-0000E5330000}"/>
    <cellStyle name="Note 3 12 6 2 2 2" xfId="31032" xr:uid="{00000000-0005-0000-0000-0000E6330000}"/>
    <cellStyle name="Note 3 12 6 2 2 3" xfId="45485" xr:uid="{00000000-0005-0000-0000-0000E7330000}"/>
    <cellStyle name="Note 3 12 6 2 3" xfId="16058" xr:uid="{00000000-0005-0000-0000-0000E8330000}"/>
    <cellStyle name="Note 3 12 6 2 3 2" xfId="33493" xr:uid="{00000000-0005-0000-0000-0000E9330000}"/>
    <cellStyle name="Note 3 12 6 2 3 3" xfId="47946" xr:uid="{00000000-0005-0000-0000-0000EA330000}"/>
    <cellStyle name="Note 3 12 6 2 4" xfId="21398" xr:uid="{00000000-0005-0000-0000-0000EB330000}"/>
    <cellStyle name="Note 3 12 6 2 5" xfId="35851" xr:uid="{00000000-0005-0000-0000-0000EC330000}"/>
    <cellStyle name="Note 3 12 6 3" xfId="6424" xr:uid="{00000000-0005-0000-0000-0000ED330000}"/>
    <cellStyle name="Note 3 12 6 3 2" xfId="23859" xr:uid="{00000000-0005-0000-0000-0000EE330000}"/>
    <cellStyle name="Note 3 12 6 3 3" xfId="38312" xr:uid="{00000000-0005-0000-0000-0000EF330000}"/>
    <cellStyle name="Note 3 12 6 4" xfId="8865" xr:uid="{00000000-0005-0000-0000-0000F0330000}"/>
    <cellStyle name="Note 3 12 6 4 2" xfId="26300" xr:uid="{00000000-0005-0000-0000-0000F1330000}"/>
    <cellStyle name="Note 3 12 6 4 3" xfId="40753" xr:uid="{00000000-0005-0000-0000-0000F2330000}"/>
    <cellStyle name="Note 3 12 6 5" xfId="11285" xr:uid="{00000000-0005-0000-0000-0000F3330000}"/>
    <cellStyle name="Note 3 12 6 5 2" xfId="28720" xr:uid="{00000000-0005-0000-0000-0000F4330000}"/>
    <cellStyle name="Note 3 12 6 5 3" xfId="43173" xr:uid="{00000000-0005-0000-0000-0000F5330000}"/>
    <cellStyle name="Note 3 12 6 6" xfId="18292" xr:uid="{00000000-0005-0000-0000-0000F6330000}"/>
    <cellStyle name="Note 3 12 7" xfId="1452" xr:uid="{00000000-0005-0000-0000-0000F7330000}"/>
    <cellStyle name="Note 3 12 7 2" xfId="3963" xr:uid="{00000000-0005-0000-0000-0000F8330000}"/>
    <cellStyle name="Note 3 12 7 2 2" xfId="13598" xr:uid="{00000000-0005-0000-0000-0000F9330000}"/>
    <cellStyle name="Note 3 12 7 2 2 2" xfId="31033" xr:uid="{00000000-0005-0000-0000-0000FA330000}"/>
    <cellStyle name="Note 3 12 7 2 2 3" xfId="45486" xr:uid="{00000000-0005-0000-0000-0000FB330000}"/>
    <cellStyle name="Note 3 12 7 2 3" xfId="16059" xr:uid="{00000000-0005-0000-0000-0000FC330000}"/>
    <cellStyle name="Note 3 12 7 2 3 2" xfId="33494" xr:uid="{00000000-0005-0000-0000-0000FD330000}"/>
    <cellStyle name="Note 3 12 7 2 3 3" xfId="47947" xr:uid="{00000000-0005-0000-0000-0000FE330000}"/>
    <cellStyle name="Note 3 12 7 2 4" xfId="21399" xr:uid="{00000000-0005-0000-0000-0000FF330000}"/>
    <cellStyle name="Note 3 12 7 2 5" xfId="35852" xr:uid="{00000000-0005-0000-0000-000000340000}"/>
    <cellStyle name="Note 3 12 7 3" xfId="6425" xr:uid="{00000000-0005-0000-0000-000001340000}"/>
    <cellStyle name="Note 3 12 7 3 2" xfId="23860" xr:uid="{00000000-0005-0000-0000-000002340000}"/>
    <cellStyle name="Note 3 12 7 3 3" xfId="38313" xr:uid="{00000000-0005-0000-0000-000003340000}"/>
    <cellStyle name="Note 3 12 7 4" xfId="8866" xr:uid="{00000000-0005-0000-0000-000004340000}"/>
    <cellStyle name="Note 3 12 7 4 2" xfId="26301" xr:uid="{00000000-0005-0000-0000-000005340000}"/>
    <cellStyle name="Note 3 12 7 4 3" xfId="40754" xr:uid="{00000000-0005-0000-0000-000006340000}"/>
    <cellStyle name="Note 3 12 7 5" xfId="11286" xr:uid="{00000000-0005-0000-0000-000007340000}"/>
    <cellStyle name="Note 3 12 7 5 2" xfId="28721" xr:uid="{00000000-0005-0000-0000-000008340000}"/>
    <cellStyle name="Note 3 12 7 5 3" xfId="43174" xr:uid="{00000000-0005-0000-0000-000009340000}"/>
    <cellStyle name="Note 3 12 7 6" xfId="18293" xr:uid="{00000000-0005-0000-0000-00000A340000}"/>
    <cellStyle name="Note 3 12 8" xfId="1453" xr:uid="{00000000-0005-0000-0000-00000B340000}"/>
    <cellStyle name="Note 3 12 8 2" xfId="3964" xr:uid="{00000000-0005-0000-0000-00000C340000}"/>
    <cellStyle name="Note 3 12 8 2 2" xfId="21400" xr:uid="{00000000-0005-0000-0000-00000D340000}"/>
    <cellStyle name="Note 3 12 8 2 3" xfId="35853" xr:uid="{00000000-0005-0000-0000-00000E340000}"/>
    <cellStyle name="Note 3 12 8 3" xfId="6426" xr:uid="{00000000-0005-0000-0000-00000F340000}"/>
    <cellStyle name="Note 3 12 8 3 2" xfId="23861" xr:uid="{00000000-0005-0000-0000-000010340000}"/>
    <cellStyle name="Note 3 12 8 3 3" xfId="38314" xr:uid="{00000000-0005-0000-0000-000011340000}"/>
    <cellStyle name="Note 3 12 8 4" xfId="8867" xr:uid="{00000000-0005-0000-0000-000012340000}"/>
    <cellStyle name="Note 3 12 8 4 2" xfId="26302" xr:uid="{00000000-0005-0000-0000-000013340000}"/>
    <cellStyle name="Note 3 12 8 4 3" xfId="40755" xr:uid="{00000000-0005-0000-0000-000014340000}"/>
    <cellStyle name="Note 3 12 8 5" xfId="11287" xr:uid="{00000000-0005-0000-0000-000015340000}"/>
    <cellStyle name="Note 3 12 8 5 2" xfId="28722" xr:uid="{00000000-0005-0000-0000-000016340000}"/>
    <cellStyle name="Note 3 12 8 5 3" xfId="43175" xr:uid="{00000000-0005-0000-0000-000017340000}"/>
    <cellStyle name="Note 3 12 8 6" xfId="15133" xr:uid="{00000000-0005-0000-0000-000018340000}"/>
    <cellStyle name="Note 3 12 8 6 2" xfId="32568" xr:uid="{00000000-0005-0000-0000-000019340000}"/>
    <cellStyle name="Note 3 12 8 6 3" xfId="47021" xr:uid="{00000000-0005-0000-0000-00001A340000}"/>
    <cellStyle name="Note 3 12 8 7" xfId="18294" xr:uid="{00000000-0005-0000-0000-00001B340000}"/>
    <cellStyle name="Note 3 12 8 8" xfId="20295" xr:uid="{00000000-0005-0000-0000-00001C340000}"/>
    <cellStyle name="Note 3 12 9" xfId="3945" xr:uid="{00000000-0005-0000-0000-00001D340000}"/>
    <cellStyle name="Note 3 12 9 2" xfId="13584" xr:uid="{00000000-0005-0000-0000-00001E340000}"/>
    <cellStyle name="Note 3 12 9 2 2" xfId="31019" xr:uid="{00000000-0005-0000-0000-00001F340000}"/>
    <cellStyle name="Note 3 12 9 2 3" xfId="45472" xr:uid="{00000000-0005-0000-0000-000020340000}"/>
    <cellStyle name="Note 3 12 9 3" xfId="16045" xr:uid="{00000000-0005-0000-0000-000021340000}"/>
    <cellStyle name="Note 3 12 9 3 2" xfId="33480" xr:uid="{00000000-0005-0000-0000-000022340000}"/>
    <cellStyle name="Note 3 12 9 3 3" xfId="47933" xr:uid="{00000000-0005-0000-0000-000023340000}"/>
    <cellStyle name="Note 3 12 9 4" xfId="21381" xr:uid="{00000000-0005-0000-0000-000024340000}"/>
    <cellStyle name="Note 3 12 9 5" xfId="35834" xr:uid="{00000000-0005-0000-0000-000025340000}"/>
    <cellStyle name="Note 3 13" xfId="1454" xr:uid="{00000000-0005-0000-0000-000026340000}"/>
    <cellStyle name="Note 3 13 10" xfId="6427" xr:uid="{00000000-0005-0000-0000-000027340000}"/>
    <cellStyle name="Note 3 13 10 2" xfId="23862" xr:uid="{00000000-0005-0000-0000-000028340000}"/>
    <cellStyle name="Note 3 13 10 3" xfId="38315" xr:uid="{00000000-0005-0000-0000-000029340000}"/>
    <cellStyle name="Note 3 13 11" xfId="8868" xr:uid="{00000000-0005-0000-0000-00002A340000}"/>
    <cellStyle name="Note 3 13 11 2" xfId="26303" xr:uid="{00000000-0005-0000-0000-00002B340000}"/>
    <cellStyle name="Note 3 13 11 3" xfId="40756" xr:uid="{00000000-0005-0000-0000-00002C340000}"/>
    <cellStyle name="Note 3 13 12" xfId="11288" xr:uid="{00000000-0005-0000-0000-00002D340000}"/>
    <cellStyle name="Note 3 13 12 2" xfId="28723" xr:uid="{00000000-0005-0000-0000-00002E340000}"/>
    <cellStyle name="Note 3 13 12 3" xfId="43176" xr:uid="{00000000-0005-0000-0000-00002F340000}"/>
    <cellStyle name="Note 3 13 13" xfId="18295" xr:uid="{00000000-0005-0000-0000-000030340000}"/>
    <cellStyle name="Note 3 13 2" xfId="1455" xr:uid="{00000000-0005-0000-0000-000031340000}"/>
    <cellStyle name="Note 3 13 2 2" xfId="1456" xr:uid="{00000000-0005-0000-0000-000032340000}"/>
    <cellStyle name="Note 3 13 2 2 2" xfId="3967" xr:uid="{00000000-0005-0000-0000-000033340000}"/>
    <cellStyle name="Note 3 13 2 2 2 2" xfId="13601" xr:uid="{00000000-0005-0000-0000-000034340000}"/>
    <cellStyle name="Note 3 13 2 2 2 2 2" xfId="31036" xr:uid="{00000000-0005-0000-0000-000035340000}"/>
    <cellStyle name="Note 3 13 2 2 2 2 3" xfId="45489" xr:uid="{00000000-0005-0000-0000-000036340000}"/>
    <cellStyle name="Note 3 13 2 2 2 3" xfId="16062" xr:uid="{00000000-0005-0000-0000-000037340000}"/>
    <cellStyle name="Note 3 13 2 2 2 3 2" xfId="33497" xr:uid="{00000000-0005-0000-0000-000038340000}"/>
    <cellStyle name="Note 3 13 2 2 2 3 3" xfId="47950" xr:uid="{00000000-0005-0000-0000-000039340000}"/>
    <cellStyle name="Note 3 13 2 2 2 4" xfId="21403" xr:uid="{00000000-0005-0000-0000-00003A340000}"/>
    <cellStyle name="Note 3 13 2 2 2 5" xfId="35856" xr:uid="{00000000-0005-0000-0000-00003B340000}"/>
    <cellStyle name="Note 3 13 2 2 3" xfId="6429" xr:uid="{00000000-0005-0000-0000-00003C340000}"/>
    <cellStyle name="Note 3 13 2 2 3 2" xfId="23864" xr:uid="{00000000-0005-0000-0000-00003D340000}"/>
    <cellStyle name="Note 3 13 2 2 3 3" xfId="38317" xr:uid="{00000000-0005-0000-0000-00003E340000}"/>
    <cellStyle name="Note 3 13 2 2 4" xfId="8870" xr:uid="{00000000-0005-0000-0000-00003F340000}"/>
    <cellStyle name="Note 3 13 2 2 4 2" xfId="26305" xr:uid="{00000000-0005-0000-0000-000040340000}"/>
    <cellStyle name="Note 3 13 2 2 4 3" xfId="40758" xr:uid="{00000000-0005-0000-0000-000041340000}"/>
    <cellStyle name="Note 3 13 2 2 5" xfId="11290" xr:uid="{00000000-0005-0000-0000-000042340000}"/>
    <cellStyle name="Note 3 13 2 2 5 2" xfId="28725" xr:uid="{00000000-0005-0000-0000-000043340000}"/>
    <cellStyle name="Note 3 13 2 2 5 3" xfId="43178" xr:uid="{00000000-0005-0000-0000-000044340000}"/>
    <cellStyle name="Note 3 13 2 2 6" xfId="18297" xr:uid="{00000000-0005-0000-0000-000045340000}"/>
    <cellStyle name="Note 3 13 2 3" xfId="1457" xr:uid="{00000000-0005-0000-0000-000046340000}"/>
    <cellStyle name="Note 3 13 2 3 2" xfId="3968" xr:uid="{00000000-0005-0000-0000-000047340000}"/>
    <cellStyle name="Note 3 13 2 3 2 2" xfId="13602" xr:uid="{00000000-0005-0000-0000-000048340000}"/>
    <cellStyle name="Note 3 13 2 3 2 2 2" xfId="31037" xr:uid="{00000000-0005-0000-0000-000049340000}"/>
    <cellStyle name="Note 3 13 2 3 2 2 3" xfId="45490" xr:uid="{00000000-0005-0000-0000-00004A340000}"/>
    <cellStyle name="Note 3 13 2 3 2 3" xfId="16063" xr:uid="{00000000-0005-0000-0000-00004B340000}"/>
    <cellStyle name="Note 3 13 2 3 2 3 2" xfId="33498" xr:uid="{00000000-0005-0000-0000-00004C340000}"/>
    <cellStyle name="Note 3 13 2 3 2 3 3" xfId="47951" xr:uid="{00000000-0005-0000-0000-00004D340000}"/>
    <cellStyle name="Note 3 13 2 3 2 4" xfId="21404" xr:uid="{00000000-0005-0000-0000-00004E340000}"/>
    <cellStyle name="Note 3 13 2 3 2 5" xfId="35857" xr:uid="{00000000-0005-0000-0000-00004F340000}"/>
    <cellStyle name="Note 3 13 2 3 3" xfId="6430" xr:uid="{00000000-0005-0000-0000-000050340000}"/>
    <cellStyle name="Note 3 13 2 3 3 2" xfId="23865" xr:uid="{00000000-0005-0000-0000-000051340000}"/>
    <cellStyle name="Note 3 13 2 3 3 3" xfId="38318" xr:uid="{00000000-0005-0000-0000-000052340000}"/>
    <cellStyle name="Note 3 13 2 3 4" xfId="8871" xr:uid="{00000000-0005-0000-0000-000053340000}"/>
    <cellStyle name="Note 3 13 2 3 4 2" xfId="26306" xr:uid="{00000000-0005-0000-0000-000054340000}"/>
    <cellStyle name="Note 3 13 2 3 4 3" xfId="40759" xr:uid="{00000000-0005-0000-0000-000055340000}"/>
    <cellStyle name="Note 3 13 2 3 5" xfId="11291" xr:uid="{00000000-0005-0000-0000-000056340000}"/>
    <cellStyle name="Note 3 13 2 3 5 2" xfId="28726" xr:uid="{00000000-0005-0000-0000-000057340000}"/>
    <cellStyle name="Note 3 13 2 3 5 3" xfId="43179" xr:uid="{00000000-0005-0000-0000-000058340000}"/>
    <cellStyle name="Note 3 13 2 3 6" xfId="18298" xr:uid="{00000000-0005-0000-0000-000059340000}"/>
    <cellStyle name="Note 3 13 2 4" xfId="1458" xr:uid="{00000000-0005-0000-0000-00005A340000}"/>
    <cellStyle name="Note 3 13 2 4 2" xfId="3969" xr:uid="{00000000-0005-0000-0000-00005B340000}"/>
    <cellStyle name="Note 3 13 2 4 2 2" xfId="21405" xr:uid="{00000000-0005-0000-0000-00005C340000}"/>
    <cellStyle name="Note 3 13 2 4 2 3" xfId="35858" xr:uid="{00000000-0005-0000-0000-00005D340000}"/>
    <cellStyle name="Note 3 13 2 4 3" xfId="6431" xr:uid="{00000000-0005-0000-0000-00005E340000}"/>
    <cellStyle name="Note 3 13 2 4 3 2" xfId="23866" xr:uid="{00000000-0005-0000-0000-00005F340000}"/>
    <cellStyle name="Note 3 13 2 4 3 3" xfId="38319" xr:uid="{00000000-0005-0000-0000-000060340000}"/>
    <cellStyle name="Note 3 13 2 4 4" xfId="8872" xr:uid="{00000000-0005-0000-0000-000061340000}"/>
    <cellStyle name="Note 3 13 2 4 4 2" xfId="26307" xr:uid="{00000000-0005-0000-0000-000062340000}"/>
    <cellStyle name="Note 3 13 2 4 4 3" xfId="40760" xr:uid="{00000000-0005-0000-0000-000063340000}"/>
    <cellStyle name="Note 3 13 2 4 5" xfId="11292" xr:uid="{00000000-0005-0000-0000-000064340000}"/>
    <cellStyle name="Note 3 13 2 4 5 2" xfId="28727" xr:uid="{00000000-0005-0000-0000-000065340000}"/>
    <cellStyle name="Note 3 13 2 4 5 3" xfId="43180" xr:uid="{00000000-0005-0000-0000-000066340000}"/>
    <cellStyle name="Note 3 13 2 4 6" xfId="15134" xr:uid="{00000000-0005-0000-0000-000067340000}"/>
    <cellStyle name="Note 3 13 2 4 6 2" xfId="32569" xr:uid="{00000000-0005-0000-0000-000068340000}"/>
    <cellStyle name="Note 3 13 2 4 6 3" xfId="47022" xr:uid="{00000000-0005-0000-0000-000069340000}"/>
    <cellStyle name="Note 3 13 2 4 7" xfId="18299" xr:uid="{00000000-0005-0000-0000-00006A340000}"/>
    <cellStyle name="Note 3 13 2 4 8" xfId="20296" xr:uid="{00000000-0005-0000-0000-00006B340000}"/>
    <cellStyle name="Note 3 13 2 5" xfId="3966" xr:uid="{00000000-0005-0000-0000-00006C340000}"/>
    <cellStyle name="Note 3 13 2 5 2" xfId="13600" xr:uid="{00000000-0005-0000-0000-00006D340000}"/>
    <cellStyle name="Note 3 13 2 5 2 2" xfId="31035" xr:uid="{00000000-0005-0000-0000-00006E340000}"/>
    <cellStyle name="Note 3 13 2 5 2 3" xfId="45488" xr:uid="{00000000-0005-0000-0000-00006F340000}"/>
    <cellStyle name="Note 3 13 2 5 3" xfId="16061" xr:uid="{00000000-0005-0000-0000-000070340000}"/>
    <cellStyle name="Note 3 13 2 5 3 2" xfId="33496" xr:uid="{00000000-0005-0000-0000-000071340000}"/>
    <cellStyle name="Note 3 13 2 5 3 3" xfId="47949" xr:uid="{00000000-0005-0000-0000-000072340000}"/>
    <cellStyle name="Note 3 13 2 5 4" xfId="21402" xr:uid="{00000000-0005-0000-0000-000073340000}"/>
    <cellStyle name="Note 3 13 2 5 5" xfId="35855" xr:uid="{00000000-0005-0000-0000-000074340000}"/>
    <cellStyle name="Note 3 13 2 6" xfId="6428" xr:uid="{00000000-0005-0000-0000-000075340000}"/>
    <cellStyle name="Note 3 13 2 6 2" xfId="23863" xr:uid="{00000000-0005-0000-0000-000076340000}"/>
    <cellStyle name="Note 3 13 2 6 3" xfId="38316" xr:uid="{00000000-0005-0000-0000-000077340000}"/>
    <cellStyle name="Note 3 13 2 7" xfId="8869" xr:uid="{00000000-0005-0000-0000-000078340000}"/>
    <cellStyle name="Note 3 13 2 7 2" xfId="26304" xr:uid="{00000000-0005-0000-0000-000079340000}"/>
    <cellStyle name="Note 3 13 2 7 3" xfId="40757" xr:uid="{00000000-0005-0000-0000-00007A340000}"/>
    <cellStyle name="Note 3 13 2 8" xfId="11289" xr:uid="{00000000-0005-0000-0000-00007B340000}"/>
    <cellStyle name="Note 3 13 2 8 2" xfId="28724" xr:uid="{00000000-0005-0000-0000-00007C340000}"/>
    <cellStyle name="Note 3 13 2 8 3" xfId="43177" xr:uid="{00000000-0005-0000-0000-00007D340000}"/>
    <cellStyle name="Note 3 13 2 9" xfId="18296" xr:uid="{00000000-0005-0000-0000-00007E340000}"/>
    <cellStyle name="Note 3 13 3" xfId="1459" xr:uid="{00000000-0005-0000-0000-00007F340000}"/>
    <cellStyle name="Note 3 13 3 2" xfId="1460" xr:uid="{00000000-0005-0000-0000-000080340000}"/>
    <cellStyle name="Note 3 13 3 2 2" xfId="3971" xr:uid="{00000000-0005-0000-0000-000081340000}"/>
    <cellStyle name="Note 3 13 3 2 2 2" xfId="13604" xr:uid="{00000000-0005-0000-0000-000082340000}"/>
    <cellStyle name="Note 3 13 3 2 2 2 2" xfId="31039" xr:uid="{00000000-0005-0000-0000-000083340000}"/>
    <cellStyle name="Note 3 13 3 2 2 2 3" xfId="45492" xr:uid="{00000000-0005-0000-0000-000084340000}"/>
    <cellStyle name="Note 3 13 3 2 2 3" xfId="16065" xr:uid="{00000000-0005-0000-0000-000085340000}"/>
    <cellStyle name="Note 3 13 3 2 2 3 2" xfId="33500" xr:uid="{00000000-0005-0000-0000-000086340000}"/>
    <cellStyle name="Note 3 13 3 2 2 3 3" xfId="47953" xr:uid="{00000000-0005-0000-0000-000087340000}"/>
    <cellStyle name="Note 3 13 3 2 2 4" xfId="21407" xr:uid="{00000000-0005-0000-0000-000088340000}"/>
    <cellStyle name="Note 3 13 3 2 2 5" xfId="35860" xr:uid="{00000000-0005-0000-0000-000089340000}"/>
    <cellStyle name="Note 3 13 3 2 3" xfId="6433" xr:uid="{00000000-0005-0000-0000-00008A340000}"/>
    <cellStyle name="Note 3 13 3 2 3 2" xfId="23868" xr:uid="{00000000-0005-0000-0000-00008B340000}"/>
    <cellStyle name="Note 3 13 3 2 3 3" xfId="38321" xr:uid="{00000000-0005-0000-0000-00008C340000}"/>
    <cellStyle name="Note 3 13 3 2 4" xfId="8874" xr:uid="{00000000-0005-0000-0000-00008D340000}"/>
    <cellStyle name="Note 3 13 3 2 4 2" xfId="26309" xr:uid="{00000000-0005-0000-0000-00008E340000}"/>
    <cellStyle name="Note 3 13 3 2 4 3" xfId="40762" xr:uid="{00000000-0005-0000-0000-00008F340000}"/>
    <cellStyle name="Note 3 13 3 2 5" xfId="11294" xr:uid="{00000000-0005-0000-0000-000090340000}"/>
    <cellStyle name="Note 3 13 3 2 5 2" xfId="28729" xr:uid="{00000000-0005-0000-0000-000091340000}"/>
    <cellStyle name="Note 3 13 3 2 5 3" xfId="43182" xr:uid="{00000000-0005-0000-0000-000092340000}"/>
    <cellStyle name="Note 3 13 3 2 6" xfId="18301" xr:uid="{00000000-0005-0000-0000-000093340000}"/>
    <cellStyle name="Note 3 13 3 3" xfId="1461" xr:uid="{00000000-0005-0000-0000-000094340000}"/>
    <cellStyle name="Note 3 13 3 3 2" xfId="3972" xr:uid="{00000000-0005-0000-0000-000095340000}"/>
    <cellStyle name="Note 3 13 3 3 2 2" xfId="13605" xr:uid="{00000000-0005-0000-0000-000096340000}"/>
    <cellStyle name="Note 3 13 3 3 2 2 2" xfId="31040" xr:uid="{00000000-0005-0000-0000-000097340000}"/>
    <cellStyle name="Note 3 13 3 3 2 2 3" xfId="45493" xr:uid="{00000000-0005-0000-0000-000098340000}"/>
    <cellStyle name="Note 3 13 3 3 2 3" xfId="16066" xr:uid="{00000000-0005-0000-0000-000099340000}"/>
    <cellStyle name="Note 3 13 3 3 2 3 2" xfId="33501" xr:uid="{00000000-0005-0000-0000-00009A340000}"/>
    <cellStyle name="Note 3 13 3 3 2 3 3" xfId="47954" xr:uid="{00000000-0005-0000-0000-00009B340000}"/>
    <cellStyle name="Note 3 13 3 3 2 4" xfId="21408" xr:uid="{00000000-0005-0000-0000-00009C340000}"/>
    <cellStyle name="Note 3 13 3 3 2 5" xfId="35861" xr:uid="{00000000-0005-0000-0000-00009D340000}"/>
    <cellStyle name="Note 3 13 3 3 3" xfId="6434" xr:uid="{00000000-0005-0000-0000-00009E340000}"/>
    <cellStyle name="Note 3 13 3 3 3 2" xfId="23869" xr:uid="{00000000-0005-0000-0000-00009F340000}"/>
    <cellStyle name="Note 3 13 3 3 3 3" xfId="38322" xr:uid="{00000000-0005-0000-0000-0000A0340000}"/>
    <cellStyle name="Note 3 13 3 3 4" xfId="8875" xr:uid="{00000000-0005-0000-0000-0000A1340000}"/>
    <cellStyle name="Note 3 13 3 3 4 2" xfId="26310" xr:uid="{00000000-0005-0000-0000-0000A2340000}"/>
    <cellStyle name="Note 3 13 3 3 4 3" xfId="40763" xr:uid="{00000000-0005-0000-0000-0000A3340000}"/>
    <cellStyle name="Note 3 13 3 3 5" xfId="11295" xr:uid="{00000000-0005-0000-0000-0000A4340000}"/>
    <cellStyle name="Note 3 13 3 3 5 2" xfId="28730" xr:uid="{00000000-0005-0000-0000-0000A5340000}"/>
    <cellStyle name="Note 3 13 3 3 5 3" xfId="43183" xr:uid="{00000000-0005-0000-0000-0000A6340000}"/>
    <cellStyle name="Note 3 13 3 3 6" xfId="18302" xr:uid="{00000000-0005-0000-0000-0000A7340000}"/>
    <cellStyle name="Note 3 13 3 4" xfId="1462" xr:uid="{00000000-0005-0000-0000-0000A8340000}"/>
    <cellStyle name="Note 3 13 3 4 2" xfId="3973" xr:uid="{00000000-0005-0000-0000-0000A9340000}"/>
    <cellStyle name="Note 3 13 3 4 2 2" xfId="21409" xr:uid="{00000000-0005-0000-0000-0000AA340000}"/>
    <cellStyle name="Note 3 13 3 4 2 3" xfId="35862" xr:uid="{00000000-0005-0000-0000-0000AB340000}"/>
    <cellStyle name="Note 3 13 3 4 3" xfId="6435" xr:uid="{00000000-0005-0000-0000-0000AC340000}"/>
    <cellStyle name="Note 3 13 3 4 3 2" xfId="23870" xr:uid="{00000000-0005-0000-0000-0000AD340000}"/>
    <cellStyle name="Note 3 13 3 4 3 3" xfId="38323" xr:uid="{00000000-0005-0000-0000-0000AE340000}"/>
    <cellStyle name="Note 3 13 3 4 4" xfId="8876" xr:uid="{00000000-0005-0000-0000-0000AF340000}"/>
    <cellStyle name="Note 3 13 3 4 4 2" xfId="26311" xr:uid="{00000000-0005-0000-0000-0000B0340000}"/>
    <cellStyle name="Note 3 13 3 4 4 3" xfId="40764" xr:uid="{00000000-0005-0000-0000-0000B1340000}"/>
    <cellStyle name="Note 3 13 3 4 5" xfId="11296" xr:uid="{00000000-0005-0000-0000-0000B2340000}"/>
    <cellStyle name="Note 3 13 3 4 5 2" xfId="28731" xr:uid="{00000000-0005-0000-0000-0000B3340000}"/>
    <cellStyle name="Note 3 13 3 4 5 3" xfId="43184" xr:uid="{00000000-0005-0000-0000-0000B4340000}"/>
    <cellStyle name="Note 3 13 3 4 6" xfId="15135" xr:uid="{00000000-0005-0000-0000-0000B5340000}"/>
    <cellStyle name="Note 3 13 3 4 6 2" xfId="32570" xr:uid="{00000000-0005-0000-0000-0000B6340000}"/>
    <cellStyle name="Note 3 13 3 4 6 3" xfId="47023" xr:uid="{00000000-0005-0000-0000-0000B7340000}"/>
    <cellStyle name="Note 3 13 3 4 7" xfId="18303" xr:uid="{00000000-0005-0000-0000-0000B8340000}"/>
    <cellStyle name="Note 3 13 3 4 8" xfId="20297" xr:uid="{00000000-0005-0000-0000-0000B9340000}"/>
    <cellStyle name="Note 3 13 3 5" xfId="3970" xr:uid="{00000000-0005-0000-0000-0000BA340000}"/>
    <cellStyle name="Note 3 13 3 5 2" xfId="13603" xr:uid="{00000000-0005-0000-0000-0000BB340000}"/>
    <cellStyle name="Note 3 13 3 5 2 2" xfId="31038" xr:uid="{00000000-0005-0000-0000-0000BC340000}"/>
    <cellStyle name="Note 3 13 3 5 2 3" xfId="45491" xr:uid="{00000000-0005-0000-0000-0000BD340000}"/>
    <cellStyle name="Note 3 13 3 5 3" xfId="16064" xr:uid="{00000000-0005-0000-0000-0000BE340000}"/>
    <cellStyle name="Note 3 13 3 5 3 2" xfId="33499" xr:uid="{00000000-0005-0000-0000-0000BF340000}"/>
    <cellStyle name="Note 3 13 3 5 3 3" xfId="47952" xr:uid="{00000000-0005-0000-0000-0000C0340000}"/>
    <cellStyle name="Note 3 13 3 5 4" xfId="21406" xr:uid="{00000000-0005-0000-0000-0000C1340000}"/>
    <cellStyle name="Note 3 13 3 5 5" xfId="35859" xr:uid="{00000000-0005-0000-0000-0000C2340000}"/>
    <cellStyle name="Note 3 13 3 6" xfId="6432" xr:uid="{00000000-0005-0000-0000-0000C3340000}"/>
    <cellStyle name="Note 3 13 3 6 2" xfId="23867" xr:uid="{00000000-0005-0000-0000-0000C4340000}"/>
    <cellStyle name="Note 3 13 3 6 3" xfId="38320" xr:uid="{00000000-0005-0000-0000-0000C5340000}"/>
    <cellStyle name="Note 3 13 3 7" xfId="8873" xr:uid="{00000000-0005-0000-0000-0000C6340000}"/>
    <cellStyle name="Note 3 13 3 7 2" xfId="26308" xr:uid="{00000000-0005-0000-0000-0000C7340000}"/>
    <cellStyle name="Note 3 13 3 7 3" xfId="40761" xr:uid="{00000000-0005-0000-0000-0000C8340000}"/>
    <cellStyle name="Note 3 13 3 8" xfId="11293" xr:uid="{00000000-0005-0000-0000-0000C9340000}"/>
    <cellStyle name="Note 3 13 3 8 2" xfId="28728" xr:uid="{00000000-0005-0000-0000-0000CA340000}"/>
    <cellStyle name="Note 3 13 3 8 3" xfId="43181" xr:uid="{00000000-0005-0000-0000-0000CB340000}"/>
    <cellStyle name="Note 3 13 3 9" xfId="18300" xr:uid="{00000000-0005-0000-0000-0000CC340000}"/>
    <cellStyle name="Note 3 13 4" xfId="1463" xr:uid="{00000000-0005-0000-0000-0000CD340000}"/>
    <cellStyle name="Note 3 13 4 2" xfId="1464" xr:uid="{00000000-0005-0000-0000-0000CE340000}"/>
    <cellStyle name="Note 3 13 4 2 2" xfId="3975" xr:uid="{00000000-0005-0000-0000-0000CF340000}"/>
    <cellStyle name="Note 3 13 4 2 2 2" xfId="13607" xr:uid="{00000000-0005-0000-0000-0000D0340000}"/>
    <cellStyle name="Note 3 13 4 2 2 2 2" xfId="31042" xr:uid="{00000000-0005-0000-0000-0000D1340000}"/>
    <cellStyle name="Note 3 13 4 2 2 2 3" xfId="45495" xr:uid="{00000000-0005-0000-0000-0000D2340000}"/>
    <cellStyle name="Note 3 13 4 2 2 3" xfId="16068" xr:uid="{00000000-0005-0000-0000-0000D3340000}"/>
    <cellStyle name="Note 3 13 4 2 2 3 2" xfId="33503" xr:uid="{00000000-0005-0000-0000-0000D4340000}"/>
    <cellStyle name="Note 3 13 4 2 2 3 3" xfId="47956" xr:uid="{00000000-0005-0000-0000-0000D5340000}"/>
    <cellStyle name="Note 3 13 4 2 2 4" xfId="21411" xr:uid="{00000000-0005-0000-0000-0000D6340000}"/>
    <cellStyle name="Note 3 13 4 2 2 5" xfId="35864" xr:uid="{00000000-0005-0000-0000-0000D7340000}"/>
    <cellStyle name="Note 3 13 4 2 3" xfId="6437" xr:uid="{00000000-0005-0000-0000-0000D8340000}"/>
    <cellStyle name="Note 3 13 4 2 3 2" xfId="23872" xr:uid="{00000000-0005-0000-0000-0000D9340000}"/>
    <cellStyle name="Note 3 13 4 2 3 3" xfId="38325" xr:uid="{00000000-0005-0000-0000-0000DA340000}"/>
    <cellStyle name="Note 3 13 4 2 4" xfId="8878" xr:uid="{00000000-0005-0000-0000-0000DB340000}"/>
    <cellStyle name="Note 3 13 4 2 4 2" xfId="26313" xr:uid="{00000000-0005-0000-0000-0000DC340000}"/>
    <cellStyle name="Note 3 13 4 2 4 3" xfId="40766" xr:uid="{00000000-0005-0000-0000-0000DD340000}"/>
    <cellStyle name="Note 3 13 4 2 5" xfId="11298" xr:uid="{00000000-0005-0000-0000-0000DE340000}"/>
    <cellStyle name="Note 3 13 4 2 5 2" xfId="28733" xr:uid="{00000000-0005-0000-0000-0000DF340000}"/>
    <cellStyle name="Note 3 13 4 2 5 3" xfId="43186" xr:uid="{00000000-0005-0000-0000-0000E0340000}"/>
    <cellStyle name="Note 3 13 4 2 6" xfId="18305" xr:uid="{00000000-0005-0000-0000-0000E1340000}"/>
    <cellStyle name="Note 3 13 4 3" xfId="1465" xr:uid="{00000000-0005-0000-0000-0000E2340000}"/>
    <cellStyle name="Note 3 13 4 3 2" xfId="3976" xr:uid="{00000000-0005-0000-0000-0000E3340000}"/>
    <cellStyle name="Note 3 13 4 3 2 2" xfId="13608" xr:uid="{00000000-0005-0000-0000-0000E4340000}"/>
    <cellStyle name="Note 3 13 4 3 2 2 2" xfId="31043" xr:uid="{00000000-0005-0000-0000-0000E5340000}"/>
    <cellStyle name="Note 3 13 4 3 2 2 3" xfId="45496" xr:uid="{00000000-0005-0000-0000-0000E6340000}"/>
    <cellStyle name="Note 3 13 4 3 2 3" xfId="16069" xr:uid="{00000000-0005-0000-0000-0000E7340000}"/>
    <cellStyle name="Note 3 13 4 3 2 3 2" xfId="33504" xr:uid="{00000000-0005-0000-0000-0000E8340000}"/>
    <cellStyle name="Note 3 13 4 3 2 3 3" xfId="47957" xr:uid="{00000000-0005-0000-0000-0000E9340000}"/>
    <cellStyle name="Note 3 13 4 3 2 4" xfId="21412" xr:uid="{00000000-0005-0000-0000-0000EA340000}"/>
    <cellStyle name="Note 3 13 4 3 2 5" xfId="35865" xr:uid="{00000000-0005-0000-0000-0000EB340000}"/>
    <cellStyle name="Note 3 13 4 3 3" xfId="6438" xr:uid="{00000000-0005-0000-0000-0000EC340000}"/>
    <cellStyle name="Note 3 13 4 3 3 2" xfId="23873" xr:uid="{00000000-0005-0000-0000-0000ED340000}"/>
    <cellStyle name="Note 3 13 4 3 3 3" xfId="38326" xr:uid="{00000000-0005-0000-0000-0000EE340000}"/>
    <cellStyle name="Note 3 13 4 3 4" xfId="8879" xr:uid="{00000000-0005-0000-0000-0000EF340000}"/>
    <cellStyle name="Note 3 13 4 3 4 2" xfId="26314" xr:uid="{00000000-0005-0000-0000-0000F0340000}"/>
    <cellStyle name="Note 3 13 4 3 4 3" xfId="40767" xr:uid="{00000000-0005-0000-0000-0000F1340000}"/>
    <cellStyle name="Note 3 13 4 3 5" xfId="11299" xr:uid="{00000000-0005-0000-0000-0000F2340000}"/>
    <cellStyle name="Note 3 13 4 3 5 2" xfId="28734" xr:uid="{00000000-0005-0000-0000-0000F3340000}"/>
    <cellStyle name="Note 3 13 4 3 5 3" xfId="43187" xr:uid="{00000000-0005-0000-0000-0000F4340000}"/>
    <cellStyle name="Note 3 13 4 3 6" xfId="18306" xr:uid="{00000000-0005-0000-0000-0000F5340000}"/>
    <cellStyle name="Note 3 13 4 4" xfId="1466" xr:uid="{00000000-0005-0000-0000-0000F6340000}"/>
    <cellStyle name="Note 3 13 4 4 2" xfId="3977" xr:uid="{00000000-0005-0000-0000-0000F7340000}"/>
    <cellStyle name="Note 3 13 4 4 2 2" xfId="21413" xr:uid="{00000000-0005-0000-0000-0000F8340000}"/>
    <cellStyle name="Note 3 13 4 4 2 3" xfId="35866" xr:uid="{00000000-0005-0000-0000-0000F9340000}"/>
    <cellStyle name="Note 3 13 4 4 3" xfId="6439" xr:uid="{00000000-0005-0000-0000-0000FA340000}"/>
    <cellStyle name="Note 3 13 4 4 3 2" xfId="23874" xr:uid="{00000000-0005-0000-0000-0000FB340000}"/>
    <cellStyle name="Note 3 13 4 4 3 3" xfId="38327" xr:uid="{00000000-0005-0000-0000-0000FC340000}"/>
    <cellStyle name="Note 3 13 4 4 4" xfId="8880" xr:uid="{00000000-0005-0000-0000-0000FD340000}"/>
    <cellStyle name="Note 3 13 4 4 4 2" xfId="26315" xr:uid="{00000000-0005-0000-0000-0000FE340000}"/>
    <cellStyle name="Note 3 13 4 4 4 3" xfId="40768" xr:uid="{00000000-0005-0000-0000-0000FF340000}"/>
    <cellStyle name="Note 3 13 4 4 5" xfId="11300" xr:uid="{00000000-0005-0000-0000-000000350000}"/>
    <cellStyle name="Note 3 13 4 4 5 2" xfId="28735" xr:uid="{00000000-0005-0000-0000-000001350000}"/>
    <cellStyle name="Note 3 13 4 4 5 3" xfId="43188" xr:uid="{00000000-0005-0000-0000-000002350000}"/>
    <cellStyle name="Note 3 13 4 4 6" xfId="15136" xr:uid="{00000000-0005-0000-0000-000003350000}"/>
    <cellStyle name="Note 3 13 4 4 6 2" xfId="32571" xr:uid="{00000000-0005-0000-0000-000004350000}"/>
    <cellStyle name="Note 3 13 4 4 6 3" xfId="47024" xr:uid="{00000000-0005-0000-0000-000005350000}"/>
    <cellStyle name="Note 3 13 4 4 7" xfId="18307" xr:uid="{00000000-0005-0000-0000-000006350000}"/>
    <cellStyle name="Note 3 13 4 4 8" xfId="20298" xr:uid="{00000000-0005-0000-0000-000007350000}"/>
    <cellStyle name="Note 3 13 4 5" xfId="3974" xr:uid="{00000000-0005-0000-0000-000008350000}"/>
    <cellStyle name="Note 3 13 4 5 2" xfId="13606" xr:uid="{00000000-0005-0000-0000-000009350000}"/>
    <cellStyle name="Note 3 13 4 5 2 2" xfId="31041" xr:uid="{00000000-0005-0000-0000-00000A350000}"/>
    <cellStyle name="Note 3 13 4 5 2 3" xfId="45494" xr:uid="{00000000-0005-0000-0000-00000B350000}"/>
    <cellStyle name="Note 3 13 4 5 3" xfId="16067" xr:uid="{00000000-0005-0000-0000-00000C350000}"/>
    <cellStyle name="Note 3 13 4 5 3 2" xfId="33502" xr:uid="{00000000-0005-0000-0000-00000D350000}"/>
    <cellStyle name="Note 3 13 4 5 3 3" xfId="47955" xr:uid="{00000000-0005-0000-0000-00000E350000}"/>
    <cellStyle name="Note 3 13 4 5 4" xfId="21410" xr:uid="{00000000-0005-0000-0000-00000F350000}"/>
    <cellStyle name="Note 3 13 4 5 5" xfId="35863" xr:uid="{00000000-0005-0000-0000-000010350000}"/>
    <cellStyle name="Note 3 13 4 6" xfId="6436" xr:uid="{00000000-0005-0000-0000-000011350000}"/>
    <cellStyle name="Note 3 13 4 6 2" xfId="23871" xr:uid="{00000000-0005-0000-0000-000012350000}"/>
    <cellStyle name="Note 3 13 4 6 3" xfId="38324" xr:uid="{00000000-0005-0000-0000-000013350000}"/>
    <cellStyle name="Note 3 13 4 7" xfId="8877" xr:uid="{00000000-0005-0000-0000-000014350000}"/>
    <cellStyle name="Note 3 13 4 7 2" xfId="26312" xr:uid="{00000000-0005-0000-0000-000015350000}"/>
    <cellStyle name="Note 3 13 4 7 3" xfId="40765" xr:uid="{00000000-0005-0000-0000-000016350000}"/>
    <cellStyle name="Note 3 13 4 8" xfId="11297" xr:uid="{00000000-0005-0000-0000-000017350000}"/>
    <cellStyle name="Note 3 13 4 8 2" xfId="28732" xr:uid="{00000000-0005-0000-0000-000018350000}"/>
    <cellStyle name="Note 3 13 4 8 3" xfId="43185" xr:uid="{00000000-0005-0000-0000-000019350000}"/>
    <cellStyle name="Note 3 13 4 9" xfId="18304" xr:uid="{00000000-0005-0000-0000-00001A350000}"/>
    <cellStyle name="Note 3 13 5" xfId="1467" xr:uid="{00000000-0005-0000-0000-00001B350000}"/>
    <cellStyle name="Note 3 13 5 2" xfId="1468" xr:uid="{00000000-0005-0000-0000-00001C350000}"/>
    <cellStyle name="Note 3 13 5 2 2" xfId="3979" xr:uid="{00000000-0005-0000-0000-00001D350000}"/>
    <cellStyle name="Note 3 13 5 2 2 2" xfId="13610" xr:uid="{00000000-0005-0000-0000-00001E350000}"/>
    <cellStyle name="Note 3 13 5 2 2 2 2" xfId="31045" xr:uid="{00000000-0005-0000-0000-00001F350000}"/>
    <cellStyle name="Note 3 13 5 2 2 2 3" xfId="45498" xr:uid="{00000000-0005-0000-0000-000020350000}"/>
    <cellStyle name="Note 3 13 5 2 2 3" xfId="16071" xr:uid="{00000000-0005-0000-0000-000021350000}"/>
    <cellStyle name="Note 3 13 5 2 2 3 2" xfId="33506" xr:uid="{00000000-0005-0000-0000-000022350000}"/>
    <cellStyle name="Note 3 13 5 2 2 3 3" xfId="47959" xr:uid="{00000000-0005-0000-0000-000023350000}"/>
    <cellStyle name="Note 3 13 5 2 2 4" xfId="21415" xr:uid="{00000000-0005-0000-0000-000024350000}"/>
    <cellStyle name="Note 3 13 5 2 2 5" xfId="35868" xr:uid="{00000000-0005-0000-0000-000025350000}"/>
    <cellStyle name="Note 3 13 5 2 3" xfId="6441" xr:uid="{00000000-0005-0000-0000-000026350000}"/>
    <cellStyle name="Note 3 13 5 2 3 2" xfId="23876" xr:uid="{00000000-0005-0000-0000-000027350000}"/>
    <cellStyle name="Note 3 13 5 2 3 3" xfId="38329" xr:uid="{00000000-0005-0000-0000-000028350000}"/>
    <cellStyle name="Note 3 13 5 2 4" xfId="8882" xr:uid="{00000000-0005-0000-0000-000029350000}"/>
    <cellStyle name="Note 3 13 5 2 4 2" xfId="26317" xr:uid="{00000000-0005-0000-0000-00002A350000}"/>
    <cellStyle name="Note 3 13 5 2 4 3" xfId="40770" xr:uid="{00000000-0005-0000-0000-00002B350000}"/>
    <cellStyle name="Note 3 13 5 2 5" xfId="11302" xr:uid="{00000000-0005-0000-0000-00002C350000}"/>
    <cellStyle name="Note 3 13 5 2 5 2" xfId="28737" xr:uid="{00000000-0005-0000-0000-00002D350000}"/>
    <cellStyle name="Note 3 13 5 2 5 3" xfId="43190" xr:uid="{00000000-0005-0000-0000-00002E350000}"/>
    <cellStyle name="Note 3 13 5 2 6" xfId="18309" xr:uid="{00000000-0005-0000-0000-00002F350000}"/>
    <cellStyle name="Note 3 13 5 3" xfId="1469" xr:uid="{00000000-0005-0000-0000-000030350000}"/>
    <cellStyle name="Note 3 13 5 3 2" xfId="3980" xr:uid="{00000000-0005-0000-0000-000031350000}"/>
    <cellStyle name="Note 3 13 5 3 2 2" xfId="13611" xr:uid="{00000000-0005-0000-0000-000032350000}"/>
    <cellStyle name="Note 3 13 5 3 2 2 2" xfId="31046" xr:uid="{00000000-0005-0000-0000-000033350000}"/>
    <cellStyle name="Note 3 13 5 3 2 2 3" xfId="45499" xr:uid="{00000000-0005-0000-0000-000034350000}"/>
    <cellStyle name="Note 3 13 5 3 2 3" xfId="16072" xr:uid="{00000000-0005-0000-0000-000035350000}"/>
    <cellStyle name="Note 3 13 5 3 2 3 2" xfId="33507" xr:uid="{00000000-0005-0000-0000-000036350000}"/>
    <cellStyle name="Note 3 13 5 3 2 3 3" xfId="47960" xr:uid="{00000000-0005-0000-0000-000037350000}"/>
    <cellStyle name="Note 3 13 5 3 2 4" xfId="21416" xr:uid="{00000000-0005-0000-0000-000038350000}"/>
    <cellStyle name="Note 3 13 5 3 2 5" xfId="35869" xr:uid="{00000000-0005-0000-0000-000039350000}"/>
    <cellStyle name="Note 3 13 5 3 3" xfId="6442" xr:uid="{00000000-0005-0000-0000-00003A350000}"/>
    <cellStyle name="Note 3 13 5 3 3 2" xfId="23877" xr:uid="{00000000-0005-0000-0000-00003B350000}"/>
    <cellStyle name="Note 3 13 5 3 3 3" xfId="38330" xr:uid="{00000000-0005-0000-0000-00003C350000}"/>
    <cellStyle name="Note 3 13 5 3 4" xfId="8883" xr:uid="{00000000-0005-0000-0000-00003D350000}"/>
    <cellStyle name="Note 3 13 5 3 4 2" xfId="26318" xr:uid="{00000000-0005-0000-0000-00003E350000}"/>
    <cellStyle name="Note 3 13 5 3 4 3" xfId="40771" xr:uid="{00000000-0005-0000-0000-00003F350000}"/>
    <cellStyle name="Note 3 13 5 3 5" xfId="11303" xr:uid="{00000000-0005-0000-0000-000040350000}"/>
    <cellStyle name="Note 3 13 5 3 5 2" xfId="28738" xr:uid="{00000000-0005-0000-0000-000041350000}"/>
    <cellStyle name="Note 3 13 5 3 5 3" xfId="43191" xr:uid="{00000000-0005-0000-0000-000042350000}"/>
    <cellStyle name="Note 3 13 5 3 6" xfId="18310" xr:uid="{00000000-0005-0000-0000-000043350000}"/>
    <cellStyle name="Note 3 13 5 4" xfId="1470" xr:uid="{00000000-0005-0000-0000-000044350000}"/>
    <cellStyle name="Note 3 13 5 4 2" xfId="3981" xr:uid="{00000000-0005-0000-0000-000045350000}"/>
    <cellStyle name="Note 3 13 5 4 2 2" xfId="21417" xr:uid="{00000000-0005-0000-0000-000046350000}"/>
    <cellStyle name="Note 3 13 5 4 2 3" xfId="35870" xr:uid="{00000000-0005-0000-0000-000047350000}"/>
    <cellStyle name="Note 3 13 5 4 3" xfId="6443" xr:uid="{00000000-0005-0000-0000-000048350000}"/>
    <cellStyle name="Note 3 13 5 4 3 2" xfId="23878" xr:uid="{00000000-0005-0000-0000-000049350000}"/>
    <cellStyle name="Note 3 13 5 4 3 3" xfId="38331" xr:uid="{00000000-0005-0000-0000-00004A350000}"/>
    <cellStyle name="Note 3 13 5 4 4" xfId="8884" xr:uid="{00000000-0005-0000-0000-00004B350000}"/>
    <cellStyle name="Note 3 13 5 4 4 2" xfId="26319" xr:uid="{00000000-0005-0000-0000-00004C350000}"/>
    <cellStyle name="Note 3 13 5 4 4 3" xfId="40772" xr:uid="{00000000-0005-0000-0000-00004D350000}"/>
    <cellStyle name="Note 3 13 5 4 5" xfId="11304" xr:uid="{00000000-0005-0000-0000-00004E350000}"/>
    <cellStyle name="Note 3 13 5 4 5 2" xfId="28739" xr:uid="{00000000-0005-0000-0000-00004F350000}"/>
    <cellStyle name="Note 3 13 5 4 5 3" xfId="43192" xr:uid="{00000000-0005-0000-0000-000050350000}"/>
    <cellStyle name="Note 3 13 5 4 6" xfId="15137" xr:uid="{00000000-0005-0000-0000-000051350000}"/>
    <cellStyle name="Note 3 13 5 4 6 2" xfId="32572" xr:uid="{00000000-0005-0000-0000-000052350000}"/>
    <cellStyle name="Note 3 13 5 4 6 3" xfId="47025" xr:uid="{00000000-0005-0000-0000-000053350000}"/>
    <cellStyle name="Note 3 13 5 4 7" xfId="18311" xr:uid="{00000000-0005-0000-0000-000054350000}"/>
    <cellStyle name="Note 3 13 5 4 8" xfId="20299" xr:uid="{00000000-0005-0000-0000-000055350000}"/>
    <cellStyle name="Note 3 13 5 5" xfId="3978" xr:uid="{00000000-0005-0000-0000-000056350000}"/>
    <cellStyle name="Note 3 13 5 5 2" xfId="13609" xr:uid="{00000000-0005-0000-0000-000057350000}"/>
    <cellStyle name="Note 3 13 5 5 2 2" xfId="31044" xr:uid="{00000000-0005-0000-0000-000058350000}"/>
    <cellStyle name="Note 3 13 5 5 2 3" xfId="45497" xr:uid="{00000000-0005-0000-0000-000059350000}"/>
    <cellStyle name="Note 3 13 5 5 3" xfId="16070" xr:uid="{00000000-0005-0000-0000-00005A350000}"/>
    <cellStyle name="Note 3 13 5 5 3 2" xfId="33505" xr:uid="{00000000-0005-0000-0000-00005B350000}"/>
    <cellStyle name="Note 3 13 5 5 3 3" xfId="47958" xr:uid="{00000000-0005-0000-0000-00005C350000}"/>
    <cellStyle name="Note 3 13 5 5 4" xfId="21414" xr:uid="{00000000-0005-0000-0000-00005D350000}"/>
    <cellStyle name="Note 3 13 5 5 5" xfId="35867" xr:uid="{00000000-0005-0000-0000-00005E350000}"/>
    <cellStyle name="Note 3 13 5 6" xfId="6440" xr:uid="{00000000-0005-0000-0000-00005F350000}"/>
    <cellStyle name="Note 3 13 5 6 2" xfId="23875" xr:uid="{00000000-0005-0000-0000-000060350000}"/>
    <cellStyle name="Note 3 13 5 6 3" xfId="38328" xr:uid="{00000000-0005-0000-0000-000061350000}"/>
    <cellStyle name="Note 3 13 5 7" xfId="8881" xr:uid="{00000000-0005-0000-0000-000062350000}"/>
    <cellStyle name="Note 3 13 5 7 2" xfId="26316" xr:uid="{00000000-0005-0000-0000-000063350000}"/>
    <cellStyle name="Note 3 13 5 7 3" xfId="40769" xr:uid="{00000000-0005-0000-0000-000064350000}"/>
    <cellStyle name="Note 3 13 5 8" xfId="11301" xr:uid="{00000000-0005-0000-0000-000065350000}"/>
    <cellStyle name="Note 3 13 5 8 2" xfId="28736" xr:uid="{00000000-0005-0000-0000-000066350000}"/>
    <cellStyle name="Note 3 13 5 8 3" xfId="43189" xr:uid="{00000000-0005-0000-0000-000067350000}"/>
    <cellStyle name="Note 3 13 5 9" xfId="18308" xr:uid="{00000000-0005-0000-0000-000068350000}"/>
    <cellStyle name="Note 3 13 6" xfId="1471" xr:uid="{00000000-0005-0000-0000-000069350000}"/>
    <cellStyle name="Note 3 13 6 2" xfId="3982" xr:uid="{00000000-0005-0000-0000-00006A350000}"/>
    <cellStyle name="Note 3 13 6 2 2" xfId="13612" xr:uid="{00000000-0005-0000-0000-00006B350000}"/>
    <cellStyle name="Note 3 13 6 2 2 2" xfId="31047" xr:uid="{00000000-0005-0000-0000-00006C350000}"/>
    <cellStyle name="Note 3 13 6 2 2 3" xfId="45500" xr:uid="{00000000-0005-0000-0000-00006D350000}"/>
    <cellStyle name="Note 3 13 6 2 3" xfId="16073" xr:uid="{00000000-0005-0000-0000-00006E350000}"/>
    <cellStyle name="Note 3 13 6 2 3 2" xfId="33508" xr:uid="{00000000-0005-0000-0000-00006F350000}"/>
    <cellStyle name="Note 3 13 6 2 3 3" xfId="47961" xr:uid="{00000000-0005-0000-0000-000070350000}"/>
    <cellStyle name="Note 3 13 6 2 4" xfId="21418" xr:uid="{00000000-0005-0000-0000-000071350000}"/>
    <cellStyle name="Note 3 13 6 2 5" xfId="35871" xr:uid="{00000000-0005-0000-0000-000072350000}"/>
    <cellStyle name="Note 3 13 6 3" xfId="6444" xr:uid="{00000000-0005-0000-0000-000073350000}"/>
    <cellStyle name="Note 3 13 6 3 2" xfId="23879" xr:uid="{00000000-0005-0000-0000-000074350000}"/>
    <cellStyle name="Note 3 13 6 3 3" xfId="38332" xr:uid="{00000000-0005-0000-0000-000075350000}"/>
    <cellStyle name="Note 3 13 6 4" xfId="8885" xr:uid="{00000000-0005-0000-0000-000076350000}"/>
    <cellStyle name="Note 3 13 6 4 2" xfId="26320" xr:uid="{00000000-0005-0000-0000-000077350000}"/>
    <cellStyle name="Note 3 13 6 4 3" xfId="40773" xr:uid="{00000000-0005-0000-0000-000078350000}"/>
    <cellStyle name="Note 3 13 6 5" xfId="11305" xr:uid="{00000000-0005-0000-0000-000079350000}"/>
    <cellStyle name="Note 3 13 6 5 2" xfId="28740" xr:uid="{00000000-0005-0000-0000-00007A350000}"/>
    <cellStyle name="Note 3 13 6 5 3" xfId="43193" xr:uid="{00000000-0005-0000-0000-00007B350000}"/>
    <cellStyle name="Note 3 13 6 6" xfId="18312" xr:uid="{00000000-0005-0000-0000-00007C350000}"/>
    <cellStyle name="Note 3 13 7" xfId="1472" xr:uid="{00000000-0005-0000-0000-00007D350000}"/>
    <cellStyle name="Note 3 13 7 2" xfId="3983" xr:uid="{00000000-0005-0000-0000-00007E350000}"/>
    <cellStyle name="Note 3 13 7 2 2" xfId="13613" xr:uid="{00000000-0005-0000-0000-00007F350000}"/>
    <cellStyle name="Note 3 13 7 2 2 2" xfId="31048" xr:uid="{00000000-0005-0000-0000-000080350000}"/>
    <cellStyle name="Note 3 13 7 2 2 3" xfId="45501" xr:uid="{00000000-0005-0000-0000-000081350000}"/>
    <cellStyle name="Note 3 13 7 2 3" xfId="16074" xr:uid="{00000000-0005-0000-0000-000082350000}"/>
    <cellStyle name="Note 3 13 7 2 3 2" xfId="33509" xr:uid="{00000000-0005-0000-0000-000083350000}"/>
    <cellStyle name="Note 3 13 7 2 3 3" xfId="47962" xr:uid="{00000000-0005-0000-0000-000084350000}"/>
    <cellStyle name="Note 3 13 7 2 4" xfId="21419" xr:uid="{00000000-0005-0000-0000-000085350000}"/>
    <cellStyle name="Note 3 13 7 2 5" xfId="35872" xr:uid="{00000000-0005-0000-0000-000086350000}"/>
    <cellStyle name="Note 3 13 7 3" xfId="6445" xr:uid="{00000000-0005-0000-0000-000087350000}"/>
    <cellStyle name="Note 3 13 7 3 2" xfId="23880" xr:uid="{00000000-0005-0000-0000-000088350000}"/>
    <cellStyle name="Note 3 13 7 3 3" xfId="38333" xr:uid="{00000000-0005-0000-0000-000089350000}"/>
    <cellStyle name="Note 3 13 7 4" xfId="8886" xr:uid="{00000000-0005-0000-0000-00008A350000}"/>
    <cellStyle name="Note 3 13 7 4 2" xfId="26321" xr:uid="{00000000-0005-0000-0000-00008B350000}"/>
    <cellStyle name="Note 3 13 7 4 3" xfId="40774" xr:uid="{00000000-0005-0000-0000-00008C350000}"/>
    <cellStyle name="Note 3 13 7 5" xfId="11306" xr:uid="{00000000-0005-0000-0000-00008D350000}"/>
    <cellStyle name="Note 3 13 7 5 2" xfId="28741" xr:uid="{00000000-0005-0000-0000-00008E350000}"/>
    <cellStyle name="Note 3 13 7 5 3" xfId="43194" xr:uid="{00000000-0005-0000-0000-00008F350000}"/>
    <cellStyle name="Note 3 13 7 6" xfId="18313" xr:uid="{00000000-0005-0000-0000-000090350000}"/>
    <cellStyle name="Note 3 13 8" xfId="1473" xr:uid="{00000000-0005-0000-0000-000091350000}"/>
    <cellStyle name="Note 3 13 8 2" xfId="3984" xr:uid="{00000000-0005-0000-0000-000092350000}"/>
    <cellStyle name="Note 3 13 8 2 2" xfId="21420" xr:uid="{00000000-0005-0000-0000-000093350000}"/>
    <cellStyle name="Note 3 13 8 2 3" xfId="35873" xr:uid="{00000000-0005-0000-0000-000094350000}"/>
    <cellStyle name="Note 3 13 8 3" xfId="6446" xr:uid="{00000000-0005-0000-0000-000095350000}"/>
    <cellStyle name="Note 3 13 8 3 2" xfId="23881" xr:uid="{00000000-0005-0000-0000-000096350000}"/>
    <cellStyle name="Note 3 13 8 3 3" xfId="38334" xr:uid="{00000000-0005-0000-0000-000097350000}"/>
    <cellStyle name="Note 3 13 8 4" xfId="8887" xr:uid="{00000000-0005-0000-0000-000098350000}"/>
    <cellStyle name="Note 3 13 8 4 2" xfId="26322" xr:uid="{00000000-0005-0000-0000-000099350000}"/>
    <cellStyle name="Note 3 13 8 4 3" xfId="40775" xr:uid="{00000000-0005-0000-0000-00009A350000}"/>
    <cellStyle name="Note 3 13 8 5" xfId="11307" xr:uid="{00000000-0005-0000-0000-00009B350000}"/>
    <cellStyle name="Note 3 13 8 5 2" xfId="28742" xr:uid="{00000000-0005-0000-0000-00009C350000}"/>
    <cellStyle name="Note 3 13 8 5 3" xfId="43195" xr:uid="{00000000-0005-0000-0000-00009D350000}"/>
    <cellStyle name="Note 3 13 8 6" xfId="15138" xr:uid="{00000000-0005-0000-0000-00009E350000}"/>
    <cellStyle name="Note 3 13 8 6 2" xfId="32573" xr:uid="{00000000-0005-0000-0000-00009F350000}"/>
    <cellStyle name="Note 3 13 8 6 3" xfId="47026" xr:uid="{00000000-0005-0000-0000-0000A0350000}"/>
    <cellStyle name="Note 3 13 8 7" xfId="18314" xr:uid="{00000000-0005-0000-0000-0000A1350000}"/>
    <cellStyle name="Note 3 13 8 8" xfId="20300" xr:uid="{00000000-0005-0000-0000-0000A2350000}"/>
    <cellStyle name="Note 3 13 9" xfId="3965" xr:uid="{00000000-0005-0000-0000-0000A3350000}"/>
    <cellStyle name="Note 3 13 9 2" xfId="13599" xr:uid="{00000000-0005-0000-0000-0000A4350000}"/>
    <cellStyle name="Note 3 13 9 2 2" xfId="31034" xr:uid="{00000000-0005-0000-0000-0000A5350000}"/>
    <cellStyle name="Note 3 13 9 2 3" xfId="45487" xr:uid="{00000000-0005-0000-0000-0000A6350000}"/>
    <cellStyle name="Note 3 13 9 3" xfId="16060" xr:uid="{00000000-0005-0000-0000-0000A7350000}"/>
    <cellStyle name="Note 3 13 9 3 2" xfId="33495" xr:uid="{00000000-0005-0000-0000-0000A8350000}"/>
    <cellStyle name="Note 3 13 9 3 3" xfId="47948" xr:uid="{00000000-0005-0000-0000-0000A9350000}"/>
    <cellStyle name="Note 3 13 9 4" xfId="21401" xr:uid="{00000000-0005-0000-0000-0000AA350000}"/>
    <cellStyle name="Note 3 13 9 5" xfId="35854" xr:uid="{00000000-0005-0000-0000-0000AB350000}"/>
    <cellStyle name="Note 3 14" xfId="1474" xr:uid="{00000000-0005-0000-0000-0000AC350000}"/>
    <cellStyle name="Note 3 14 10" xfId="6447" xr:uid="{00000000-0005-0000-0000-0000AD350000}"/>
    <cellStyle name="Note 3 14 10 2" xfId="23882" xr:uid="{00000000-0005-0000-0000-0000AE350000}"/>
    <cellStyle name="Note 3 14 10 3" xfId="38335" xr:uid="{00000000-0005-0000-0000-0000AF350000}"/>
    <cellStyle name="Note 3 14 11" xfId="8888" xr:uid="{00000000-0005-0000-0000-0000B0350000}"/>
    <cellStyle name="Note 3 14 11 2" xfId="26323" xr:uid="{00000000-0005-0000-0000-0000B1350000}"/>
    <cellStyle name="Note 3 14 11 3" xfId="40776" xr:uid="{00000000-0005-0000-0000-0000B2350000}"/>
    <cellStyle name="Note 3 14 12" xfId="11308" xr:uid="{00000000-0005-0000-0000-0000B3350000}"/>
    <cellStyle name="Note 3 14 12 2" xfId="28743" xr:uid="{00000000-0005-0000-0000-0000B4350000}"/>
    <cellStyle name="Note 3 14 12 3" xfId="43196" xr:uid="{00000000-0005-0000-0000-0000B5350000}"/>
    <cellStyle name="Note 3 14 13" xfId="18315" xr:uid="{00000000-0005-0000-0000-0000B6350000}"/>
    <cellStyle name="Note 3 14 2" xfId="1475" xr:uid="{00000000-0005-0000-0000-0000B7350000}"/>
    <cellStyle name="Note 3 14 2 2" xfId="1476" xr:uid="{00000000-0005-0000-0000-0000B8350000}"/>
    <cellStyle name="Note 3 14 2 2 2" xfId="3987" xr:uid="{00000000-0005-0000-0000-0000B9350000}"/>
    <cellStyle name="Note 3 14 2 2 2 2" xfId="13616" xr:uid="{00000000-0005-0000-0000-0000BA350000}"/>
    <cellStyle name="Note 3 14 2 2 2 2 2" xfId="31051" xr:uid="{00000000-0005-0000-0000-0000BB350000}"/>
    <cellStyle name="Note 3 14 2 2 2 2 3" xfId="45504" xr:uid="{00000000-0005-0000-0000-0000BC350000}"/>
    <cellStyle name="Note 3 14 2 2 2 3" xfId="16077" xr:uid="{00000000-0005-0000-0000-0000BD350000}"/>
    <cellStyle name="Note 3 14 2 2 2 3 2" xfId="33512" xr:uid="{00000000-0005-0000-0000-0000BE350000}"/>
    <cellStyle name="Note 3 14 2 2 2 3 3" xfId="47965" xr:uid="{00000000-0005-0000-0000-0000BF350000}"/>
    <cellStyle name="Note 3 14 2 2 2 4" xfId="21423" xr:uid="{00000000-0005-0000-0000-0000C0350000}"/>
    <cellStyle name="Note 3 14 2 2 2 5" xfId="35876" xr:uid="{00000000-0005-0000-0000-0000C1350000}"/>
    <cellStyle name="Note 3 14 2 2 3" xfId="6449" xr:uid="{00000000-0005-0000-0000-0000C2350000}"/>
    <cellStyle name="Note 3 14 2 2 3 2" xfId="23884" xr:uid="{00000000-0005-0000-0000-0000C3350000}"/>
    <cellStyle name="Note 3 14 2 2 3 3" xfId="38337" xr:uid="{00000000-0005-0000-0000-0000C4350000}"/>
    <cellStyle name="Note 3 14 2 2 4" xfId="8890" xr:uid="{00000000-0005-0000-0000-0000C5350000}"/>
    <cellStyle name="Note 3 14 2 2 4 2" xfId="26325" xr:uid="{00000000-0005-0000-0000-0000C6350000}"/>
    <cellStyle name="Note 3 14 2 2 4 3" xfId="40778" xr:uid="{00000000-0005-0000-0000-0000C7350000}"/>
    <cellStyle name="Note 3 14 2 2 5" xfId="11310" xr:uid="{00000000-0005-0000-0000-0000C8350000}"/>
    <cellStyle name="Note 3 14 2 2 5 2" xfId="28745" xr:uid="{00000000-0005-0000-0000-0000C9350000}"/>
    <cellStyle name="Note 3 14 2 2 5 3" xfId="43198" xr:uid="{00000000-0005-0000-0000-0000CA350000}"/>
    <cellStyle name="Note 3 14 2 2 6" xfId="18317" xr:uid="{00000000-0005-0000-0000-0000CB350000}"/>
    <cellStyle name="Note 3 14 2 3" xfId="1477" xr:uid="{00000000-0005-0000-0000-0000CC350000}"/>
    <cellStyle name="Note 3 14 2 3 2" xfId="3988" xr:uid="{00000000-0005-0000-0000-0000CD350000}"/>
    <cellStyle name="Note 3 14 2 3 2 2" xfId="13617" xr:uid="{00000000-0005-0000-0000-0000CE350000}"/>
    <cellStyle name="Note 3 14 2 3 2 2 2" xfId="31052" xr:uid="{00000000-0005-0000-0000-0000CF350000}"/>
    <cellStyle name="Note 3 14 2 3 2 2 3" xfId="45505" xr:uid="{00000000-0005-0000-0000-0000D0350000}"/>
    <cellStyle name="Note 3 14 2 3 2 3" xfId="16078" xr:uid="{00000000-0005-0000-0000-0000D1350000}"/>
    <cellStyle name="Note 3 14 2 3 2 3 2" xfId="33513" xr:uid="{00000000-0005-0000-0000-0000D2350000}"/>
    <cellStyle name="Note 3 14 2 3 2 3 3" xfId="47966" xr:uid="{00000000-0005-0000-0000-0000D3350000}"/>
    <cellStyle name="Note 3 14 2 3 2 4" xfId="21424" xr:uid="{00000000-0005-0000-0000-0000D4350000}"/>
    <cellStyle name="Note 3 14 2 3 2 5" xfId="35877" xr:uid="{00000000-0005-0000-0000-0000D5350000}"/>
    <cellStyle name="Note 3 14 2 3 3" xfId="6450" xr:uid="{00000000-0005-0000-0000-0000D6350000}"/>
    <cellStyle name="Note 3 14 2 3 3 2" xfId="23885" xr:uid="{00000000-0005-0000-0000-0000D7350000}"/>
    <cellStyle name="Note 3 14 2 3 3 3" xfId="38338" xr:uid="{00000000-0005-0000-0000-0000D8350000}"/>
    <cellStyle name="Note 3 14 2 3 4" xfId="8891" xr:uid="{00000000-0005-0000-0000-0000D9350000}"/>
    <cellStyle name="Note 3 14 2 3 4 2" xfId="26326" xr:uid="{00000000-0005-0000-0000-0000DA350000}"/>
    <cellStyle name="Note 3 14 2 3 4 3" xfId="40779" xr:uid="{00000000-0005-0000-0000-0000DB350000}"/>
    <cellStyle name="Note 3 14 2 3 5" xfId="11311" xr:uid="{00000000-0005-0000-0000-0000DC350000}"/>
    <cellStyle name="Note 3 14 2 3 5 2" xfId="28746" xr:uid="{00000000-0005-0000-0000-0000DD350000}"/>
    <cellStyle name="Note 3 14 2 3 5 3" xfId="43199" xr:uid="{00000000-0005-0000-0000-0000DE350000}"/>
    <cellStyle name="Note 3 14 2 3 6" xfId="18318" xr:uid="{00000000-0005-0000-0000-0000DF350000}"/>
    <cellStyle name="Note 3 14 2 4" xfId="1478" xr:uid="{00000000-0005-0000-0000-0000E0350000}"/>
    <cellStyle name="Note 3 14 2 4 2" xfId="3989" xr:uid="{00000000-0005-0000-0000-0000E1350000}"/>
    <cellStyle name="Note 3 14 2 4 2 2" xfId="21425" xr:uid="{00000000-0005-0000-0000-0000E2350000}"/>
    <cellStyle name="Note 3 14 2 4 2 3" xfId="35878" xr:uid="{00000000-0005-0000-0000-0000E3350000}"/>
    <cellStyle name="Note 3 14 2 4 3" xfId="6451" xr:uid="{00000000-0005-0000-0000-0000E4350000}"/>
    <cellStyle name="Note 3 14 2 4 3 2" xfId="23886" xr:uid="{00000000-0005-0000-0000-0000E5350000}"/>
    <cellStyle name="Note 3 14 2 4 3 3" xfId="38339" xr:uid="{00000000-0005-0000-0000-0000E6350000}"/>
    <cellStyle name="Note 3 14 2 4 4" xfId="8892" xr:uid="{00000000-0005-0000-0000-0000E7350000}"/>
    <cellStyle name="Note 3 14 2 4 4 2" xfId="26327" xr:uid="{00000000-0005-0000-0000-0000E8350000}"/>
    <cellStyle name="Note 3 14 2 4 4 3" xfId="40780" xr:uid="{00000000-0005-0000-0000-0000E9350000}"/>
    <cellStyle name="Note 3 14 2 4 5" xfId="11312" xr:uid="{00000000-0005-0000-0000-0000EA350000}"/>
    <cellStyle name="Note 3 14 2 4 5 2" xfId="28747" xr:uid="{00000000-0005-0000-0000-0000EB350000}"/>
    <cellStyle name="Note 3 14 2 4 5 3" xfId="43200" xr:uid="{00000000-0005-0000-0000-0000EC350000}"/>
    <cellStyle name="Note 3 14 2 4 6" xfId="15139" xr:uid="{00000000-0005-0000-0000-0000ED350000}"/>
    <cellStyle name="Note 3 14 2 4 6 2" xfId="32574" xr:uid="{00000000-0005-0000-0000-0000EE350000}"/>
    <cellStyle name="Note 3 14 2 4 6 3" xfId="47027" xr:uid="{00000000-0005-0000-0000-0000EF350000}"/>
    <cellStyle name="Note 3 14 2 4 7" xfId="18319" xr:uid="{00000000-0005-0000-0000-0000F0350000}"/>
    <cellStyle name="Note 3 14 2 4 8" xfId="20301" xr:uid="{00000000-0005-0000-0000-0000F1350000}"/>
    <cellStyle name="Note 3 14 2 5" xfId="3986" xr:uid="{00000000-0005-0000-0000-0000F2350000}"/>
    <cellStyle name="Note 3 14 2 5 2" xfId="13615" xr:uid="{00000000-0005-0000-0000-0000F3350000}"/>
    <cellStyle name="Note 3 14 2 5 2 2" xfId="31050" xr:uid="{00000000-0005-0000-0000-0000F4350000}"/>
    <cellStyle name="Note 3 14 2 5 2 3" xfId="45503" xr:uid="{00000000-0005-0000-0000-0000F5350000}"/>
    <cellStyle name="Note 3 14 2 5 3" xfId="16076" xr:uid="{00000000-0005-0000-0000-0000F6350000}"/>
    <cellStyle name="Note 3 14 2 5 3 2" xfId="33511" xr:uid="{00000000-0005-0000-0000-0000F7350000}"/>
    <cellStyle name="Note 3 14 2 5 3 3" xfId="47964" xr:uid="{00000000-0005-0000-0000-0000F8350000}"/>
    <cellStyle name="Note 3 14 2 5 4" xfId="21422" xr:uid="{00000000-0005-0000-0000-0000F9350000}"/>
    <cellStyle name="Note 3 14 2 5 5" xfId="35875" xr:uid="{00000000-0005-0000-0000-0000FA350000}"/>
    <cellStyle name="Note 3 14 2 6" xfId="6448" xr:uid="{00000000-0005-0000-0000-0000FB350000}"/>
    <cellStyle name="Note 3 14 2 6 2" xfId="23883" xr:uid="{00000000-0005-0000-0000-0000FC350000}"/>
    <cellStyle name="Note 3 14 2 6 3" xfId="38336" xr:uid="{00000000-0005-0000-0000-0000FD350000}"/>
    <cellStyle name="Note 3 14 2 7" xfId="8889" xr:uid="{00000000-0005-0000-0000-0000FE350000}"/>
    <cellStyle name="Note 3 14 2 7 2" xfId="26324" xr:uid="{00000000-0005-0000-0000-0000FF350000}"/>
    <cellStyle name="Note 3 14 2 7 3" xfId="40777" xr:uid="{00000000-0005-0000-0000-000000360000}"/>
    <cellStyle name="Note 3 14 2 8" xfId="11309" xr:uid="{00000000-0005-0000-0000-000001360000}"/>
    <cellStyle name="Note 3 14 2 8 2" xfId="28744" xr:uid="{00000000-0005-0000-0000-000002360000}"/>
    <cellStyle name="Note 3 14 2 8 3" xfId="43197" xr:uid="{00000000-0005-0000-0000-000003360000}"/>
    <cellStyle name="Note 3 14 2 9" xfId="18316" xr:uid="{00000000-0005-0000-0000-000004360000}"/>
    <cellStyle name="Note 3 14 3" xfId="1479" xr:uid="{00000000-0005-0000-0000-000005360000}"/>
    <cellStyle name="Note 3 14 3 2" xfId="1480" xr:uid="{00000000-0005-0000-0000-000006360000}"/>
    <cellStyle name="Note 3 14 3 2 2" xfId="3991" xr:uid="{00000000-0005-0000-0000-000007360000}"/>
    <cellStyle name="Note 3 14 3 2 2 2" xfId="13619" xr:uid="{00000000-0005-0000-0000-000008360000}"/>
    <cellStyle name="Note 3 14 3 2 2 2 2" xfId="31054" xr:uid="{00000000-0005-0000-0000-000009360000}"/>
    <cellStyle name="Note 3 14 3 2 2 2 3" xfId="45507" xr:uid="{00000000-0005-0000-0000-00000A360000}"/>
    <cellStyle name="Note 3 14 3 2 2 3" xfId="16080" xr:uid="{00000000-0005-0000-0000-00000B360000}"/>
    <cellStyle name="Note 3 14 3 2 2 3 2" xfId="33515" xr:uid="{00000000-0005-0000-0000-00000C360000}"/>
    <cellStyle name="Note 3 14 3 2 2 3 3" xfId="47968" xr:uid="{00000000-0005-0000-0000-00000D360000}"/>
    <cellStyle name="Note 3 14 3 2 2 4" xfId="21427" xr:uid="{00000000-0005-0000-0000-00000E360000}"/>
    <cellStyle name="Note 3 14 3 2 2 5" xfId="35880" xr:uid="{00000000-0005-0000-0000-00000F360000}"/>
    <cellStyle name="Note 3 14 3 2 3" xfId="6453" xr:uid="{00000000-0005-0000-0000-000010360000}"/>
    <cellStyle name="Note 3 14 3 2 3 2" xfId="23888" xr:uid="{00000000-0005-0000-0000-000011360000}"/>
    <cellStyle name="Note 3 14 3 2 3 3" xfId="38341" xr:uid="{00000000-0005-0000-0000-000012360000}"/>
    <cellStyle name="Note 3 14 3 2 4" xfId="8894" xr:uid="{00000000-0005-0000-0000-000013360000}"/>
    <cellStyle name="Note 3 14 3 2 4 2" xfId="26329" xr:uid="{00000000-0005-0000-0000-000014360000}"/>
    <cellStyle name="Note 3 14 3 2 4 3" xfId="40782" xr:uid="{00000000-0005-0000-0000-000015360000}"/>
    <cellStyle name="Note 3 14 3 2 5" xfId="11314" xr:uid="{00000000-0005-0000-0000-000016360000}"/>
    <cellStyle name="Note 3 14 3 2 5 2" xfId="28749" xr:uid="{00000000-0005-0000-0000-000017360000}"/>
    <cellStyle name="Note 3 14 3 2 5 3" xfId="43202" xr:uid="{00000000-0005-0000-0000-000018360000}"/>
    <cellStyle name="Note 3 14 3 2 6" xfId="18321" xr:uid="{00000000-0005-0000-0000-000019360000}"/>
    <cellStyle name="Note 3 14 3 3" xfId="1481" xr:uid="{00000000-0005-0000-0000-00001A360000}"/>
    <cellStyle name="Note 3 14 3 3 2" xfId="3992" xr:uid="{00000000-0005-0000-0000-00001B360000}"/>
    <cellStyle name="Note 3 14 3 3 2 2" xfId="13620" xr:uid="{00000000-0005-0000-0000-00001C360000}"/>
    <cellStyle name="Note 3 14 3 3 2 2 2" xfId="31055" xr:uid="{00000000-0005-0000-0000-00001D360000}"/>
    <cellStyle name="Note 3 14 3 3 2 2 3" xfId="45508" xr:uid="{00000000-0005-0000-0000-00001E360000}"/>
    <cellStyle name="Note 3 14 3 3 2 3" xfId="16081" xr:uid="{00000000-0005-0000-0000-00001F360000}"/>
    <cellStyle name="Note 3 14 3 3 2 3 2" xfId="33516" xr:uid="{00000000-0005-0000-0000-000020360000}"/>
    <cellStyle name="Note 3 14 3 3 2 3 3" xfId="47969" xr:uid="{00000000-0005-0000-0000-000021360000}"/>
    <cellStyle name="Note 3 14 3 3 2 4" xfId="21428" xr:uid="{00000000-0005-0000-0000-000022360000}"/>
    <cellStyle name="Note 3 14 3 3 2 5" xfId="35881" xr:uid="{00000000-0005-0000-0000-000023360000}"/>
    <cellStyle name="Note 3 14 3 3 3" xfId="6454" xr:uid="{00000000-0005-0000-0000-000024360000}"/>
    <cellStyle name="Note 3 14 3 3 3 2" xfId="23889" xr:uid="{00000000-0005-0000-0000-000025360000}"/>
    <cellStyle name="Note 3 14 3 3 3 3" xfId="38342" xr:uid="{00000000-0005-0000-0000-000026360000}"/>
    <cellStyle name="Note 3 14 3 3 4" xfId="8895" xr:uid="{00000000-0005-0000-0000-000027360000}"/>
    <cellStyle name="Note 3 14 3 3 4 2" xfId="26330" xr:uid="{00000000-0005-0000-0000-000028360000}"/>
    <cellStyle name="Note 3 14 3 3 4 3" xfId="40783" xr:uid="{00000000-0005-0000-0000-000029360000}"/>
    <cellStyle name="Note 3 14 3 3 5" xfId="11315" xr:uid="{00000000-0005-0000-0000-00002A360000}"/>
    <cellStyle name="Note 3 14 3 3 5 2" xfId="28750" xr:uid="{00000000-0005-0000-0000-00002B360000}"/>
    <cellStyle name="Note 3 14 3 3 5 3" xfId="43203" xr:uid="{00000000-0005-0000-0000-00002C360000}"/>
    <cellStyle name="Note 3 14 3 3 6" xfId="18322" xr:uid="{00000000-0005-0000-0000-00002D360000}"/>
    <cellStyle name="Note 3 14 3 4" xfId="1482" xr:uid="{00000000-0005-0000-0000-00002E360000}"/>
    <cellStyle name="Note 3 14 3 4 2" xfId="3993" xr:uid="{00000000-0005-0000-0000-00002F360000}"/>
    <cellStyle name="Note 3 14 3 4 2 2" xfId="21429" xr:uid="{00000000-0005-0000-0000-000030360000}"/>
    <cellStyle name="Note 3 14 3 4 2 3" xfId="35882" xr:uid="{00000000-0005-0000-0000-000031360000}"/>
    <cellStyle name="Note 3 14 3 4 3" xfId="6455" xr:uid="{00000000-0005-0000-0000-000032360000}"/>
    <cellStyle name="Note 3 14 3 4 3 2" xfId="23890" xr:uid="{00000000-0005-0000-0000-000033360000}"/>
    <cellStyle name="Note 3 14 3 4 3 3" xfId="38343" xr:uid="{00000000-0005-0000-0000-000034360000}"/>
    <cellStyle name="Note 3 14 3 4 4" xfId="8896" xr:uid="{00000000-0005-0000-0000-000035360000}"/>
    <cellStyle name="Note 3 14 3 4 4 2" xfId="26331" xr:uid="{00000000-0005-0000-0000-000036360000}"/>
    <cellStyle name="Note 3 14 3 4 4 3" xfId="40784" xr:uid="{00000000-0005-0000-0000-000037360000}"/>
    <cellStyle name="Note 3 14 3 4 5" xfId="11316" xr:uid="{00000000-0005-0000-0000-000038360000}"/>
    <cellStyle name="Note 3 14 3 4 5 2" xfId="28751" xr:uid="{00000000-0005-0000-0000-000039360000}"/>
    <cellStyle name="Note 3 14 3 4 5 3" xfId="43204" xr:uid="{00000000-0005-0000-0000-00003A360000}"/>
    <cellStyle name="Note 3 14 3 4 6" xfId="15140" xr:uid="{00000000-0005-0000-0000-00003B360000}"/>
    <cellStyle name="Note 3 14 3 4 6 2" xfId="32575" xr:uid="{00000000-0005-0000-0000-00003C360000}"/>
    <cellStyle name="Note 3 14 3 4 6 3" xfId="47028" xr:uid="{00000000-0005-0000-0000-00003D360000}"/>
    <cellStyle name="Note 3 14 3 4 7" xfId="18323" xr:uid="{00000000-0005-0000-0000-00003E360000}"/>
    <cellStyle name="Note 3 14 3 4 8" xfId="20302" xr:uid="{00000000-0005-0000-0000-00003F360000}"/>
    <cellStyle name="Note 3 14 3 5" xfId="3990" xr:uid="{00000000-0005-0000-0000-000040360000}"/>
    <cellStyle name="Note 3 14 3 5 2" xfId="13618" xr:uid="{00000000-0005-0000-0000-000041360000}"/>
    <cellStyle name="Note 3 14 3 5 2 2" xfId="31053" xr:uid="{00000000-0005-0000-0000-000042360000}"/>
    <cellStyle name="Note 3 14 3 5 2 3" xfId="45506" xr:uid="{00000000-0005-0000-0000-000043360000}"/>
    <cellStyle name="Note 3 14 3 5 3" xfId="16079" xr:uid="{00000000-0005-0000-0000-000044360000}"/>
    <cellStyle name="Note 3 14 3 5 3 2" xfId="33514" xr:uid="{00000000-0005-0000-0000-000045360000}"/>
    <cellStyle name="Note 3 14 3 5 3 3" xfId="47967" xr:uid="{00000000-0005-0000-0000-000046360000}"/>
    <cellStyle name="Note 3 14 3 5 4" xfId="21426" xr:uid="{00000000-0005-0000-0000-000047360000}"/>
    <cellStyle name="Note 3 14 3 5 5" xfId="35879" xr:uid="{00000000-0005-0000-0000-000048360000}"/>
    <cellStyle name="Note 3 14 3 6" xfId="6452" xr:uid="{00000000-0005-0000-0000-000049360000}"/>
    <cellStyle name="Note 3 14 3 6 2" xfId="23887" xr:uid="{00000000-0005-0000-0000-00004A360000}"/>
    <cellStyle name="Note 3 14 3 6 3" xfId="38340" xr:uid="{00000000-0005-0000-0000-00004B360000}"/>
    <cellStyle name="Note 3 14 3 7" xfId="8893" xr:uid="{00000000-0005-0000-0000-00004C360000}"/>
    <cellStyle name="Note 3 14 3 7 2" xfId="26328" xr:uid="{00000000-0005-0000-0000-00004D360000}"/>
    <cellStyle name="Note 3 14 3 7 3" xfId="40781" xr:uid="{00000000-0005-0000-0000-00004E360000}"/>
    <cellStyle name="Note 3 14 3 8" xfId="11313" xr:uid="{00000000-0005-0000-0000-00004F360000}"/>
    <cellStyle name="Note 3 14 3 8 2" xfId="28748" xr:uid="{00000000-0005-0000-0000-000050360000}"/>
    <cellStyle name="Note 3 14 3 8 3" xfId="43201" xr:uid="{00000000-0005-0000-0000-000051360000}"/>
    <cellStyle name="Note 3 14 3 9" xfId="18320" xr:uid="{00000000-0005-0000-0000-000052360000}"/>
    <cellStyle name="Note 3 14 4" xfId="1483" xr:uid="{00000000-0005-0000-0000-000053360000}"/>
    <cellStyle name="Note 3 14 4 2" xfId="1484" xr:uid="{00000000-0005-0000-0000-000054360000}"/>
    <cellStyle name="Note 3 14 4 2 2" xfId="3995" xr:uid="{00000000-0005-0000-0000-000055360000}"/>
    <cellStyle name="Note 3 14 4 2 2 2" xfId="13622" xr:uid="{00000000-0005-0000-0000-000056360000}"/>
    <cellStyle name="Note 3 14 4 2 2 2 2" xfId="31057" xr:uid="{00000000-0005-0000-0000-000057360000}"/>
    <cellStyle name="Note 3 14 4 2 2 2 3" xfId="45510" xr:uid="{00000000-0005-0000-0000-000058360000}"/>
    <cellStyle name="Note 3 14 4 2 2 3" xfId="16083" xr:uid="{00000000-0005-0000-0000-000059360000}"/>
    <cellStyle name="Note 3 14 4 2 2 3 2" xfId="33518" xr:uid="{00000000-0005-0000-0000-00005A360000}"/>
    <cellStyle name="Note 3 14 4 2 2 3 3" xfId="47971" xr:uid="{00000000-0005-0000-0000-00005B360000}"/>
    <cellStyle name="Note 3 14 4 2 2 4" xfId="21431" xr:uid="{00000000-0005-0000-0000-00005C360000}"/>
    <cellStyle name="Note 3 14 4 2 2 5" xfId="35884" xr:uid="{00000000-0005-0000-0000-00005D360000}"/>
    <cellStyle name="Note 3 14 4 2 3" xfId="6457" xr:uid="{00000000-0005-0000-0000-00005E360000}"/>
    <cellStyle name="Note 3 14 4 2 3 2" xfId="23892" xr:uid="{00000000-0005-0000-0000-00005F360000}"/>
    <cellStyle name="Note 3 14 4 2 3 3" xfId="38345" xr:uid="{00000000-0005-0000-0000-000060360000}"/>
    <cellStyle name="Note 3 14 4 2 4" xfId="8898" xr:uid="{00000000-0005-0000-0000-000061360000}"/>
    <cellStyle name="Note 3 14 4 2 4 2" xfId="26333" xr:uid="{00000000-0005-0000-0000-000062360000}"/>
    <cellStyle name="Note 3 14 4 2 4 3" xfId="40786" xr:uid="{00000000-0005-0000-0000-000063360000}"/>
    <cellStyle name="Note 3 14 4 2 5" xfId="11318" xr:uid="{00000000-0005-0000-0000-000064360000}"/>
    <cellStyle name="Note 3 14 4 2 5 2" xfId="28753" xr:uid="{00000000-0005-0000-0000-000065360000}"/>
    <cellStyle name="Note 3 14 4 2 5 3" xfId="43206" xr:uid="{00000000-0005-0000-0000-000066360000}"/>
    <cellStyle name="Note 3 14 4 2 6" xfId="18325" xr:uid="{00000000-0005-0000-0000-000067360000}"/>
    <cellStyle name="Note 3 14 4 3" xfId="1485" xr:uid="{00000000-0005-0000-0000-000068360000}"/>
    <cellStyle name="Note 3 14 4 3 2" xfId="3996" xr:uid="{00000000-0005-0000-0000-000069360000}"/>
    <cellStyle name="Note 3 14 4 3 2 2" xfId="13623" xr:uid="{00000000-0005-0000-0000-00006A360000}"/>
    <cellStyle name="Note 3 14 4 3 2 2 2" xfId="31058" xr:uid="{00000000-0005-0000-0000-00006B360000}"/>
    <cellStyle name="Note 3 14 4 3 2 2 3" xfId="45511" xr:uid="{00000000-0005-0000-0000-00006C360000}"/>
    <cellStyle name="Note 3 14 4 3 2 3" xfId="16084" xr:uid="{00000000-0005-0000-0000-00006D360000}"/>
    <cellStyle name="Note 3 14 4 3 2 3 2" xfId="33519" xr:uid="{00000000-0005-0000-0000-00006E360000}"/>
    <cellStyle name="Note 3 14 4 3 2 3 3" xfId="47972" xr:uid="{00000000-0005-0000-0000-00006F360000}"/>
    <cellStyle name="Note 3 14 4 3 2 4" xfId="21432" xr:uid="{00000000-0005-0000-0000-000070360000}"/>
    <cellStyle name="Note 3 14 4 3 2 5" xfId="35885" xr:uid="{00000000-0005-0000-0000-000071360000}"/>
    <cellStyle name="Note 3 14 4 3 3" xfId="6458" xr:uid="{00000000-0005-0000-0000-000072360000}"/>
    <cellStyle name="Note 3 14 4 3 3 2" xfId="23893" xr:uid="{00000000-0005-0000-0000-000073360000}"/>
    <cellStyle name="Note 3 14 4 3 3 3" xfId="38346" xr:uid="{00000000-0005-0000-0000-000074360000}"/>
    <cellStyle name="Note 3 14 4 3 4" xfId="8899" xr:uid="{00000000-0005-0000-0000-000075360000}"/>
    <cellStyle name="Note 3 14 4 3 4 2" xfId="26334" xr:uid="{00000000-0005-0000-0000-000076360000}"/>
    <cellStyle name="Note 3 14 4 3 4 3" xfId="40787" xr:uid="{00000000-0005-0000-0000-000077360000}"/>
    <cellStyle name="Note 3 14 4 3 5" xfId="11319" xr:uid="{00000000-0005-0000-0000-000078360000}"/>
    <cellStyle name="Note 3 14 4 3 5 2" xfId="28754" xr:uid="{00000000-0005-0000-0000-000079360000}"/>
    <cellStyle name="Note 3 14 4 3 5 3" xfId="43207" xr:uid="{00000000-0005-0000-0000-00007A360000}"/>
    <cellStyle name="Note 3 14 4 3 6" xfId="18326" xr:uid="{00000000-0005-0000-0000-00007B360000}"/>
    <cellStyle name="Note 3 14 4 4" xfId="1486" xr:uid="{00000000-0005-0000-0000-00007C360000}"/>
    <cellStyle name="Note 3 14 4 4 2" xfId="3997" xr:uid="{00000000-0005-0000-0000-00007D360000}"/>
    <cellStyle name="Note 3 14 4 4 2 2" xfId="21433" xr:uid="{00000000-0005-0000-0000-00007E360000}"/>
    <cellStyle name="Note 3 14 4 4 2 3" xfId="35886" xr:uid="{00000000-0005-0000-0000-00007F360000}"/>
    <cellStyle name="Note 3 14 4 4 3" xfId="6459" xr:uid="{00000000-0005-0000-0000-000080360000}"/>
    <cellStyle name="Note 3 14 4 4 3 2" xfId="23894" xr:uid="{00000000-0005-0000-0000-000081360000}"/>
    <cellStyle name="Note 3 14 4 4 3 3" xfId="38347" xr:uid="{00000000-0005-0000-0000-000082360000}"/>
    <cellStyle name="Note 3 14 4 4 4" xfId="8900" xr:uid="{00000000-0005-0000-0000-000083360000}"/>
    <cellStyle name="Note 3 14 4 4 4 2" xfId="26335" xr:uid="{00000000-0005-0000-0000-000084360000}"/>
    <cellStyle name="Note 3 14 4 4 4 3" xfId="40788" xr:uid="{00000000-0005-0000-0000-000085360000}"/>
    <cellStyle name="Note 3 14 4 4 5" xfId="11320" xr:uid="{00000000-0005-0000-0000-000086360000}"/>
    <cellStyle name="Note 3 14 4 4 5 2" xfId="28755" xr:uid="{00000000-0005-0000-0000-000087360000}"/>
    <cellStyle name="Note 3 14 4 4 5 3" xfId="43208" xr:uid="{00000000-0005-0000-0000-000088360000}"/>
    <cellStyle name="Note 3 14 4 4 6" xfId="15141" xr:uid="{00000000-0005-0000-0000-000089360000}"/>
    <cellStyle name="Note 3 14 4 4 6 2" xfId="32576" xr:uid="{00000000-0005-0000-0000-00008A360000}"/>
    <cellStyle name="Note 3 14 4 4 6 3" xfId="47029" xr:uid="{00000000-0005-0000-0000-00008B360000}"/>
    <cellStyle name="Note 3 14 4 4 7" xfId="18327" xr:uid="{00000000-0005-0000-0000-00008C360000}"/>
    <cellStyle name="Note 3 14 4 4 8" xfId="20303" xr:uid="{00000000-0005-0000-0000-00008D360000}"/>
    <cellStyle name="Note 3 14 4 5" xfId="3994" xr:uid="{00000000-0005-0000-0000-00008E360000}"/>
    <cellStyle name="Note 3 14 4 5 2" xfId="13621" xr:uid="{00000000-0005-0000-0000-00008F360000}"/>
    <cellStyle name="Note 3 14 4 5 2 2" xfId="31056" xr:uid="{00000000-0005-0000-0000-000090360000}"/>
    <cellStyle name="Note 3 14 4 5 2 3" xfId="45509" xr:uid="{00000000-0005-0000-0000-000091360000}"/>
    <cellStyle name="Note 3 14 4 5 3" xfId="16082" xr:uid="{00000000-0005-0000-0000-000092360000}"/>
    <cellStyle name="Note 3 14 4 5 3 2" xfId="33517" xr:uid="{00000000-0005-0000-0000-000093360000}"/>
    <cellStyle name="Note 3 14 4 5 3 3" xfId="47970" xr:uid="{00000000-0005-0000-0000-000094360000}"/>
    <cellStyle name="Note 3 14 4 5 4" xfId="21430" xr:uid="{00000000-0005-0000-0000-000095360000}"/>
    <cellStyle name="Note 3 14 4 5 5" xfId="35883" xr:uid="{00000000-0005-0000-0000-000096360000}"/>
    <cellStyle name="Note 3 14 4 6" xfId="6456" xr:uid="{00000000-0005-0000-0000-000097360000}"/>
    <cellStyle name="Note 3 14 4 6 2" xfId="23891" xr:uid="{00000000-0005-0000-0000-000098360000}"/>
    <cellStyle name="Note 3 14 4 6 3" xfId="38344" xr:uid="{00000000-0005-0000-0000-000099360000}"/>
    <cellStyle name="Note 3 14 4 7" xfId="8897" xr:uid="{00000000-0005-0000-0000-00009A360000}"/>
    <cellStyle name="Note 3 14 4 7 2" xfId="26332" xr:uid="{00000000-0005-0000-0000-00009B360000}"/>
    <cellStyle name="Note 3 14 4 7 3" xfId="40785" xr:uid="{00000000-0005-0000-0000-00009C360000}"/>
    <cellStyle name="Note 3 14 4 8" xfId="11317" xr:uid="{00000000-0005-0000-0000-00009D360000}"/>
    <cellStyle name="Note 3 14 4 8 2" xfId="28752" xr:uid="{00000000-0005-0000-0000-00009E360000}"/>
    <cellStyle name="Note 3 14 4 8 3" xfId="43205" xr:uid="{00000000-0005-0000-0000-00009F360000}"/>
    <cellStyle name="Note 3 14 4 9" xfId="18324" xr:uid="{00000000-0005-0000-0000-0000A0360000}"/>
    <cellStyle name="Note 3 14 5" xfId="1487" xr:uid="{00000000-0005-0000-0000-0000A1360000}"/>
    <cellStyle name="Note 3 14 5 2" xfId="1488" xr:uid="{00000000-0005-0000-0000-0000A2360000}"/>
    <cellStyle name="Note 3 14 5 2 2" xfId="3999" xr:uid="{00000000-0005-0000-0000-0000A3360000}"/>
    <cellStyle name="Note 3 14 5 2 2 2" xfId="13625" xr:uid="{00000000-0005-0000-0000-0000A4360000}"/>
    <cellStyle name="Note 3 14 5 2 2 2 2" xfId="31060" xr:uid="{00000000-0005-0000-0000-0000A5360000}"/>
    <cellStyle name="Note 3 14 5 2 2 2 3" xfId="45513" xr:uid="{00000000-0005-0000-0000-0000A6360000}"/>
    <cellStyle name="Note 3 14 5 2 2 3" xfId="16086" xr:uid="{00000000-0005-0000-0000-0000A7360000}"/>
    <cellStyle name="Note 3 14 5 2 2 3 2" xfId="33521" xr:uid="{00000000-0005-0000-0000-0000A8360000}"/>
    <cellStyle name="Note 3 14 5 2 2 3 3" xfId="47974" xr:uid="{00000000-0005-0000-0000-0000A9360000}"/>
    <cellStyle name="Note 3 14 5 2 2 4" xfId="21435" xr:uid="{00000000-0005-0000-0000-0000AA360000}"/>
    <cellStyle name="Note 3 14 5 2 2 5" xfId="35888" xr:uid="{00000000-0005-0000-0000-0000AB360000}"/>
    <cellStyle name="Note 3 14 5 2 3" xfId="6461" xr:uid="{00000000-0005-0000-0000-0000AC360000}"/>
    <cellStyle name="Note 3 14 5 2 3 2" xfId="23896" xr:uid="{00000000-0005-0000-0000-0000AD360000}"/>
    <cellStyle name="Note 3 14 5 2 3 3" xfId="38349" xr:uid="{00000000-0005-0000-0000-0000AE360000}"/>
    <cellStyle name="Note 3 14 5 2 4" xfId="8902" xr:uid="{00000000-0005-0000-0000-0000AF360000}"/>
    <cellStyle name="Note 3 14 5 2 4 2" xfId="26337" xr:uid="{00000000-0005-0000-0000-0000B0360000}"/>
    <cellStyle name="Note 3 14 5 2 4 3" xfId="40790" xr:uid="{00000000-0005-0000-0000-0000B1360000}"/>
    <cellStyle name="Note 3 14 5 2 5" xfId="11322" xr:uid="{00000000-0005-0000-0000-0000B2360000}"/>
    <cellStyle name="Note 3 14 5 2 5 2" xfId="28757" xr:uid="{00000000-0005-0000-0000-0000B3360000}"/>
    <cellStyle name="Note 3 14 5 2 5 3" xfId="43210" xr:uid="{00000000-0005-0000-0000-0000B4360000}"/>
    <cellStyle name="Note 3 14 5 2 6" xfId="18329" xr:uid="{00000000-0005-0000-0000-0000B5360000}"/>
    <cellStyle name="Note 3 14 5 3" xfId="1489" xr:uid="{00000000-0005-0000-0000-0000B6360000}"/>
    <cellStyle name="Note 3 14 5 3 2" xfId="4000" xr:uid="{00000000-0005-0000-0000-0000B7360000}"/>
    <cellStyle name="Note 3 14 5 3 2 2" xfId="13626" xr:uid="{00000000-0005-0000-0000-0000B8360000}"/>
    <cellStyle name="Note 3 14 5 3 2 2 2" xfId="31061" xr:uid="{00000000-0005-0000-0000-0000B9360000}"/>
    <cellStyle name="Note 3 14 5 3 2 2 3" xfId="45514" xr:uid="{00000000-0005-0000-0000-0000BA360000}"/>
    <cellStyle name="Note 3 14 5 3 2 3" xfId="16087" xr:uid="{00000000-0005-0000-0000-0000BB360000}"/>
    <cellStyle name="Note 3 14 5 3 2 3 2" xfId="33522" xr:uid="{00000000-0005-0000-0000-0000BC360000}"/>
    <cellStyle name="Note 3 14 5 3 2 3 3" xfId="47975" xr:uid="{00000000-0005-0000-0000-0000BD360000}"/>
    <cellStyle name="Note 3 14 5 3 2 4" xfId="21436" xr:uid="{00000000-0005-0000-0000-0000BE360000}"/>
    <cellStyle name="Note 3 14 5 3 2 5" xfId="35889" xr:uid="{00000000-0005-0000-0000-0000BF360000}"/>
    <cellStyle name="Note 3 14 5 3 3" xfId="6462" xr:uid="{00000000-0005-0000-0000-0000C0360000}"/>
    <cellStyle name="Note 3 14 5 3 3 2" xfId="23897" xr:uid="{00000000-0005-0000-0000-0000C1360000}"/>
    <cellStyle name="Note 3 14 5 3 3 3" xfId="38350" xr:uid="{00000000-0005-0000-0000-0000C2360000}"/>
    <cellStyle name="Note 3 14 5 3 4" xfId="8903" xr:uid="{00000000-0005-0000-0000-0000C3360000}"/>
    <cellStyle name="Note 3 14 5 3 4 2" xfId="26338" xr:uid="{00000000-0005-0000-0000-0000C4360000}"/>
    <cellStyle name="Note 3 14 5 3 4 3" xfId="40791" xr:uid="{00000000-0005-0000-0000-0000C5360000}"/>
    <cellStyle name="Note 3 14 5 3 5" xfId="11323" xr:uid="{00000000-0005-0000-0000-0000C6360000}"/>
    <cellStyle name="Note 3 14 5 3 5 2" xfId="28758" xr:uid="{00000000-0005-0000-0000-0000C7360000}"/>
    <cellStyle name="Note 3 14 5 3 5 3" xfId="43211" xr:uid="{00000000-0005-0000-0000-0000C8360000}"/>
    <cellStyle name="Note 3 14 5 3 6" xfId="18330" xr:uid="{00000000-0005-0000-0000-0000C9360000}"/>
    <cellStyle name="Note 3 14 5 4" xfId="1490" xr:uid="{00000000-0005-0000-0000-0000CA360000}"/>
    <cellStyle name="Note 3 14 5 4 2" xfId="4001" xr:uid="{00000000-0005-0000-0000-0000CB360000}"/>
    <cellStyle name="Note 3 14 5 4 2 2" xfId="21437" xr:uid="{00000000-0005-0000-0000-0000CC360000}"/>
    <cellStyle name="Note 3 14 5 4 2 3" xfId="35890" xr:uid="{00000000-0005-0000-0000-0000CD360000}"/>
    <cellStyle name="Note 3 14 5 4 3" xfId="6463" xr:uid="{00000000-0005-0000-0000-0000CE360000}"/>
    <cellStyle name="Note 3 14 5 4 3 2" xfId="23898" xr:uid="{00000000-0005-0000-0000-0000CF360000}"/>
    <cellStyle name="Note 3 14 5 4 3 3" xfId="38351" xr:uid="{00000000-0005-0000-0000-0000D0360000}"/>
    <cellStyle name="Note 3 14 5 4 4" xfId="8904" xr:uid="{00000000-0005-0000-0000-0000D1360000}"/>
    <cellStyle name="Note 3 14 5 4 4 2" xfId="26339" xr:uid="{00000000-0005-0000-0000-0000D2360000}"/>
    <cellStyle name="Note 3 14 5 4 4 3" xfId="40792" xr:uid="{00000000-0005-0000-0000-0000D3360000}"/>
    <cellStyle name="Note 3 14 5 4 5" xfId="11324" xr:uid="{00000000-0005-0000-0000-0000D4360000}"/>
    <cellStyle name="Note 3 14 5 4 5 2" xfId="28759" xr:uid="{00000000-0005-0000-0000-0000D5360000}"/>
    <cellStyle name="Note 3 14 5 4 5 3" xfId="43212" xr:uid="{00000000-0005-0000-0000-0000D6360000}"/>
    <cellStyle name="Note 3 14 5 4 6" xfId="15142" xr:uid="{00000000-0005-0000-0000-0000D7360000}"/>
    <cellStyle name="Note 3 14 5 4 6 2" xfId="32577" xr:uid="{00000000-0005-0000-0000-0000D8360000}"/>
    <cellStyle name="Note 3 14 5 4 6 3" xfId="47030" xr:uid="{00000000-0005-0000-0000-0000D9360000}"/>
    <cellStyle name="Note 3 14 5 4 7" xfId="18331" xr:uid="{00000000-0005-0000-0000-0000DA360000}"/>
    <cellStyle name="Note 3 14 5 4 8" xfId="20304" xr:uid="{00000000-0005-0000-0000-0000DB360000}"/>
    <cellStyle name="Note 3 14 5 5" xfId="3998" xr:uid="{00000000-0005-0000-0000-0000DC360000}"/>
    <cellStyle name="Note 3 14 5 5 2" xfId="13624" xr:uid="{00000000-0005-0000-0000-0000DD360000}"/>
    <cellStyle name="Note 3 14 5 5 2 2" xfId="31059" xr:uid="{00000000-0005-0000-0000-0000DE360000}"/>
    <cellStyle name="Note 3 14 5 5 2 3" xfId="45512" xr:uid="{00000000-0005-0000-0000-0000DF360000}"/>
    <cellStyle name="Note 3 14 5 5 3" xfId="16085" xr:uid="{00000000-0005-0000-0000-0000E0360000}"/>
    <cellStyle name="Note 3 14 5 5 3 2" xfId="33520" xr:uid="{00000000-0005-0000-0000-0000E1360000}"/>
    <cellStyle name="Note 3 14 5 5 3 3" xfId="47973" xr:uid="{00000000-0005-0000-0000-0000E2360000}"/>
    <cellStyle name="Note 3 14 5 5 4" xfId="21434" xr:uid="{00000000-0005-0000-0000-0000E3360000}"/>
    <cellStyle name="Note 3 14 5 5 5" xfId="35887" xr:uid="{00000000-0005-0000-0000-0000E4360000}"/>
    <cellStyle name="Note 3 14 5 6" xfId="6460" xr:uid="{00000000-0005-0000-0000-0000E5360000}"/>
    <cellStyle name="Note 3 14 5 6 2" xfId="23895" xr:uid="{00000000-0005-0000-0000-0000E6360000}"/>
    <cellStyle name="Note 3 14 5 6 3" xfId="38348" xr:uid="{00000000-0005-0000-0000-0000E7360000}"/>
    <cellStyle name="Note 3 14 5 7" xfId="8901" xr:uid="{00000000-0005-0000-0000-0000E8360000}"/>
    <cellStyle name="Note 3 14 5 7 2" xfId="26336" xr:uid="{00000000-0005-0000-0000-0000E9360000}"/>
    <cellStyle name="Note 3 14 5 7 3" xfId="40789" xr:uid="{00000000-0005-0000-0000-0000EA360000}"/>
    <cellStyle name="Note 3 14 5 8" xfId="11321" xr:uid="{00000000-0005-0000-0000-0000EB360000}"/>
    <cellStyle name="Note 3 14 5 8 2" xfId="28756" xr:uid="{00000000-0005-0000-0000-0000EC360000}"/>
    <cellStyle name="Note 3 14 5 8 3" xfId="43209" xr:uid="{00000000-0005-0000-0000-0000ED360000}"/>
    <cellStyle name="Note 3 14 5 9" xfId="18328" xr:uid="{00000000-0005-0000-0000-0000EE360000}"/>
    <cellStyle name="Note 3 14 6" xfId="1491" xr:uid="{00000000-0005-0000-0000-0000EF360000}"/>
    <cellStyle name="Note 3 14 6 2" xfId="4002" xr:uid="{00000000-0005-0000-0000-0000F0360000}"/>
    <cellStyle name="Note 3 14 6 2 2" xfId="13627" xr:uid="{00000000-0005-0000-0000-0000F1360000}"/>
    <cellStyle name="Note 3 14 6 2 2 2" xfId="31062" xr:uid="{00000000-0005-0000-0000-0000F2360000}"/>
    <cellStyle name="Note 3 14 6 2 2 3" xfId="45515" xr:uid="{00000000-0005-0000-0000-0000F3360000}"/>
    <cellStyle name="Note 3 14 6 2 3" xfId="16088" xr:uid="{00000000-0005-0000-0000-0000F4360000}"/>
    <cellStyle name="Note 3 14 6 2 3 2" xfId="33523" xr:uid="{00000000-0005-0000-0000-0000F5360000}"/>
    <cellStyle name="Note 3 14 6 2 3 3" xfId="47976" xr:uid="{00000000-0005-0000-0000-0000F6360000}"/>
    <cellStyle name="Note 3 14 6 2 4" xfId="21438" xr:uid="{00000000-0005-0000-0000-0000F7360000}"/>
    <cellStyle name="Note 3 14 6 2 5" xfId="35891" xr:uid="{00000000-0005-0000-0000-0000F8360000}"/>
    <cellStyle name="Note 3 14 6 3" xfId="6464" xr:uid="{00000000-0005-0000-0000-0000F9360000}"/>
    <cellStyle name="Note 3 14 6 3 2" xfId="23899" xr:uid="{00000000-0005-0000-0000-0000FA360000}"/>
    <cellStyle name="Note 3 14 6 3 3" xfId="38352" xr:uid="{00000000-0005-0000-0000-0000FB360000}"/>
    <cellStyle name="Note 3 14 6 4" xfId="8905" xr:uid="{00000000-0005-0000-0000-0000FC360000}"/>
    <cellStyle name="Note 3 14 6 4 2" xfId="26340" xr:uid="{00000000-0005-0000-0000-0000FD360000}"/>
    <cellStyle name="Note 3 14 6 4 3" xfId="40793" xr:uid="{00000000-0005-0000-0000-0000FE360000}"/>
    <cellStyle name="Note 3 14 6 5" xfId="11325" xr:uid="{00000000-0005-0000-0000-0000FF360000}"/>
    <cellStyle name="Note 3 14 6 5 2" xfId="28760" xr:uid="{00000000-0005-0000-0000-000000370000}"/>
    <cellStyle name="Note 3 14 6 5 3" xfId="43213" xr:uid="{00000000-0005-0000-0000-000001370000}"/>
    <cellStyle name="Note 3 14 6 6" xfId="18332" xr:uid="{00000000-0005-0000-0000-000002370000}"/>
    <cellStyle name="Note 3 14 7" xfId="1492" xr:uid="{00000000-0005-0000-0000-000003370000}"/>
    <cellStyle name="Note 3 14 7 2" xfId="4003" xr:uid="{00000000-0005-0000-0000-000004370000}"/>
    <cellStyle name="Note 3 14 7 2 2" xfId="13628" xr:uid="{00000000-0005-0000-0000-000005370000}"/>
    <cellStyle name="Note 3 14 7 2 2 2" xfId="31063" xr:uid="{00000000-0005-0000-0000-000006370000}"/>
    <cellStyle name="Note 3 14 7 2 2 3" xfId="45516" xr:uid="{00000000-0005-0000-0000-000007370000}"/>
    <cellStyle name="Note 3 14 7 2 3" xfId="16089" xr:uid="{00000000-0005-0000-0000-000008370000}"/>
    <cellStyle name="Note 3 14 7 2 3 2" xfId="33524" xr:uid="{00000000-0005-0000-0000-000009370000}"/>
    <cellStyle name="Note 3 14 7 2 3 3" xfId="47977" xr:uid="{00000000-0005-0000-0000-00000A370000}"/>
    <cellStyle name="Note 3 14 7 2 4" xfId="21439" xr:uid="{00000000-0005-0000-0000-00000B370000}"/>
    <cellStyle name="Note 3 14 7 2 5" xfId="35892" xr:uid="{00000000-0005-0000-0000-00000C370000}"/>
    <cellStyle name="Note 3 14 7 3" xfId="6465" xr:uid="{00000000-0005-0000-0000-00000D370000}"/>
    <cellStyle name="Note 3 14 7 3 2" xfId="23900" xr:uid="{00000000-0005-0000-0000-00000E370000}"/>
    <cellStyle name="Note 3 14 7 3 3" xfId="38353" xr:uid="{00000000-0005-0000-0000-00000F370000}"/>
    <cellStyle name="Note 3 14 7 4" xfId="8906" xr:uid="{00000000-0005-0000-0000-000010370000}"/>
    <cellStyle name="Note 3 14 7 4 2" xfId="26341" xr:uid="{00000000-0005-0000-0000-000011370000}"/>
    <cellStyle name="Note 3 14 7 4 3" xfId="40794" xr:uid="{00000000-0005-0000-0000-000012370000}"/>
    <cellStyle name="Note 3 14 7 5" xfId="11326" xr:uid="{00000000-0005-0000-0000-000013370000}"/>
    <cellStyle name="Note 3 14 7 5 2" xfId="28761" xr:uid="{00000000-0005-0000-0000-000014370000}"/>
    <cellStyle name="Note 3 14 7 5 3" xfId="43214" xr:uid="{00000000-0005-0000-0000-000015370000}"/>
    <cellStyle name="Note 3 14 7 6" xfId="18333" xr:uid="{00000000-0005-0000-0000-000016370000}"/>
    <cellStyle name="Note 3 14 8" xfId="1493" xr:uid="{00000000-0005-0000-0000-000017370000}"/>
    <cellStyle name="Note 3 14 8 2" xfId="4004" xr:uid="{00000000-0005-0000-0000-000018370000}"/>
    <cellStyle name="Note 3 14 8 2 2" xfId="21440" xr:uid="{00000000-0005-0000-0000-000019370000}"/>
    <cellStyle name="Note 3 14 8 2 3" xfId="35893" xr:uid="{00000000-0005-0000-0000-00001A370000}"/>
    <cellStyle name="Note 3 14 8 3" xfId="6466" xr:uid="{00000000-0005-0000-0000-00001B370000}"/>
    <cellStyle name="Note 3 14 8 3 2" xfId="23901" xr:uid="{00000000-0005-0000-0000-00001C370000}"/>
    <cellStyle name="Note 3 14 8 3 3" xfId="38354" xr:uid="{00000000-0005-0000-0000-00001D370000}"/>
    <cellStyle name="Note 3 14 8 4" xfId="8907" xr:uid="{00000000-0005-0000-0000-00001E370000}"/>
    <cellStyle name="Note 3 14 8 4 2" xfId="26342" xr:uid="{00000000-0005-0000-0000-00001F370000}"/>
    <cellStyle name="Note 3 14 8 4 3" xfId="40795" xr:uid="{00000000-0005-0000-0000-000020370000}"/>
    <cellStyle name="Note 3 14 8 5" xfId="11327" xr:uid="{00000000-0005-0000-0000-000021370000}"/>
    <cellStyle name="Note 3 14 8 5 2" xfId="28762" xr:uid="{00000000-0005-0000-0000-000022370000}"/>
    <cellStyle name="Note 3 14 8 5 3" xfId="43215" xr:uid="{00000000-0005-0000-0000-000023370000}"/>
    <cellStyle name="Note 3 14 8 6" xfId="15143" xr:uid="{00000000-0005-0000-0000-000024370000}"/>
    <cellStyle name="Note 3 14 8 6 2" xfId="32578" xr:uid="{00000000-0005-0000-0000-000025370000}"/>
    <cellStyle name="Note 3 14 8 6 3" xfId="47031" xr:uid="{00000000-0005-0000-0000-000026370000}"/>
    <cellStyle name="Note 3 14 8 7" xfId="18334" xr:uid="{00000000-0005-0000-0000-000027370000}"/>
    <cellStyle name="Note 3 14 8 8" xfId="20305" xr:uid="{00000000-0005-0000-0000-000028370000}"/>
    <cellStyle name="Note 3 14 9" xfId="3985" xr:uid="{00000000-0005-0000-0000-000029370000}"/>
    <cellStyle name="Note 3 14 9 2" xfId="13614" xr:uid="{00000000-0005-0000-0000-00002A370000}"/>
    <cellStyle name="Note 3 14 9 2 2" xfId="31049" xr:uid="{00000000-0005-0000-0000-00002B370000}"/>
    <cellStyle name="Note 3 14 9 2 3" xfId="45502" xr:uid="{00000000-0005-0000-0000-00002C370000}"/>
    <cellStyle name="Note 3 14 9 3" xfId="16075" xr:uid="{00000000-0005-0000-0000-00002D370000}"/>
    <cellStyle name="Note 3 14 9 3 2" xfId="33510" xr:uid="{00000000-0005-0000-0000-00002E370000}"/>
    <cellStyle name="Note 3 14 9 3 3" xfId="47963" xr:uid="{00000000-0005-0000-0000-00002F370000}"/>
    <cellStyle name="Note 3 14 9 4" xfId="21421" xr:uid="{00000000-0005-0000-0000-000030370000}"/>
    <cellStyle name="Note 3 14 9 5" xfId="35874" xr:uid="{00000000-0005-0000-0000-000031370000}"/>
    <cellStyle name="Note 3 15" xfId="1494" xr:uid="{00000000-0005-0000-0000-000032370000}"/>
    <cellStyle name="Note 3 15 10" xfId="6467" xr:uid="{00000000-0005-0000-0000-000033370000}"/>
    <cellStyle name="Note 3 15 10 2" xfId="23902" xr:uid="{00000000-0005-0000-0000-000034370000}"/>
    <cellStyle name="Note 3 15 10 3" xfId="38355" xr:uid="{00000000-0005-0000-0000-000035370000}"/>
    <cellStyle name="Note 3 15 11" xfId="8908" xr:uid="{00000000-0005-0000-0000-000036370000}"/>
    <cellStyle name="Note 3 15 11 2" xfId="26343" xr:uid="{00000000-0005-0000-0000-000037370000}"/>
    <cellStyle name="Note 3 15 11 3" xfId="40796" xr:uid="{00000000-0005-0000-0000-000038370000}"/>
    <cellStyle name="Note 3 15 12" xfId="11328" xr:uid="{00000000-0005-0000-0000-000039370000}"/>
    <cellStyle name="Note 3 15 12 2" xfId="28763" xr:uid="{00000000-0005-0000-0000-00003A370000}"/>
    <cellStyle name="Note 3 15 12 3" xfId="43216" xr:uid="{00000000-0005-0000-0000-00003B370000}"/>
    <cellStyle name="Note 3 15 13" xfId="18335" xr:uid="{00000000-0005-0000-0000-00003C370000}"/>
    <cellStyle name="Note 3 15 2" xfId="1495" xr:uid="{00000000-0005-0000-0000-00003D370000}"/>
    <cellStyle name="Note 3 15 2 2" xfId="1496" xr:uid="{00000000-0005-0000-0000-00003E370000}"/>
    <cellStyle name="Note 3 15 2 2 2" xfId="4007" xr:uid="{00000000-0005-0000-0000-00003F370000}"/>
    <cellStyle name="Note 3 15 2 2 2 2" xfId="13631" xr:uid="{00000000-0005-0000-0000-000040370000}"/>
    <cellStyle name="Note 3 15 2 2 2 2 2" xfId="31066" xr:uid="{00000000-0005-0000-0000-000041370000}"/>
    <cellStyle name="Note 3 15 2 2 2 2 3" xfId="45519" xr:uid="{00000000-0005-0000-0000-000042370000}"/>
    <cellStyle name="Note 3 15 2 2 2 3" xfId="16092" xr:uid="{00000000-0005-0000-0000-000043370000}"/>
    <cellStyle name="Note 3 15 2 2 2 3 2" xfId="33527" xr:uid="{00000000-0005-0000-0000-000044370000}"/>
    <cellStyle name="Note 3 15 2 2 2 3 3" xfId="47980" xr:uid="{00000000-0005-0000-0000-000045370000}"/>
    <cellStyle name="Note 3 15 2 2 2 4" xfId="21443" xr:uid="{00000000-0005-0000-0000-000046370000}"/>
    <cellStyle name="Note 3 15 2 2 2 5" xfId="35896" xr:uid="{00000000-0005-0000-0000-000047370000}"/>
    <cellStyle name="Note 3 15 2 2 3" xfId="6469" xr:uid="{00000000-0005-0000-0000-000048370000}"/>
    <cellStyle name="Note 3 15 2 2 3 2" xfId="23904" xr:uid="{00000000-0005-0000-0000-000049370000}"/>
    <cellStyle name="Note 3 15 2 2 3 3" xfId="38357" xr:uid="{00000000-0005-0000-0000-00004A370000}"/>
    <cellStyle name="Note 3 15 2 2 4" xfId="8910" xr:uid="{00000000-0005-0000-0000-00004B370000}"/>
    <cellStyle name="Note 3 15 2 2 4 2" xfId="26345" xr:uid="{00000000-0005-0000-0000-00004C370000}"/>
    <cellStyle name="Note 3 15 2 2 4 3" xfId="40798" xr:uid="{00000000-0005-0000-0000-00004D370000}"/>
    <cellStyle name="Note 3 15 2 2 5" xfId="11330" xr:uid="{00000000-0005-0000-0000-00004E370000}"/>
    <cellStyle name="Note 3 15 2 2 5 2" xfId="28765" xr:uid="{00000000-0005-0000-0000-00004F370000}"/>
    <cellStyle name="Note 3 15 2 2 5 3" xfId="43218" xr:uid="{00000000-0005-0000-0000-000050370000}"/>
    <cellStyle name="Note 3 15 2 2 6" xfId="18337" xr:uid="{00000000-0005-0000-0000-000051370000}"/>
    <cellStyle name="Note 3 15 2 3" xfId="1497" xr:uid="{00000000-0005-0000-0000-000052370000}"/>
    <cellStyle name="Note 3 15 2 3 2" xfId="4008" xr:uid="{00000000-0005-0000-0000-000053370000}"/>
    <cellStyle name="Note 3 15 2 3 2 2" xfId="13632" xr:uid="{00000000-0005-0000-0000-000054370000}"/>
    <cellStyle name="Note 3 15 2 3 2 2 2" xfId="31067" xr:uid="{00000000-0005-0000-0000-000055370000}"/>
    <cellStyle name="Note 3 15 2 3 2 2 3" xfId="45520" xr:uid="{00000000-0005-0000-0000-000056370000}"/>
    <cellStyle name="Note 3 15 2 3 2 3" xfId="16093" xr:uid="{00000000-0005-0000-0000-000057370000}"/>
    <cellStyle name="Note 3 15 2 3 2 3 2" xfId="33528" xr:uid="{00000000-0005-0000-0000-000058370000}"/>
    <cellStyle name="Note 3 15 2 3 2 3 3" xfId="47981" xr:uid="{00000000-0005-0000-0000-000059370000}"/>
    <cellStyle name="Note 3 15 2 3 2 4" xfId="21444" xr:uid="{00000000-0005-0000-0000-00005A370000}"/>
    <cellStyle name="Note 3 15 2 3 2 5" xfId="35897" xr:uid="{00000000-0005-0000-0000-00005B370000}"/>
    <cellStyle name="Note 3 15 2 3 3" xfId="6470" xr:uid="{00000000-0005-0000-0000-00005C370000}"/>
    <cellStyle name="Note 3 15 2 3 3 2" xfId="23905" xr:uid="{00000000-0005-0000-0000-00005D370000}"/>
    <cellStyle name="Note 3 15 2 3 3 3" xfId="38358" xr:uid="{00000000-0005-0000-0000-00005E370000}"/>
    <cellStyle name="Note 3 15 2 3 4" xfId="8911" xr:uid="{00000000-0005-0000-0000-00005F370000}"/>
    <cellStyle name="Note 3 15 2 3 4 2" xfId="26346" xr:uid="{00000000-0005-0000-0000-000060370000}"/>
    <cellStyle name="Note 3 15 2 3 4 3" xfId="40799" xr:uid="{00000000-0005-0000-0000-000061370000}"/>
    <cellStyle name="Note 3 15 2 3 5" xfId="11331" xr:uid="{00000000-0005-0000-0000-000062370000}"/>
    <cellStyle name="Note 3 15 2 3 5 2" xfId="28766" xr:uid="{00000000-0005-0000-0000-000063370000}"/>
    <cellStyle name="Note 3 15 2 3 5 3" xfId="43219" xr:uid="{00000000-0005-0000-0000-000064370000}"/>
    <cellStyle name="Note 3 15 2 3 6" xfId="18338" xr:uid="{00000000-0005-0000-0000-000065370000}"/>
    <cellStyle name="Note 3 15 2 4" xfId="1498" xr:uid="{00000000-0005-0000-0000-000066370000}"/>
    <cellStyle name="Note 3 15 2 4 2" xfId="4009" xr:uid="{00000000-0005-0000-0000-000067370000}"/>
    <cellStyle name="Note 3 15 2 4 2 2" xfId="21445" xr:uid="{00000000-0005-0000-0000-000068370000}"/>
    <cellStyle name="Note 3 15 2 4 2 3" xfId="35898" xr:uid="{00000000-0005-0000-0000-000069370000}"/>
    <cellStyle name="Note 3 15 2 4 3" xfId="6471" xr:uid="{00000000-0005-0000-0000-00006A370000}"/>
    <cellStyle name="Note 3 15 2 4 3 2" xfId="23906" xr:uid="{00000000-0005-0000-0000-00006B370000}"/>
    <cellStyle name="Note 3 15 2 4 3 3" xfId="38359" xr:uid="{00000000-0005-0000-0000-00006C370000}"/>
    <cellStyle name="Note 3 15 2 4 4" xfId="8912" xr:uid="{00000000-0005-0000-0000-00006D370000}"/>
    <cellStyle name="Note 3 15 2 4 4 2" xfId="26347" xr:uid="{00000000-0005-0000-0000-00006E370000}"/>
    <cellStyle name="Note 3 15 2 4 4 3" xfId="40800" xr:uid="{00000000-0005-0000-0000-00006F370000}"/>
    <cellStyle name="Note 3 15 2 4 5" xfId="11332" xr:uid="{00000000-0005-0000-0000-000070370000}"/>
    <cellStyle name="Note 3 15 2 4 5 2" xfId="28767" xr:uid="{00000000-0005-0000-0000-000071370000}"/>
    <cellStyle name="Note 3 15 2 4 5 3" xfId="43220" xr:uid="{00000000-0005-0000-0000-000072370000}"/>
    <cellStyle name="Note 3 15 2 4 6" xfId="15144" xr:uid="{00000000-0005-0000-0000-000073370000}"/>
    <cellStyle name="Note 3 15 2 4 6 2" xfId="32579" xr:uid="{00000000-0005-0000-0000-000074370000}"/>
    <cellStyle name="Note 3 15 2 4 6 3" xfId="47032" xr:uid="{00000000-0005-0000-0000-000075370000}"/>
    <cellStyle name="Note 3 15 2 4 7" xfId="18339" xr:uid="{00000000-0005-0000-0000-000076370000}"/>
    <cellStyle name="Note 3 15 2 4 8" xfId="20306" xr:uid="{00000000-0005-0000-0000-000077370000}"/>
    <cellStyle name="Note 3 15 2 5" xfId="4006" xr:uid="{00000000-0005-0000-0000-000078370000}"/>
    <cellStyle name="Note 3 15 2 5 2" xfId="13630" xr:uid="{00000000-0005-0000-0000-000079370000}"/>
    <cellStyle name="Note 3 15 2 5 2 2" xfId="31065" xr:uid="{00000000-0005-0000-0000-00007A370000}"/>
    <cellStyle name="Note 3 15 2 5 2 3" xfId="45518" xr:uid="{00000000-0005-0000-0000-00007B370000}"/>
    <cellStyle name="Note 3 15 2 5 3" xfId="16091" xr:uid="{00000000-0005-0000-0000-00007C370000}"/>
    <cellStyle name="Note 3 15 2 5 3 2" xfId="33526" xr:uid="{00000000-0005-0000-0000-00007D370000}"/>
    <cellStyle name="Note 3 15 2 5 3 3" xfId="47979" xr:uid="{00000000-0005-0000-0000-00007E370000}"/>
    <cellStyle name="Note 3 15 2 5 4" xfId="21442" xr:uid="{00000000-0005-0000-0000-00007F370000}"/>
    <cellStyle name="Note 3 15 2 5 5" xfId="35895" xr:uid="{00000000-0005-0000-0000-000080370000}"/>
    <cellStyle name="Note 3 15 2 6" xfId="6468" xr:uid="{00000000-0005-0000-0000-000081370000}"/>
    <cellStyle name="Note 3 15 2 6 2" xfId="23903" xr:uid="{00000000-0005-0000-0000-000082370000}"/>
    <cellStyle name="Note 3 15 2 6 3" xfId="38356" xr:uid="{00000000-0005-0000-0000-000083370000}"/>
    <cellStyle name="Note 3 15 2 7" xfId="8909" xr:uid="{00000000-0005-0000-0000-000084370000}"/>
    <cellStyle name="Note 3 15 2 7 2" xfId="26344" xr:uid="{00000000-0005-0000-0000-000085370000}"/>
    <cellStyle name="Note 3 15 2 7 3" xfId="40797" xr:uid="{00000000-0005-0000-0000-000086370000}"/>
    <cellStyle name="Note 3 15 2 8" xfId="11329" xr:uid="{00000000-0005-0000-0000-000087370000}"/>
    <cellStyle name="Note 3 15 2 8 2" xfId="28764" xr:uid="{00000000-0005-0000-0000-000088370000}"/>
    <cellStyle name="Note 3 15 2 8 3" xfId="43217" xr:uid="{00000000-0005-0000-0000-000089370000}"/>
    <cellStyle name="Note 3 15 2 9" xfId="18336" xr:uid="{00000000-0005-0000-0000-00008A370000}"/>
    <cellStyle name="Note 3 15 3" xfId="1499" xr:uid="{00000000-0005-0000-0000-00008B370000}"/>
    <cellStyle name="Note 3 15 3 2" xfId="1500" xr:uid="{00000000-0005-0000-0000-00008C370000}"/>
    <cellStyle name="Note 3 15 3 2 2" xfId="4011" xr:uid="{00000000-0005-0000-0000-00008D370000}"/>
    <cellStyle name="Note 3 15 3 2 2 2" xfId="13634" xr:uid="{00000000-0005-0000-0000-00008E370000}"/>
    <cellStyle name="Note 3 15 3 2 2 2 2" xfId="31069" xr:uid="{00000000-0005-0000-0000-00008F370000}"/>
    <cellStyle name="Note 3 15 3 2 2 2 3" xfId="45522" xr:uid="{00000000-0005-0000-0000-000090370000}"/>
    <cellStyle name="Note 3 15 3 2 2 3" xfId="16095" xr:uid="{00000000-0005-0000-0000-000091370000}"/>
    <cellStyle name="Note 3 15 3 2 2 3 2" xfId="33530" xr:uid="{00000000-0005-0000-0000-000092370000}"/>
    <cellStyle name="Note 3 15 3 2 2 3 3" xfId="47983" xr:uid="{00000000-0005-0000-0000-000093370000}"/>
    <cellStyle name="Note 3 15 3 2 2 4" xfId="21447" xr:uid="{00000000-0005-0000-0000-000094370000}"/>
    <cellStyle name="Note 3 15 3 2 2 5" xfId="35900" xr:uid="{00000000-0005-0000-0000-000095370000}"/>
    <cellStyle name="Note 3 15 3 2 3" xfId="6473" xr:uid="{00000000-0005-0000-0000-000096370000}"/>
    <cellStyle name="Note 3 15 3 2 3 2" xfId="23908" xr:uid="{00000000-0005-0000-0000-000097370000}"/>
    <cellStyle name="Note 3 15 3 2 3 3" xfId="38361" xr:uid="{00000000-0005-0000-0000-000098370000}"/>
    <cellStyle name="Note 3 15 3 2 4" xfId="8914" xr:uid="{00000000-0005-0000-0000-000099370000}"/>
    <cellStyle name="Note 3 15 3 2 4 2" xfId="26349" xr:uid="{00000000-0005-0000-0000-00009A370000}"/>
    <cellStyle name="Note 3 15 3 2 4 3" xfId="40802" xr:uid="{00000000-0005-0000-0000-00009B370000}"/>
    <cellStyle name="Note 3 15 3 2 5" xfId="11334" xr:uid="{00000000-0005-0000-0000-00009C370000}"/>
    <cellStyle name="Note 3 15 3 2 5 2" xfId="28769" xr:uid="{00000000-0005-0000-0000-00009D370000}"/>
    <cellStyle name="Note 3 15 3 2 5 3" xfId="43222" xr:uid="{00000000-0005-0000-0000-00009E370000}"/>
    <cellStyle name="Note 3 15 3 2 6" xfId="18341" xr:uid="{00000000-0005-0000-0000-00009F370000}"/>
    <cellStyle name="Note 3 15 3 3" xfId="1501" xr:uid="{00000000-0005-0000-0000-0000A0370000}"/>
    <cellStyle name="Note 3 15 3 3 2" xfId="4012" xr:uid="{00000000-0005-0000-0000-0000A1370000}"/>
    <cellStyle name="Note 3 15 3 3 2 2" xfId="13635" xr:uid="{00000000-0005-0000-0000-0000A2370000}"/>
    <cellStyle name="Note 3 15 3 3 2 2 2" xfId="31070" xr:uid="{00000000-0005-0000-0000-0000A3370000}"/>
    <cellStyle name="Note 3 15 3 3 2 2 3" xfId="45523" xr:uid="{00000000-0005-0000-0000-0000A4370000}"/>
    <cellStyle name="Note 3 15 3 3 2 3" xfId="16096" xr:uid="{00000000-0005-0000-0000-0000A5370000}"/>
    <cellStyle name="Note 3 15 3 3 2 3 2" xfId="33531" xr:uid="{00000000-0005-0000-0000-0000A6370000}"/>
    <cellStyle name="Note 3 15 3 3 2 3 3" xfId="47984" xr:uid="{00000000-0005-0000-0000-0000A7370000}"/>
    <cellStyle name="Note 3 15 3 3 2 4" xfId="21448" xr:uid="{00000000-0005-0000-0000-0000A8370000}"/>
    <cellStyle name="Note 3 15 3 3 2 5" xfId="35901" xr:uid="{00000000-0005-0000-0000-0000A9370000}"/>
    <cellStyle name="Note 3 15 3 3 3" xfId="6474" xr:uid="{00000000-0005-0000-0000-0000AA370000}"/>
    <cellStyle name="Note 3 15 3 3 3 2" xfId="23909" xr:uid="{00000000-0005-0000-0000-0000AB370000}"/>
    <cellStyle name="Note 3 15 3 3 3 3" xfId="38362" xr:uid="{00000000-0005-0000-0000-0000AC370000}"/>
    <cellStyle name="Note 3 15 3 3 4" xfId="8915" xr:uid="{00000000-0005-0000-0000-0000AD370000}"/>
    <cellStyle name="Note 3 15 3 3 4 2" xfId="26350" xr:uid="{00000000-0005-0000-0000-0000AE370000}"/>
    <cellStyle name="Note 3 15 3 3 4 3" xfId="40803" xr:uid="{00000000-0005-0000-0000-0000AF370000}"/>
    <cellStyle name="Note 3 15 3 3 5" xfId="11335" xr:uid="{00000000-0005-0000-0000-0000B0370000}"/>
    <cellStyle name="Note 3 15 3 3 5 2" xfId="28770" xr:uid="{00000000-0005-0000-0000-0000B1370000}"/>
    <cellStyle name="Note 3 15 3 3 5 3" xfId="43223" xr:uid="{00000000-0005-0000-0000-0000B2370000}"/>
    <cellStyle name="Note 3 15 3 3 6" xfId="18342" xr:uid="{00000000-0005-0000-0000-0000B3370000}"/>
    <cellStyle name="Note 3 15 3 4" xfId="1502" xr:uid="{00000000-0005-0000-0000-0000B4370000}"/>
    <cellStyle name="Note 3 15 3 4 2" xfId="4013" xr:uid="{00000000-0005-0000-0000-0000B5370000}"/>
    <cellStyle name="Note 3 15 3 4 2 2" xfId="21449" xr:uid="{00000000-0005-0000-0000-0000B6370000}"/>
    <cellStyle name="Note 3 15 3 4 2 3" xfId="35902" xr:uid="{00000000-0005-0000-0000-0000B7370000}"/>
    <cellStyle name="Note 3 15 3 4 3" xfId="6475" xr:uid="{00000000-0005-0000-0000-0000B8370000}"/>
    <cellStyle name="Note 3 15 3 4 3 2" xfId="23910" xr:uid="{00000000-0005-0000-0000-0000B9370000}"/>
    <cellStyle name="Note 3 15 3 4 3 3" xfId="38363" xr:uid="{00000000-0005-0000-0000-0000BA370000}"/>
    <cellStyle name="Note 3 15 3 4 4" xfId="8916" xr:uid="{00000000-0005-0000-0000-0000BB370000}"/>
    <cellStyle name="Note 3 15 3 4 4 2" xfId="26351" xr:uid="{00000000-0005-0000-0000-0000BC370000}"/>
    <cellStyle name="Note 3 15 3 4 4 3" xfId="40804" xr:uid="{00000000-0005-0000-0000-0000BD370000}"/>
    <cellStyle name="Note 3 15 3 4 5" xfId="11336" xr:uid="{00000000-0005-0000-0000-0000BE370000}"/>
    <cellStyle name="Note 3 15 3 4 5 2" xfId="28771" xr:uid="{00000000-0005-0000-0000-0000BF370000}"/>
    <cellStyle name="Note 3 15 3 4 5 3" xfId="43224" xr:uid="{00000000-0005-0000-0000-0000C0370000}"/>
    <cellStyle name="Note 3 15 3 4 6" xfId="15145" xr:uid="{00000000-0005-0000-0000-0000C1370000}"/>
    <cellStyle name="Note 3 15 3 4 6 2" xfId="32580" xr:uid="{00000000-0005-0000-0000-0000C2370000}"/>
    <cellStyle name="Note 3 15 3 4 6 3" xfId="47033" xr:uid="{00000000-0005-0000-0000-0000C3370000}"/>
    <cellStyle name="Note 3 15 3 4 7" xfId="18343" xr:uid="{00000000-0005-0000-0000-0000C4370000}"/>
    <cellStyle name="Note 3 15 3 4 8" xfId="20307" xr:uid="{00000000-0005-0000-0000-0000C5370000}"/>
    <cellStyle name="Note 3 15 3 5" xfId="4010" xr:uid="{00000000-0005-0000-0000-0000C6370000}"/>
    <cellStyle name="Note 3 15 3 5 2" xfId="13633" xr:uid="{00000000-0005-0000-0000-0000C7370000}"/>
    <cellStyle name="Note 3 15 3 5 2 2" xfId="31068" xr:uid="{00000000-0005-0000-0000-0000C8370000}"/>
    <cellStyle name="Note 3 15 3 5 2 3" xfId="45521" xr:uid="{00000000-0005-0000-0000-0000C9370000}"/>
    <cellStyle name="Note 3 15 3 5 3" xfId="16094" xr:uid="{00000000-0005-0000-0000-0000CA370000}"/>
    <cellStyle name="Note 3 15 3 5 3 2" xfId="33529" xr:uid="{00000000-0005-0000-0000-0000CB370000}"/>
    <cellStyle name="Note 3 15 3 5 3 3" xfId="47982" xr:uid="{00000000-0005-0000-0000-0000CC370000}"/>
    <cellStyle name="Note 3 15 3 5 4" xfId="21446" xr:uid="{00000000-0005-0000-0000-0000CD370000}"/>
    <cellStyle name="Note 3 15 3 5 5" xfId="35899" xr:uid="{00000000-0005-0000-0000-0000CE370000}"/>
    <cellStyle name="Note 3 15 3 6" xfId="6472" xr:uid="{00000000-0005-0000-0000-0000CF370000}"/>
    <cellStyle name="Note 3 15 3 6 2" xfId="23907" xr:uid="{00000000-0005-0000-0000-0000D0370000}"/>
    <cellStyle name="Note 3 15 3 6 3" xfId="38360" xr:uid="{00000000-0005-0000-0000-0000D1370000}"/>
    <cellStyle name="Note 3 15 3 7" xfId="8913" xr:uid="{00000000-0005-0000-0000-0000D2370000}"/>
    <cellStyle name="Note 3 15 3 7 2" xfId="26348" xr:uid="{00000000-0005-0000-0000-0000D3370000}"/>
    <cellStyle name="Note 3 15 3 7 3" xfId="40801" xr:uid="{00000000-0005-0000-0000-0000D4370000}"/>
    <cellStyle name="Note 3 15 3 8" xfId="11333" xr:uid="{00000000-0005-0000-0000-0000D5370000}"/>
    <cellStyle name="Note 3 15 3 8 2" xfId="28768" xr:uid="{00000000-0005-0000-0000-0000D6370000}"/>
    <cellStyle name="Note 3 15 3 8 3" xfId="43221" xr:uid="{00000000-0005-0000-0000-0000D7370000}"/>
    <cellStyle name="Note 3 15 3 9" xfId="18340" xr:uid="{00000000-0005-0000-0000-0000D8370000}"/>
    <cellStyle name="Note 3 15 4" xfId="1503" xr:uid="{00000000-0005-0000-0000-0000D9370000}"/>
    <cellStyle name="Note 3 15 4 2" xfId="1504" xr:uid="{00000000-0005-0000-0000-0000DA370000}"/>
    <cellStyle name="Note 3 15 4 2 2" xfId="4015" xr:uid="{00000000-0005-0000-0000-0000DB370000}"/>
    <cellStyle name="Note 3 15 4 2 2 2" xfId="13637" xr:uid="{00000000-0005-0000-0000-0000DC370000}"/>
    <cellStyle name="Note 3 15 4 2 2 2 2" xfId="31072" xr:uid="{00000000-0005-0000-0000-0000DD370000}"/>
    <cellStyle name="Note 3 15 4 2 2 2 3" xfId="45525" xr:uid="{00000000-0005-0000-0000-0000DE370000}"/>
    <cellStyle name="Note 3 15 4 2 2 3" xfId="16098" xr:uid="{00000000-0005-0000-0000-0000DF370000}"/>
    <cellStyle name="Note 3 15 4 2 2 3 2" xfId="33533" xr:uid="{00000000-0005-0000-0000-0000E0370000}"/>
    <cellStyle name="Note 3 15 4 2 2 3 3" xfId="47986" xr:uid="{00000000-0005-0000-0000-0000E1370000}"/>
    <cellStyle name="Note 3 15 4 2 2 4" xfId="21451" xr:uid="{00000000-0005-0000-0000-0000E2370000}"/>
    <cellStyle name="Note 3 15 4 2 2 5" xfId="35904" xr:uid="{00000000-0005-0000-0000-0000E3370000}"/>
    <cellStyle name="Note 3 15 4 2 3" xfId="6477" xr:uid="{00000000-0005-0000-0000-0000E4370000}"/>
    <cellStyle name="Note 3 15 4 2 3 2" xfId="23912" xr:uid="{00000000-0005-0000-0000-0000E5370000}"/>
    <cellStyle name="Note 3 15 4 2 3 3" xfId="38365" xr:uid="{00000000-0005-0000-0000-0000E6370000}"/>
    <cellStyle name="Note 3 15 4 2 4" xfId="8918" xr:uid="{00000000-0005-0000-0000-0000E7370000}"/>
    <cellStyle name="Note 3 15 4 2 4 2" xfId="26353" xr:uid="{00000000-0005-0000-0000-0000E8370000}"/>
    <cellStyle name="Note 3 15 4 2 4 3" xfId="40806" xr:uid="{00000000-0005-0000-0000-0000E9370000}"/>
    <cellStyle name="Note 3 15 4 2 5" xfId="11338" xr:uid="{00000000-0005-0000-0000-0000EA370000}"/>
    <cellStyle name="Note 3 15 4 2 5 2" xfId="28773" xr:uid="{00000000-0005-0000-0000-0000EB370000}"/>
    <cellStyle name="Note 3 15 4 2 5 3" xfId="43226" xr:uid="{00000000-0005-0000-0000-0000EC370000}"/>
    <cellStyle name="Note 3 15 4 2 6" xfId="18345" xr:uid="{00000000-0005-0000-0000-0000ED370000}"/>
    <cellStyle name="Note 3 15 4 3" xfId="1505" xr:uid="{00000000-0005-0000-0000-0000EE370000}"/>
    <cellStyle name="Note 3 15 4 3 2" xfId="4016" xr:uid="{00000000-0005-0000-0000-0000EF370000}"/>
    <cellStyle name="Note 3 15 4 3 2 2" xfId="13638" xr:uid="{00000000-0005-0000-0000-0000F0370000}"/>
    <cellStyle name="Note 3 15 4 3 2 2 2" xfId="31073" xr:uid="{00000000-0005-0000-0000-0000F1370000}"/>
    <cellStyle name="Note 3 15 4 3 2 2 3" xfId="45526" xr:uid="{00000000-0005-0000-0000-0000F2370000}"/>
    <cellStyle name="Note 3 15 4 3 2 3" xfId="16099" xr:uid="{00000000-0005-0000-0000-0000F3370000}"/>
    <cellStyle name="Note 3 15 4 3 2 3 2" xfId="33534" xr:uid="{00000000-0005-0000-0000-0000F4370000}"/>
    <cellStyle name="Note 3 15 4 3 2 3 3" xfId="47987" xr:uid="{00000000-0005-0000-0000-0000F5370000}"/>
    <cellStyle name="Note 3 15 4 3 2 4" xfId="21452" xr:uid="{00000000-0005-0000-0000-0000F6370000}"/>
    <cellStyle name="Note 3 15 4 3 2 5" xfId="35905" xr:uid="{00000000-0005-0000-0000-0000F7370000}"/>
    <cellStyle name="Note 3 15 4 3 3" xfId="6478" xr:uid="{00000000-0005-0000-0000-0000F8370000}"/>
    <cellStyle name="Note 3 15 4 3 3 2" xfId="23913" xr:uid="{00000000-0005-0000-0000-0000F9370000}"/>
    <cellStyle name="Note 3 15 4 3 3 3" xfId="38366" xr:uid="{00000000-0005-0000-0000-0000FA370000}"/>
    <cellStyle name="Note 3 15 4 3 4" xfId="8919" xr:uid="{00000000-0005-0000-0000-0000FB370000}"/>
    <cellStyle name="Note 3 15 4 3 4 2" xfId="26354" xr:uid="{00000000-0005-0000-0000-0000FC370000}"/>
    <cellStyle name="Note 3 15 4 3 4 3" xfId="40807" xr:uid="{00000000-0005-0000-0000-0000FD370000}"/>
    <cellStyle name="Note 3 15 4 3 5" xfId="11339" xr:uid="{00000000-0005-0000-0000-0000FE370000}"/>
    <cellStyle name="Note 3 15 4 3 5 2" xfId="28774" xr:uid="{00000000-0005-0000-0000-0000FF370000}"/>
    <cellStyle name="Note 3 15 4 3 5 3" xfId="43227" xr:uid="{00000000-0005-0000-0000-000000380000}"/>
    <cellStyle name="Note 3 15 4 3 6" xfId="18346" xr:uid="{00000000-0005-0000-0000-000001380000}"/>
    <cellStyle name="Note 3 15 4 4" xfId="1506" xr:uid="{00000000-0005-0000-0000-000002380000}"/>
    <cellStyle name="Note 3 15 4 4 2" xfId="4017" xr:uid="{00000000-0005-0000-0000-000003380000}"/>
    <cellStyle name="Note 3 15 4 4 2 2" xfId="21453" xr:uid="{00000000-0005-0000-0000-000004380000}"/>
    <cellStyle name="Note 3 15 4 4 2 3" xfId="35906" xr:uid="{00000000-0005-0000-0000-000005380000}"/>
    <cellStyle name="Note 3 15 4 4 3" xfId="6479" xr:uid="{00000000-0005-0000-0000-000006380000}"/>
    <cellStyle name="Note 3 15 4 4 3 2" xfId="23914" xr:uid="{00000000-0005-0000-0000-000007380000}"/>
    <cellStyle name="Note 3 15 4 4 3 3" xfId="38367" xr:uid="{00000000-0005-0000-0000-000008380000}"/>
    <cellStyle name="Note 3 15 4 4 4" xfId="8920" xr:uid="{00000000-0005-0000-0000-000009380000}"/>
    <cellStyle name="Note 3 15 4 4 4 2" xfId="26355" xr:uid="{00000000-0005-0000-0000-00000A380000}"/>
    <cellStyle name="Note 3 15 4 4 4 3" xfId="40808" xr:uid="{00000000-0005-0000-0000-00000B380000}"/>
    <cellStyle name="Note 3 15 4 4 5" xfId="11340" xr:uid="{00000000-0005-0000-0000-00000C380000}"/>
    <cellStyle name="Note 3 15 4 4 5 2" xfId="28775" xr:uid="{00000000-0005-0000-0000-00000D380000}"/>
    <cellStyle name="Note 3 15 4 4 5 3" xfId="43228" xr:uid="{00000000-0005-0000-0000-00000E380000}"/>
    <cellStyle name="Note 3 15 4 4 6" xfId="15146" xr:uid="{00000000-0005-0000-0000-00000F380000}"/>
    <cellStyle name="Note 3 15 4 4 6 2" xfId="32581" xr:uid="{00000000-0005-0000-0000-000010380000}"/>
    <cellStyle name="Note 3 15 4 4 6 3" xfId="47034" xr:uid="{00000000-0005-0000-0000-000011380000}"/>
    <cellStyle name="Note 3 15 4 4 7" xfId="18347" xr:uid="{00000000-0005-0000-0000-000012380000}"/>
    <cellStyle name="Note 3 15 4 4 8" xfId="20308" xr:uid="{00000000-0005-0000-0000-000013380000}"/>
    <cellStyle name="Note 3 15 4 5" xfId="4014" xr:uid="{00000000-0005-0000-0000-000014380000}"/>
    <cellStyle name="Note 3 15 4 5 2" xfId="13636" xr:uid="{00000000-0005-0000-0000-000015380000}"/>
    <cellStyle name="Note 3 15 4 5 2 2" xfId="31071" xr:uid="{00000000-0005-0000-0000-000016380000}"/>
    <cellStyle name="Note 3 15 4 5 2 3" xfId="45524" xr:uid="{00000000-0005-0000-0000-000017380000}"/>
    <cellStyle name="Note 3 15 4 5 3" xfId="16097" xr:uid="{00000000-0005-0000-0000-000018380000}"/>
    <cellStyle name="Note 3 15 4 5 3 2" xfId="33532" xr:uid="{00000000-0005-0000-0000-000019380000}"/>
    <cellStyle name="Note 3 15 4 5 3 3" xfId="47985" xr:uid="{00000000-0005-0000-0000-00001A380000}"/>
    <cellStyle name="Note 3 15 4 5 4" xfId="21450" xr:uid="{00000000-0005-0000-0000-00001B380000}"/>
    <cellStyle name="Note 3 15 4 5 5" xfId="35903" xr:uid="{00000000-0005-0000-0000-00001C380000}"/>
    <cellStyle name="Note 3 15 4 6" xfId="6476" xr:uid="{00000000-0005-0000-0000-00001D380000}"/>
    <cellStyle name="Note 3 15 4 6 2" xfId="23911" xr:uid="{00000000-0005-0000-0000-00001E380000}"/>
    <cellStyle name="Note 3 15 4 6 3" xfId="38364" xr:uid="{00000000-0005-0000-0000-00001F380000}"/>
    <cellStyle name="Note 3 15 4 7" xfId="8917" xr:uid="{00000000-0005-0000-0000-000020380000}"/>
    <cellStyle name="Note 3 15 4 7 2" xfId="26352" xr:uid="{00000000-0005-0000-0000-000021380000}"/>
    <cellStyle name="Note 3 15 4 7 3" xfId="40805" xr:uid="{00000000-0005-0000-0000-000022380000}"/>
    <cellStyle name="Note 3 15 4 8" xfId="11337" xr:uid="{00000000-0005-0000-0000-000023380000}"/>
    <cellStyle name="Note 3 15 4 8 2" xfId="28772" xr:uid="{00000000-0005-0000-0000-000024380000}"/>
    <cellStyle name="Note 3 15 4 8 3" xfId="43225" xr:uid="{00000000-0005-0000-0000-000025380000}"/>
    <cellStyle name="Note 3 15 4 9" xfId="18344" xr:uid="{00000000-0005-0000-0000-000026380000}"/>
    <cellStyle name="Note 3 15 5" xfId="1507" xr:uid="{00000000-0005-0000-0000-000027380000}"/>
    <cellStyle name="Note 3 15 5 2" xfId="1508" xr:uid="{00000000-0005-0000-0000-000028380000}"/>
    <cellStyle name="Note 3 15 5 2 2" xfId="4019" xr:uid="{00000000-0005-0000-0000-000029380000}"/>
    <cellStyle name="Note 3 15 5 2 2 2" xfId="13640" xr:uid="{00000000-0005-0000-0000-00002A380000}"/>
    <cellStyle name="Note 3 15 5 2 2 2 2" xfId="31075" xr:uid="{00000000-0005-0000-0000-00002B380000}"/>
    <cellStyle name="Note 3 15 5 2 2 2 3" xfId="45528" xr:uid="{00000000-0005-0000-0000-00002C380000}"/>
    <cellStyle name="Note 3 15 5 2 2 3" xfId="16101" xr:uid="{00000000-0005-0000-0000-00002D380000}"/>
    <cellStyle name="Note 3 15 5 2 2 3 2" xfId="33536" xr:uid="{00000000-0005-0000-0000-00002E380000}"/>
    <cellStyle name="Note 3 15 5 2 2 3 3" xfId="47989" xr:uid="{00000000-0005-0000-0000-00002F380000}"/>
    <cellStyle name="Note 3 15 5 2 2 4" xfId="21455" xr:uid="{00000000-0005-0000-0000-000030380000}"/>
    <cellStyle name="Note 3 15 5 2 2 5" xfId="35908" xr:uid="{00000000-0005-0000-0000-000031380000}"/>
    <cellStyle name="Note 3 15 5 2 3" xfId="6481" xr:uid="{00000000-0005-0000-0000-000032380000}"/>
    <cellStyle name="Note 3 15 5 2 3 2" xfId="23916" xr:uid="{00000000-0005-0000-0000-000033380000}"/>
    <cellStyle name="Note 3 15 5 2 3 3" xfId="38369" xr:uid="{00000000-0005-0000-0000-000034380000}"/>
    <cellStyle name="Note 3 15 5 2 4" xfId="8922" xr:uid="{00000000-0005-0000-0000-000035380000}"/>
    <cellStyle name="Note 3 15 5 2 4 2" xfId="26357" xr:uid="{00000000-0005-0000-0000-000036380000}"/>
    <cellStyle name="Note 3 15 5 2 4 3" xfId="40810" xr:uid="{00000000-0005-0000-0000-000037380000}"/>
    <cellStyle name="Note 3 15 5 2 5" xfId="11342" xr:uid="{00000000-0005-0000-0000-000038380000}"/>
    <cellStyle name="Note 3 15 5 2 5 2" xfId="28777" xr:uid="{00000000-0005-0000-0000-000039380000}"/>
    <cellStyle name="Note 3 15 5 2 5 3" xfId="43230" xr:uid="{00000000-0005-0000-0000-00003A380000}"/>
    <cellStyle name="Note 3 15 5 2 6" xfId="18349" xr:uid="{00000000-0005-0000-0000-00003B380000}"/>
    <cellStyle name="Note 3 15 5 3" xfId="1509" xr:uid="{00000000-0005-0000-0000-00003C380000}"/>
    <cellStyle name="Note 3 15 5 3 2" xfId="4020" xr:uid="{00000000-0005-0000-0000-00003D380000}"/>
    <cellStyle name="Note 3 15 5 3 2 2" xfId="13641" xr:uid="{00000000-0005-0000-0000-00003E380000}"/>
    <cellStyle name="Note 3 15 5 3 2 2 2" xfId="31076" xr:uid="{00000000-0005-0000-0000-00003F380000}"/>
    <cellStyle name="Note 3 15 5 3 2 2 3" xfId="45529" xr:uid="{00000000-0005-0000-0000-000040380000}"/>
    <cellStyle name="Note 3 15 5 3 2 3" xfId="16102" xr:uid="{00000000-0005-0000-0000-000041380000}"/>
    <cellStyle name="Note 3 15 5 3 2 3 2" xfId="33537" xr:uid="{00000000-0005-0000-0000-000042380000}"/>
    <cellStyle name="Note 3 15 5 3 2 3 3" xfId="47990" xr:uid="{00000000-0005-0000-0000-000043380000}"/>
    <cellStyle name="Note 3 15 5 3 2 4" xfId="21456" xr:uid="{00000000-0005-0000-0000-000044380000}"/>
    <cellStyle name="Note 3 15 5 3 2 5" xfId="35909" xr:uid="{00000000-0005-0000-0000-000045380000}"/>
    <cellStyle name="Note 3 15 5 3 3" xfId="6482" xr:uid="{00000000-0005-0000-0000-000046380000}"/>
    <cellStyle name="Note 3 15 5 3 3 2" xfId="23917" xr:uid="{00000000-0005-0000-0000-000047380000}"/>
    <cellStyle name="Note 3 15 5 3 3 3" xfId="38370" xr:uid="{00000000-0005-0000-0000-000048380000}"/>
    <cellStyle name="Note 3 15 5 3 4" xfId="8923" xr:uid="{00000000-0005-0000-0000-000049380000}"/>
    <cellStyle name="Note 3 15 5 3 4 2" xfId="26358" xr:uid="{00000000-0005-0000-0000-00004A380000}"/>
    <cellStyle name="Note 3 15 5 3 4 3" xfId="40811" xr:uid="{00000000-0005-0000-0000-00004B380000}"/>
    <cellStyle name="Note 3 15 5 3 5" xfId="11343" xr:uid="{00000000-0005-0000-0000-00004C380000}"/>
    <cellStyle name="Note 3 15 5 3 5 2" xfId="28778" xr:uid="{00000000-0005-0000-0000-00004D380000}"/>
    <cellStyle name="Note 3 15 5 3 5 3" xfId="43231" xr:uid="{00000000-0005-0000-0000-00004E380000}"/>
    <cellStyle name="Note 3 15 5 3 6" xfId="18350" xr:uid="{00000000-0005-0000-0000-00004F380000}"/>
    <cellStyle name="Note 3 15 5 4" xfId="1510" xr:uid="{00000000-0005-0000-0000-000050380000}"/>
    <cellStyle name="Note 3 15 5 4 2" xfId="4021" xr:uid="{00000000-0005-0000-0000-000051380000}"/>
    <cellStyle name="Note 3 15 5 4 2 2" xfId="21457" xr:uid="{00000000-0005-0000-0000-000052380000}"/>
    <cellStyle name="Note 3 15 5 4 2 3" xfId="35910" xr:uid="{00000000-0005-0000-0000-000053380000}"/>
    <cellStyle name="Note 3 15 5 4 3" xfId="6483" xr:uid="{00000000-0005-0000-0000-000054380000}"/>
    <cellStyle name="Note 3 15 5 4 3 2" xfId="23918" xr:uid="{00000000-0005-0000-0000-000055380000}"/>
    <cellStyle name="Note 3 15 5 4 3 3" xfId="38371" xr:uid="{00000000-0005-0000-0000-000056380000}"/>
    <cellStyle name="Note 3 15 5 4 4" xfId="8924" xr:uid="{00000000-0005-0000-0000-000057380000}"/>
    <cellStyle name="Note 3 15 5 4 4 2" xfId="26359" xr:uid="{00000000-0005-0000-0000-000058380000}"/>
    <cellStyle name="Note 3 15 5 4 4 3" xfId="40812" xr:uid="{00000000-0005-0000-0000-000059380000}"/>
    <cellStyle name="Note 3 15 5 4 5" xfId="11344" xr:uid="{00000000-0005-0000-0000-00005A380000}"/>
    <cellStyle name="Note 3 15 5 4 5 2" xfId="28779" xr:uid="{00000000-0005-0000-0000-00005B380000}"/>
    <cellStyle name="Note 3 15 5 4 5 3" xfId="43232" xr:uid="{00000000-0005-0000-0000-00005C380000}"/>
    <cellStyle name="Note 3 15 5 4 6" xfId="15147" xr:uid="{00000000-0005-0000-0000-00005D380000}"/>
    <cellStyle name="Note 3 15 5 4 6 2" xfId="32582" xr:uid="{00000000-0005-0000-0000-00005E380000}"/>
    <cellStyle name="Note 3 15 5 4 6 3" xfId="47035" xr:uid="{00000000-0005-0000-0000-00005F380000}"/>
    <cellStyle name="Note 3 15 5 4 7" xfId="18351" xr:uid="{00000000-0005-0000-0000-000060380000}"/>
    <cellStyle name="Note 3 15 5 4 8" xfId="20309" xr:uid="{00000000-0005-0000-0000-000061380000}"/>
    <cellStyle name="Note 3 15 5 5" xfId="4018" xr:uid="{00000000-0005-0000-0000-000062380000}"/>
    <cellStyle name="Note 3 15 5 5 2" xfId="13639" xr:uid="{00000000-0005-0000-0000-000063380000}"/>
    <cellStyle name="Note 3 15 5 5 2 2" xfId="31074" xr:uid="{00000000-0005-0000-0000-000064380000}"/>
    <cellStyle name="Note 3 15 5 5 2 3" xfId="45527" xr:uid="{00000000-0005-0000-0000-000065380000}"/>
    <cellStyle name="Note 3 15 5 5 3" xfId="16100" xr:uid="{00000000-0005-0000-0000-000066380000}"/>
    <cellStyle name="Note 3 15 5 5 3 2" xfId="33535" xr:uid="{00000000-0005-0000-0000-000067380000}"/>
    <cellStyle name="Note 3 15 5 5 3 3" xfId="47988" xr:uid="{00000000-0005-0000-0000-000068380000}"/>
    <cellStyle name="Note 3 15 5 5 4" xfId="21454" xr:uid="{00000000-0005-0000-0000-000069380000}"/>
    <cellStyle name="Note 3 15 5 5 5" xfId="35907" xr:uid="{00000000-0005-0000-0000-00006A380000}"/>
    <cellStyle name="Note 3 15 5 6" xfId="6480" xr:uid="{00000000-0005-0000-0000-00006B380000}"/>
    <cellStyle name="Note 3 15 5 6 2" xfId="23915" xr:uid="{00000000-0005-0000-0000-00006C380000}"/>
    <cellStyle name="Note 3 15 5 6 3" xfId="38368" xr:uid="{00000000-0005-0000-0000-00006D380000}"/>
    <cellStyle name="Note 3 15 5 7" xfId="8921" xr:uid="{00000000-0005-0000-0000-00006E380000}"/>
    <cellStyle name="Note 3 15 5 7 2" xfId="26356" xr:uid="{00000000-0005-0000-0000-00006F380000}"/>
    <cellStyle name="Note 3 15 5 7 3" xfId="40809" xr:uid="{00000000-0005-0000-0000-000070380000}"/>
    <cellStyle name="Note 3 15 5 8" xfId="11341" xr:uid="{00000000-0005-0000-0000-000071380000}"/>
    <cellStyle name="Note 3 15 5 8 2" xfId="28776" xr:uid="{00000000-0005-0000-0000-000072380000}"/>
    <cellStyle name="Note 3 15 5 8 3" xfId="43229" xr:uid="{00000000-0005-0000-0000-000073380000}"/>
    <cellStyle name="Note 3 15 5 9" xfId="18348" xr:uid="{00000000-0005-0000-0000-000074380000}"/>
    <cellStyle name="Note 3 15 6" xfId="1511" xr:uid="{00000000-0005-0000-0000-000075380000}"/>
    <cellStyle name="Note 3 15 6 2" xfId="4022" xr:uid="{00000000-0005-0000-0000-000076380000}"/>
    <cellStyle name="Note 3 15 6 2 2" xfId="13642" xr:uid="{00000000-0005-0000-0000-000077380000}"/>
    <cellStyle name="Note 3 15 6 2 2 2" xfId="31077" xr:uid="{00000000-0005-0000-0000-000078380000}"/>
    <cellStyle name="Note 3 15 6 2 2 3" xfId="45530" xr:uid="{00000000-0005-0000-0000-000079380000}"/>
    <cellStyle name="Note 3 15 6 2 3" xfId="16103" xr:uid="{00000000-0005-0000-0000-00007A380000}"/>
    <cellStyle name="Note 3 15 6 2 3 2" xfId="33538" xr:uid="{00000000-0005-0000-0000-00007B380000}"/>
    <cellStyle name="Note 3 15 6 2 3 3" xfId="47991" xr:uid="{00000000-0005-0000-0000-00007C380000}"/>
    <cellStyle name="Note 3 15 6 2 4" xfId="21458" xr:uid="{00000000-0005-0000-0000-00007D380000}"/>
    <cellStyle name="Note 3 15 6 2 5" xfId="35911" xr:uid="{00000000-0005-0000-0000-00007E380000}"/>
    <cellStyle name="Note 3 15 6 3" xfId="6484" xr:uid="{00000000-0005-0000-0000-00007F380000}"/>
    <cellStyle name="Note 3 15 6 3 2" xfId="23919" xr:uid="{00000000-0005-0000-0000-000080380000}"/>
    <cellStyle name="Note 3 15 6 3 3" xfId="38372" xr:uid="{00000000-0005-0000-0000-000081380000}"/>
    <cellStyle name="Note 3 15 6 4" xfId="8925" xr:uid="{00000000-0005-0000-0000-000082380000}"/>
    <cellStyle name="Note 3 15 6 4 2" xfId="26360" xr:uid="{00000000-0005-0000-0000-000083380000}"/>
    <cellStyle name="Note 3 15 6 4 3" xfId="40813" xr:uid="{00000000-0005-0000-0000-000084380000}"/>
    <cellStyle name="Note 3 15 6 5" xfId="11345" xr:uid="{00000000-0005-0000-0000-000085380000}"/>
    <cellStyle name="Note 3 15 6 5 2" xfId="28780" xr:uid="{00000000-0005-0000-0000-000086380000}"/>
    <cellStyle name="Note 3 15 6 5 3" xfId="43233" xr:uid="{00000000-0005-0000-0000-000087380000}"/>
    <cellStyle name="Note 3 15 6 6" xfId="18352" xr:uid="{00000000-0005-0000-0000-000088380000}"/>
    <cellStyle name="Note 3 15 7" xfId="1512" xr:uid="{00000000-0005-0000-0000-000089380000}"/>
    <cellStyle name="Note 3 15 7 2" xfId="4023" xr:uid="{00000000-0005-0000-0000-00008A380000}"/>
    <cellStyle name="Note 3 15 7 2 2" xfId="13643" xr:uid="{00000000-0005-0000-0000-00008B380000}"/>
    <cellStyle name="Note 3 15 7 2 2 2" xfId="31078" xr:uid="{00000000-0005-0000-0000-00008C380000}"/>
    <cellStyle name="Note 3 15 7 2 2 3" xfId="45531" xr:uid="{00000000-0005-0000-0000-00008D380000}"/>
    <cellStyle name="Note 3 15 7 2 3" xfId="16104" xr:uid="{00000000-0005-0000-0000-00008E380000}"/>
    <cellStyle name="Note 3 15 7 2 3 2" xfId="33539" xr:uid="{00000000-0005-0000-0000-00008F380000}"/>
    <cellStyle name="Note 3 15 7 2 3 3" xfId="47992" xr:uid="{00000000-0005-0000-0000-000090380000}"/>
    <cellStyle name="Note 3 15 7 2 4" xfId="21459" xr:uid="{00000000-0005-0000-0000-000091380000}"/>
    <cellStyle name="Note 3 15 7 2 5" xfId="35912" xr:uid="{00000000-0005-0000-0000-000092380000}"/>
    <cellStyle name="Note 3 15 7 3" xfId="6485" xr:uid="{00000000-0005-0000-0000-000093380000}"/>
    <cellStyle name="Note 3 15 7 3 2" xfId="23920" xr:uid="{00000000-0005-0000-0000-000094380000}"/>
    <cellStyle name="Note 3 15 7 3 3" xfId="38373" xr:uid="{00000000-0005-0000-0000-000095380000}"/>
    <cellStyle name="Note 3 15 7 4" xfId="8926" xr:uid="{00000000-0005-0000-0000-000096380000}"/>
    <cellStyle name="Note 3 15 7 4 2" xfId="26361" xr:uid="{00000000-0005-0000-0000-000097380000}"/>
    <cellStyle name="Note 3 15 7 4 3" xfId="40814" xr:uid="{00000000-0005-0000-0000-000098380000}"/>
    <cellStyle name="Note 3 15 7 5" xfId="11346" xr:uid="{00000000-0005-0000-0000-000099380000}"/>
    <cellStyle name="Note 3 15 7 5 2" xfId="28781" xr:uid="{00000000-0005-0000-0000-00009A380000}"/>
    <cellStyle name="Note 3 15 7 5 3" xfId="43234" xr:uid="{00000000-0005-0000-0000-00009B380000}"/>
    <cellStyle name="Note 3 15 7 6" xfId="18353" xr:uid="{00000000-0005-0000-0000-00009C380000}"/>
    <cellStyle name="Note 3 15 8" xfId="1513" xr:uid="{00000000-0005-0000-0000-00009D380000}"/>
    <cellStyle name="Note 3 15 8 2" xfId="4024" xr:uid="{00000000-0005-0000-0000-00009E380000}"/>
    <cellStyle name="Note 3 15 8 2 2" xfId="21460" xr:uid="{00000000-0005-0000-0000-00009F380000}"/>
    <cellStyle name="Note 3 15 8 2 3" xfId="35913" xr:uid="{00000000-0005-0000-0000-0000A0380000}"/>
    <cellStyle name="Note 3 15 8 3" xfId="6486" xr:uid="{00000000-0005-0000-0000-0000A1380000}"/>
    <cellStyle name="Note 3 15 8 3 2" xfId="23921" xr:uid="{00000000-0005-0000-0000-0000A2380000}"/>
    <cellStyle name="Note 3 15 8 3 3" xfId="38374" xr:uid="{00000000-0005-0000-0000-0000A3380000}"/>
    <cellStyle name="Note 3 15 8 4" xfId="8927" xr:uid="{00000000-0005-0000-0000-0000A4380000}"/>
    <cellStyle name="Note 3 15 8 4 2" xfId="26362" xr:uid="{00000000-0005-0000-0000-0000A5380000}"/>
    <cellStyle name="Note 3 15 8 4 3" xfId="40815" xr:uid="{00000000-0005-0000-0000-0000A6380000}"/>
    <cellStyle name="Note 3 15 8 5" xfId="11347" xr:uid="{00000000-0005-0000-0000-0000A7380000}"/>
    <cellStyle name="Note 3 15 8 5 2" xfId="28782" xr:uid="{00000000-0005-0000-0000-0000A8380000}"/>
    <cellStyle name="Note 3 15 8 5 3" xfId="43235" xr:uid="{00000000-0005-0000-0000-0000A9380000}"/>
    <cellStyle name="Note 3 15 8 6" xfId="15148" xr:uid="{00000000-0005-0000-0000-0000AA380000}"/>
    <cellStyle name="Note 3 15 8 6 2" xfId="32583" xr:uid="{00000000-0005-0000-0000-0000AB380000}"/>
    <cellStyle name="Note 3 15 8 6 3" xfId="47036" xr:uid="{00000000-0005-0000-0000-0000AC380000}"/>
    <cellStyle name="Note 3 15 8 7" xfId="18354" xr:uid="{00000000-0005-0000-0000-0000AD380000}"/>
    <cellStyle name="Note 3 15 8 8" xfId="20310" xr:uid="{00000000-0005-0000-0000-0000AE380000}"/>
    <cellStyle name="Note 3 15 9" xfId="4005" xr:uid="{00000000-0005-0000-0000-0000AF380000}"/>
    <cellStyle name="Note 3 15 9 2" xfId="13629" xr:uid="{00000000-0005-0000-0000-0000B0380000}"/>
    <cellStyle name="Note 3 15 9 2 2" xfId="31064" xr:uid="{00000000-0005-0000-0000-0000B1380000}"/>
    <cellStyle name="Note 3 15 9 2 3" xfId="45517" xr:uid="{00000000-0005-0000-0000-0000B2380000}"/>
    <cellStyle name="Note 3 15 9 3" xfId="16090" xr:uid="{00000000-0005-0000-0000-0000B3380000}"/>
    <cellStyle name="Note 3 15 9 3 2" xfId="33525" xr:uid="{00000000-0005-0000-0000-0000B4380000}"/>
    <cellStyle name="Note 3 15 9 3 3" xfId="47978" xr:uid="{00000000-0005-0000-0000-0000B5380000}"/>
    <cellStyle name="Note 3 15 9 4" xfId="21441" xr:uid="{00000000-0005-0000-0000-0000B6380000}"/>
    <cellStyle name="Note 3 15 9 5" xfId="35894" xr:uid="{00000000-0005-0000-0000-0000B7380000}"/>
    <cellStyle name="Note 3 16" xfId="1514" xr:uid="{00000000-0005-0000-0000-0000B8380000}"/>
    <cellStyle name="Note 3 16 10" xfId="6487" xr:uid="{00000000-0005-0000-0000-0000B9380000}"/>
    <cellStyle name="Note 3 16 10 2" xfId="23922" xr:uid="{00000000-0005-0000-0000-0000BA380000}"/>
    <cellStyle name="Note 3 16 10 3" xfId="38375" xr:uid="{00000000-0005-0000-0000-0000BB380000}"/>
    <cellStyle name="Note 3 16 11" xfId="8928" xr:uid="{00000000-0005-0000-0000-0000BC380000}"/>
    <cellStyle name="Note 3 16 11 2" xfId="26363" xr:uid="{00000000-0005-0000-0000-0000BD380000}"/>
    <cellStyle name="Note 3 16 11 3" xfId="40816" xr:uid="{00000000-0005-0000-0000-0000BE380000}"/>
    <cellStyle name="Note 3 16 12" xfId="11348" xr:uid="{00000000-0005-0000-0000-0000BF380000}"/>
    <cellStyle name="Note 3 16 12 2" xfId="28783" xr:uid="{00000000-0005-0000-0000-0000C0380000}"/>
    <cellStyle name="Note 3 16 12 3" xfId="43236" xr:uid="{00000000-0005-0000-0000-0000C1380000}"/>
    <cellStyle name="Note 3 16 13" xfId="18355" xr:uid="{00000000-0005-0000-0000-0000C2380000}"/>
    <cellStyle name="Note 3 16 2" xfId="1515" xr:uid="{00000000-0005-0000-0000-0000C3380000}"/>
    <cellStyle name="Note 3 16 2 2" xfId="1516" xr:uid="{00000000-0005-0000-0000-0000C4380000}"/>
    <cellStyle name="Note 3 16 2 2 2" xfId="4027" xr:uid="{00000000-0005-0000-0000-0000C5380000}"/>
    <cellStyle name="Note 3 16 2 2 2 2" xfId="13646" xr:uid="{00000000-0005-0000-0000-0000C6380000}"/>
    <cellStyle name="Note 3 16 2 2 2 2 2" xfId="31081" xr:uid="{00000000-0005-0000-0000-0000C7380000}"/>
    <cellStyle name="Note 3 16 2 2 2 2 3" xfId="45534" xr:uid="{00000000-0005-0000-0000-0000C8380000}"/>
    <cellStyle name="Note 3 16 2 2 2 3" xfId="16107" xr:uid="{00000000-0005-0000-0000-0000C9380000}"/>
    <cellStyle name="Note 3 16 2 2 2 3 2" xfId="33542" xr:uid="{00000000-0005-0000-0000-0000CA380000}"/>
    <cellStyle name="Note 3 16 2 2 2 3 3" xfId="47995" xr:uid="{00000000-0005-0000-0000-0000CB380000}"/>
    <cellStyle name="Note 3 16 2 2 2 4" xfId="21463" xr:uid="{00000000-0005-0000-0000-0000CC380000}"/>
    <cellStyle name="Note 3 16 2 2 2 5" xfId="35916" xr:uid="{00000000-0005-0000-0000-0000CD380000}"/>
    <cellStyle name="Note 3 16 2 2 3" xfId="6489" xr:uid="{00000000-0005-0000-0000-0000CE380000}"/>
    <cellStyle name="Note 3 16 2 2 3 2" xfId="23924" xr:uid="{00000000-0005-0000-0000-0000CF380000}"/>
    <cellStyle name="Note 3 16 2 2 3 3" xfId="38377" xr:uid="{00000000-0005-0000-0000-0000D0380000}"/>
    <cellStyle name="Note 3 16 2 2 4" xfId="8930" xr:uid="{00000000-0005-0000-0000-0000D1380000}"/>
    <cellStyle name="Note 3 16 2 2 4 2" xfId="26365" xr:uid="{00000000-0005-0000-0000-0000D2380000}"/>
    <cellStyle name="Note 3 16 2 2 4 3" xfId="40818" xr:uid="{00000000-0005-0000-0000-0000D3380000}"/>
    <cellStyle name="Note 3 16 2 2 5" xfId="11350" xr:uid="{00000000-0005-0000-0000-0000D4380000}"/>
    <cellStyle name="Note 3 16 2 2 5 2" xfId="28785" xr:uid="{00000000-0005-0000-0000-0000D5380000}"/>
    <cellStyle name="Note 3 16 2 2 5 3" xfId="43238" xr:uid="{00000000-0005-0000-0000-0000D6380000}"/>
    <cellStyle name="Note 3 16 2 2 6" xfId="18357" xr:uid="{00000000-0005-0000-0000-0000D7380000}"/>
    <cellStyle name="Note 3 16 2 3" xfId="1517" xr:uid="{00000000-0005-0000-0000-0000D8380000}"/>
    <cellStyle name="Note 3 16 2 3 2" xfId="4028" xr:uid="{00000000-0005-0000-0000-0000D9380000}"/>
    <cellStyle name="Note 3 16 2 3 2 2" xfId="13647" xr:uid="{00000000-0005-0000-0000-0000DA380000}"/>
    <cellStyle name="Note 3 16 2 3 2 2 2" xfId="31082" xr:uid="{00000000-0005-0000-0000-0000DB380000}"/>
    <cellStyle name="Note 3 16 2 3 2 2 3" xfId="45535" xr:uid="{00000000-0005-0000-0000-0000DC380000}"/>
    <cellStyle name="Note 3 16 2 3 2 3" xfId="16108" xr:uid="{00000000-0005-0000-0000-0000DD380000}"/>
    <cellStyle name="Note 3 16 2 3 2 3 2" xfId="33543" xr:uid="{00000000-0005-0000-0000-0000DE380000}"/>
    <cellStyle name="Note 3 16 2 3 2 3 3" xfId="47996" xr:uid="{00000000-0005-0000-0000-0000DF380000}"/>
    <cellStyle name="Note 3 16 2 3 2 4" xfId="21464" xr:uid="{00000000-0005-0000-0000-0000E0380000}"/>
    <cellStyle name="Note 3 16 2 3 2 5" xfId="35917" xr:uid="{00000000-0005-0000-0000-0000E1380000}"/>
    <cellStyle name="Note 3 16 2 3 3" xfId="6490" xr:uid="{00000000-0005-0000-0000-0000E2380000}"/>
    <cellStyle name="Note 3 16 2 3 3 2" xfId="23925" xr:uid="{00000000-0005-0000-0000-0000E3380000}"/>
    <cellStyle name="Note 3 16 2 3 3 3" xfId="38378" xr:uid="{00000000-0005-0000-0000-0000E4380000}"/>
    <cellStyle name="Note 3 16 2 3 4" xfId="8931" xr:uid="{00000000-0005-0000-0000-0000E5380000}"/>
    <cellStyle name="Note 3 16 2 3 4 2" xfId="26366" xr:uid="{00000000-0005-0000-0000-0000E6380000}"/>
    <cellStyle name="Note 3 16 2 3 4 3" xfId="40819" xr:uid="{00000000-0005-0000-0000-0000E7380000}"/>
    <cellStyle name="Note 3 16 2 3 5" xfId="11351" xr:uid="{00000000-0005-0000-0000-0000E8380000}"/>
    <cellStyle name="Note 3 16 2 3 5 2" xfId="28786" xr:uid="{00000000-0005-0000-0000-0000E9380000}"/>
    <cellStyle name="Note 3 16 2 3 5 3" xfId="43239" xr:uid="{00000000-0005-0000-0000-0000EA380000}"/>
    <cellStyle name="Note 3 16 2 3 6" xfId="18358" xr:uid="{00000000-0005-0000-0000-0000EB380000}"/>
    <cellStyle name="Note 3 16 2 4" xfId="1518" xr:uid="{00000000-0005-0000-0000-0000EC380000}"/>
    <cellStyle name="Note 3 16 2 4 2" xfId="4029" xr:uid="{00000000-0005-0000-0000-0000ED380000}"/>
    <cellStyle name="Note 3 16 2 4 2 2" xfId="21465" xr:uid="{00000000-0005-0000-0000-0000EE380000}"/>
    <cellStyle name="Note 3 16 2 4 2 3" xfId="35918" xr:uid="{00000000-0005-0000-0000-0000EF380000}"/>
    <cellStyle name="Note 3 16 2 4 3" xfId="6491" xr:uid="{00000000-0005-0000-0000-0000F0380000}"/>
    <cellStyle name="Note 3 16 2 4 3 2" xfId="23926" xr:uid="{00000000-0005-0000-0000-0000F1380000}"/>
    <cellStyle name="Note 3 16 2 4 3 3" xfId="38379" xr:uid="{00000000-0005-0000-0000-0000F2380000}"/>
    <cellStyle name="Note 3 16 2 4 4" xfId="8932" xr:uid="{00000000-0005-0000-0000-0000F3380000}"/>
    <cellStyle name="Note 3 16 2 4 4 2" xfId="26367" xr:uid="{00000000-0005-0000-0000-0000F4380000}"/>
    <cellStyle name="Note 3 16 2 4 4 3" xfId="40820" xr:uid="{00000000-0005-0000-0000-0000F5380000}"/>
    <cellStyle name="Note 3 16 2 4 5" xfId="11352" xr:uid="{00000000-0005-0000-0000-0000F6380000}"/>
    <cellStyle name="Note 3 16 2 4 5 2" xfId="28787" xr:uid="{00000000-0005-0000-0000-0000F7380000}"/>
    <cellStyle name="Note 3 16 2 4 5 3" xfId="43240" xr:uid="{00000000-0005-0000-0000-0000F8380000}"/>
    <cellStyle name="Note 3 16 2 4 6" xfId="15149" xr:uid="{00000000-0005-0000-0000-0000F9380000}"/>
    <cellStyle name="Note 3 16 2 4 6 2" xfId="32584" xr:uid="{00000000-0005-0000-0000-0000FA380000}"/>
    <cellStyle name="Note 3 16 2 4 6 3" xfId="47037" xr:uid="{00000000-0005-0000-0000-0000FB380000}"/>
    <cellStyle name="Note 3 16 2 4 7" xfId="18359" xr:uid="{00000000-0005-0000-0000-0000FC380000}"/>
    <cellStyle name="Note 3 16 2 4 8" xfId="20311" xr:uid="{00000000-0005-0000-0000-0000FD380000}"/>
    <cellStyle name="Note 3 16 2 5" xfId="4026" xr:uid="{00000000-0005-0000-0000-0000FE380000}"/>
    <cellStyle name="Note 3 16 2 5 2" xfId="13645" xr:uid="{00000000-0005-0000-0000-0000FF380000}"/>
    <cellStyle name="Note 3 16 2 5 2 2" xfId="31080" xr:uid="{00000000-0005-0000-0000-000000390000}"/>
    <cellStyle name="Note 3 16 2 5 2 3" xfId="45533" xr:uid="{00000000-0005-0000-0000-000001390000}"/>
    <cellStyle name="Note 3 16 2 5 3" xfId="16106" xr:uid="{00000000-0005-0000-0000-000002390000}"/>
    <cellStyle name="Note 3 16 2 5 3 2" xfId="33541" xr:uid="{00000000-0005-0000-0000-000003390000}"/>
    <cellStyle name="Note 3 16 2 5 3 3" xfId="47994" xr:uid="{00000000-0005-0000-0000-000004390000}"/>
    <cellStyle name="Note 3 16 2 5 4" xfId="21462" xr:uid="{00000000-0005-0000-0000-000005390000}"/>
    <cellStyle name="Note 3 16 2 5 5" xfId="35915" xr:uid="{00000000-0005-0000-0000-000006390000}"/>
    <cellStyle name="Note 3 16 2 6" xfId="6488" xr:uid="{00000000-0005-0000-0000-000007390000}"/>
    <cellStyle name="Note 3 16 2 6 2" xfId="23923" xr:uid="{00000000-0005-0000-0000-000008390000}"/>
    <cellStyle name="Note 3 16 2 6 3" xfId="38376" xr:uid="{00000000-0005-0000-0000-000009390000}"/>
    <cellStyle name="Note 3 16 2 7" xfId="8929" xr:uid="{00000000-0005-0000-0000-00000A390000}"/>
    <cellStyle name="Note 3 16 2 7 2" xfId="26364" xr:uid="{00000000-0005-0000-0000-00000B390000}"/>
    <cellStyle name="Note 3 16 2 7 3" xfId="40817" xr:uid="{00000000-0005-0000-0000-00000C390000}"/>
    <cellStyle name="Note 3 16 2 8" xfId="11349" xr:uid="{00000000-0005-0000-0000-00000D390000}"/>
    <cellStyle name="Note 3 16 2 8 2" xfId="28784" xr:uid="{00000000-0005-0000-0000-00000E390000}"/>
    <cellStyle name="Note 3 16 2 8 3" xfId="43237" xr:uid="{00000000-0005-0000-0000-00000F390000}"/>
    <cellStyle name="Note 3 16 2 9" xfId="18356" xr:uid="{00000000-0005-0000-0000-000010390000}"/>
    <cellStyle name="Note 3 16 3" xfId="1519" xr:uid="{00000000-0005-0000-0000-000011390000}"/>
    <cellStyle name="Note 3 16 3 2" xfId="1520" xr:uid="{00000000-0005-0000-0000-000012390000}"/>
    <cellStyle name="Note 3 16 3 2 2" xfId="4031" xr:uid="{00000000-0005-0000-0000-000013390000}"/>
    <cellStyle name="Note 3 16 3 2 2 2" xfId="13649" xr:uid="{00000000-0005-0000-0000-000014390000}"/>
    <cellStyle name="Note 3 16 3 2 2 2 2" xfId="31084" xr:uid="{00000000-0005-0000-0000-000015390000}"/>
    <cellStyle name="Note 3 16 3 2 2 2 3" xfId="45537" xr:uid="{00000000-0005-0000-0000-000016390000}"/>
    <cellStyle name="Note 3 16 3 2 2 3" xfId="16110" xr:uid="{00000000-0005-0000-0000-000017390000}"/>
    <cellStyle name="Note 3 16 3 2 2 3 2" xfId="33545" xr:uid="{00000000-0005-0000-0000-000018390000}"/>
    <cellStyle name="Note 3 16 3 2 2 3 3" xfId="47998" xr:uid="{00000000-0005-0000-0000-000019390000}"/>
    <cellStyle name="Note 3 16 3 2 2 4" xfId="21467" xr:uid="{00000000-0005-0000-0000-00001A390000}"/>
    <cellStyle name="Note 3 16 3 2 2 5" xfId="35920" xr:uid="{00000000-0005-0000-0000-00001B390000}"/>
    <cellStyle name="Note 3 16 3 2 3" xfId="6493" xr:uid="{00000000-0005-0000-0000-00001C390000}"/>
    <cellStyle name="Note 3 16 3 2 3 2" xfId="23928" xr:uid="{00000000-0005-0000-0000-00001D390000}"/>
    <cellStyle name="Note 3 16 3 2 3 3" xfId="38381" xr:uid="{00000000-0005-0000-0000-00001E390000}"/>
    <cellStyle name="Note 3 16 3 2 4" xfId="8934" xr:uid="{00000000-0005-0000-0000-00001F390000}"/>
    <cellStyle name="Note 3 16 3 2 4 2" xfId="26369" xr:uid="{00000000-0005-0000-0000-000020390000}"/>
    <cellStyle name="Note 3 16 3 2 4 3" xfId="40822" xr:uid="{00000000-0005-0000-0000-000021390000}"/>
    <cellStyle name="Note 3 16 3 2 5" xfId="11354" xr:uid="{00000000-0005-0000-0000-000022390000}"/>
    <cellStyle name="Note 3 16 3 2 5 2" xfId="28789" xr:uid="{00000000-0005-0000-0000-000023390000}"/>
    <cellStyle name="Note 3 16 3 2 5 3" xfId="43242" xr:uid="{00000000-0005-0000-0000-000024390000}"/>
    <cellStyle name="Note 3 16 3 2 6" xfId="18361" xr:uid="{00000000-0005-0000-0000-000025390000}"/>
    <cellStyle name="Note 3 16 3 3" xfId="1521" xr:uid="{00000000-0005-0000-0000-000026390000}"/>
    <cellStyle name="Note 3 16 3 3 2" xfId="4032" xr:uid="{00000000-0005-0000-0000-000027390000}"/>
    <cellStyle name="Note 3 16 3 3 2 2" xfId="13650" xr:uid="{00000000-0005-0000-0000-000028390000}"/>
    <cellStyle name="Note 3 16 3 3 2 2 2" xfId="31085" xr:uid="{00000000-0005-0000-0000-000029390000}"/>
    <cellStyle name="Note 3 16 3 3 2 2 3" xfId="45538" xr:uid="{00000000-0005-0000-0000-00002A390000}"/>
    <cellStyle name="Note 3 16 3 3 2 3" xfId="16111" xr:uid="{00000000-0005-0000-0000-00002B390000}"/>
    <cellStyle name="Note 3 16 3 3 2 3 2" xfId="33546" xr:uid="{00000000-0005-0000-0000-00002C390000}"/>
    <cellStyle name="Note 3 16 3 3 2 3 3" xfId="47999" xr:uid="{00000000-0005-0000-0000-00002D390000}"/>
    <cellStyle name="Note 3 16 3 3 2 4" xfId="21468" xr:uid="{00000000-0005-0000-0000-00002E390000}"/>
    <cellStyle name="Note 3 16 3 3 2 5" xfId="35921" xr:uid="{00000000-0005-0000-0000-00002F390000}"/>
    <cellStyle name="Note 3 16 3 3 3" xfId="6494" xr:uid="{00000000-0005-0000-0000-000030390000}"/>
    <cellStyle name="Note 3 16 3 3 3 2" xfId="23929" xr:uid="{00000000-0005-0000-0000-000031390000}"/>
    <cellStyle name="Note 3 16 3 3 3 3" xfId="38382" xr:uid="{00000000-0005-0000-0000-000032390000}"/>
    <cellStyle name="Note 3 16 3 3 4" xfId="8935" xr:uid="{00000000-0005-0000-0000-000033390000}"/>
    <cellStyle name="Note 3 16 3 3 4 2" xfId="26370" xr:uid="{00000000-0005-0000-0000-000034390000}"/>
    <cellStyle name="Note 3 16 3 3 4 3" xfId="40823" xr:uid="{00000000-0005-0000-0000-000035390000}"/>
    <cellStyle name="Note 3 16 3 3 5" xfId="11355" xr:uid="{00000000-0005-0000-0000-000036390000}"/>
    <cellStyle name="Note 3 16 3 3 5 2" xfId="28790" xr:uid="{00000000-0005-0000-0000-000037390000}"/>
    <cellStyle name="Note 3 16 3 3 5 3" xfId="43243" xr:uid="{00000000-0005-0000-0000-000038390000}"/>
    <cellStyle name="Note 3 16 3 3 6" xfId="18362" xr:uid="{00000000-0005-0000-0000-000039390000}"/>
    <cellStyle name="Note 3 16 3 4" xfId="1522" xr:uid="{00000000-0005-0000-0000-00003A390000}"/>
    <cellStyle name="Note 3 16 3 4 2" xfId="4033" xr:uid="{00000000-0005-0000-0000-00003B390000}"/>
    <cellStyle name="Note 3 16 3 4 2 2" xfId="21469" xr:uid="{00000000-0005-0000-0000-00003C390000}"/>
    <cellStyle name="Note 3 16 3 4 2 3" xfId="35922" xr:uid="{00000000-0005-0000-0000-00003D390000}"/>
    <cellStyle name="Note 3 16 3 4 3" xfId="6495" xr:uid="{00000000-0005-0000-0000-00003E390000}"/>
    <cellStyle name="Note 3 16 3 4 3 2" xfId="23930" xr:uid="{00000000-0005-0000-0000-00003F390000}"/>
    <cellStyle name="Note 3 16 3 4 3 3" xfId="38383" xr:uid="{00000000-0005-0000-0000-000040390000}"/>
    <cellStyle name="Note 3 16 3 4 4" xfId="8936" xr:uid="{00000000-0005-0000-0000-000041390000}"/>
    <cellStyle name="Note 3 16 3 4 4 2" xfId="26371" xr:uid="{00000000-0005-0000-0000-000042390000}"/>
    <cellStyle name="Note 3 16 3 4 4 3" xfId="40824" xr:uid="{00000000-0005-0000-0000-000043390000}"/>
    <cellStyle name="Note 3 16 3 4 5" xfId="11356" xr:uid="{00000000-0005-0000-0000-000044390000}"/>
    <cellStyle name="Note 3 16 3 4 5 2" xfId="28791" xr:uid="{00000000-0005-0000-0000-000045390000}"/>
    <cellStyle name="Note 3 16 3 4 5 3" xfId="43244" xr:uid="{00000000-0005-0000-0000-000046390000}"/>
    <cellStyle name="Note 3 16 3 4 6" xfId="15150" xr:uid="{00000000-0005-0000-0000-000047390000}"/>
    <cellStyle name="Note 3 16 3 4 6 2" xfId="32585" xr:uid="{00000000-0005-0000-0000-000048390000}"/>
    <cellStyle name="Note 3 16 3 4 6 3" xfId="47038" xr:uid="{00000000-0005-0000-0000-000049390000}"/>
    <cellStyle name="Note 3 16 3 4 7" xfId="18363" xr:uid="{00000000-0005-0000-0000-00004A390000}"/>
    <cellStyle name="Note 3 16 3 4 8" xfId="20312" xr:uid="{00000000-0005-0000-0000-00004B390000}"/>
    <cellStyle name="Note 3 16 3 5" xfId="4030" xr:uid="{00000000-0005-0000-0000-00004C390000}"/>
    <cellStyle name="Note 3 16 3 5 2" xfId="13648" xr:uid="{00000000-0005-0000-0000-00004D390000}"/>
    <cellStyle name="Note 3 16 3 5 2 2" xfId="31083" xr:uid="{00000000-0005-0000-0000-00004E390000}"/>
    <cellStyle name="Note 3 16 3 5 2 3" xfId="45536" xr:uid="{00000000-0005-0000-0000-00004F390000}"/>
    <cellStyle name="Note 3 16 3 5 3" xfId="16109" xr:uid="{00000000-0005-0000-0000-000050390000}"/>
    <cellStyle name="Note 3 16 3 5 3 2" xfId="33544" xr:uid="{00000000-0005-0000-0000-000051390000}"/>
    <cellStyle name="Note 3 16 3 5 3 3" xfId="47997" xr:uid="{00000000-0005-0000-0000-000052390000}"/>
    <cellStyle name="Note 3 16 3 5 4" xfId="21466" xr:uid="{00000000-0005-0000-0000-000053390000}"/>
    <cellStyle name="Note 3 16 3 5 5" xfId="35919" xr:uid="{00000000-0005-0000-0000-000054390000}"/>
    <cellStyle name="Note 3 16 3 6" xfId="6492" xr:uid="{00000000-0005-0000-0000-000055390000}"/>
    <cellStyle name="Note 3 16 3 6 2" xfId="23927" xr:uid="{00000000-0005-0000-0000-000056390000}"/>
    <cellStyle name="Note 3 16 3 6 3" xfId="38380" xr:uid="{00000000-0005-0000-0000-000057390000}"/>
    <cellStyle name="Note 3 16 3 7" xfId="8933" xr:uid="{00000000-0005-0000-0000-000058390000}"/>
    <cellStyle name="Note 3 16 3 7 2" xfId="26368" xr:uid="{00000000-0005-0000-0000-000059390000}"/>
    <cellStyle name="Note 3 16 3 7 3" xfId="40821" xr:uid="{00000000-0005-0000-0000-00005A390000}"/>
    <cellStyle name="Note 3 16 3 8" xfId="11353" xr:uid="{00000000-0005-0000-0000-00005B390000}"/>
    <cellStyle name="Note 3 16 3 8 2" xfId="28788" xr:uid="{00000000-0005-0000-0000-00005C390000}"/>
    <cellStyle name="Note 3 16 3 8 3" xfId="43241" xr:uid="{00000000-0005-0000-0000-00005D390000}"/>
    <cellStyle name="Note 3 16 3 9" xfId="18360" xr:uid="{00000000-0005-0000-0000-00005E390000}"/>
    <cellStyle name="Note 3 16 4" xfId="1523" xr:uid="{00000000-0005-0000-0000-00005F390000}"/>
    <cellStyle name="Note 3 16 4 2" xfId="1524" xr:uid="{00000000-0005-0000-0000-000060390000}"/>
    <cellStyle name="Note 3 16 4 2 2" xfId="4035" xr:uid="{00000000-0005-0000-0000-000061390000}"/>
    <cellStyle name="Note 3 16 4 2 2 2" xfId="13652" xr:uid="{00000000-0005-0000-0000-000062390000}"/>
    <cellStyle name="Note 3 16 4 2 2 2 2" xfId="31087" xr:uid="{00000000-0005-0000-0000-000063390000}"/>
    <cellStyle name="Note 3 16 4 2 2 2 3" xfId="45540" xr:uid="{00000000-0005-0000-0000-000064390000}"/>
    <cellStyle name="Note 3 16 4 2 2 3" xfId="16113" xr:uid="{00000000-0005-0000-0000-000065390000}"/>
    <cellStyle name="Note 3 16 4 2 2 3 2" xfId="33548" xr:uid="{00000000-0005-0000-0000-000066390000}"/>
    <cellStyle name="Note 3 16 4 2 2 3 3" xfId="48001" xr:uid="{00000000-0005-0000-0000-000067390000}"/>
    <cellStyle name="Note 3 16 4 2 2 4" xfId="21471" xr:uid="{00000000-0005-0000-0000-000068390000}"/>
    <cellStyle name="Note 3 16 4 2 2 5" xfId="35924" xr:uid="{00000000-0005-0000-0000-000069390000}"/>
    <cellStyle name="Note 3 16 4 2 3" xfId="6497" xr:uid="{00000000-0005-0000-0000-00006A390000}"/>
    <cellStyle name="Note 3 16 4 2 3 2" xfId="23932" xr:uid="{00000000-0005-0000-0000-00006B390000}"/>
    <cellStyle name="Note 3 16 4 2 3 3" xfId="38385" xr:uid="{00000000-0005-0000-0000-00006C390000}"/>
    <cellStyle name="Note 3 16 4 2 4" xfId="8938" xr:uid="{00000000-0005-0000-0000-00006D390000}"/>
    <cellStyle name="Note 3 16 4 2 4 2" xfId="26373" xr:uid="{00000000-0005-0000-0000-00006E390000}"/>
    <cellStyle name="Note 3 16 4 2 4 3" xfId="40826" xr:uid="{00000000-0005-0000-0000-00006F390000}"/>
    <cellStyle name="Note 3 16 4 2 5" xfId="11358" xr:uid="{00000000-0005-0000-0000-000070390000}"/>
    <cellStyle name="Note 3 16 4 2 5 2" xfId="28793" xr:uid="{00000000-0005-0000-0000-000071390000}"/>
    <cellStyle name="Note 3 16 4 2 5 3" xfId="43246" xr:uid="{00000000-0005-0000-0000-000072390000}"/>
    <cellStyle name="Note 3 16 4 2 6" xfId="18365" xr:uid="{00000000-0005-0000-0000-000073390000}"/>
    <cellStyle name="Note 3 16 4 3" xfId="1525" xr:uid="{00000000-0005-0000-0000-000074390000}"/>
    <cellStyle name="Note 3 16 4 3 2" xfId="4036" xr:uid="{00000000-0005-0000-0000-000075390000}"/>
    <cellStyle name="Note 3 16 4 3 2 2" xfId="13653" xr:uid="{00000000-0005-0000-0000-000076390000}"/>
    <cellStyle name="Note 3 16 4 3 2 2 2" xfId="31088" xr:uid="{00000000-0005-0000-0000-000077390000}"/>
    <cellStyle name="Note 3 16 4 3 2 2 3" xfId="45541" xr:uid="{00000000-0005-0000-0000-000078390000}"/>
    <cellStyle name="Note 3 16 4 3 2 3" xfId="16114" xr:uid="{00000000-0005-0000-0000-000079390000}"/>
    <cellStyle name="Note 3 16 4 3 2 3 2" xfId="33549" xr:uid="{00000000-0005-0000-0000-00007A390000}"/>
    <cellStyle name="Note 3 16 4 3 2 3 3" xfId="48002" xr:uid="{00000000-0005-0000-0000-00007B390000}"/>
    <cellStyle name="Note 3 16 4 3 2 4" xfId="21472" xr:uid="{00000000-0005-0000-0000-00007C390000}"/>
    <cellStyle name="Note 3 16 4 3 2 5" xfId="35925" xr:uid="{00000000-0005-0000-0000-00007D390000}"/>
    <cellStyle name="Note 3 16 4 3 3" xfId="6498" xr:uid="{00000000-0005-0000-0000-00007E390000}"/>
    <cellStyle name="Note 3 16 4 3 3 2" xfId="23933" xr:uid="{00000000-0005-0000-0000-00007F390000}"/>
    <cellStyle name="Note 3 16 4 3 3 3" xfId="38386" xr:uid="{00000000-0005-0000-0000-000080390000}"/>
    <cellStyle name="Note 3 16 4 3 4" xfId="8939" xr:uid="{00000000-0005-0000-0000-000081390000}"/>
    <cellStyle name="Note 3 16 4 3 4 2" xfId="26374" xr:uid="{00000000-0005-0000-0000-000082390000}"/>
    <cellStyle name="Note 3 16 4 3 4 3" xfId="40827" xr:uid="{00000000-0005-0000-0000-000083390000}"/>
    <cellStyle name="Note 3 16 4 3 5" xfId="11359" xr:uid="{00000000-0005-0000-0000-000084390000}"/>
    <cellStyle name="Note 3 16 4 3 5 2" xfId="28794" xr:uid="{00000000-0005-0000-0000-000085390000}"/>
    <cellStyle name="Note 3 16 4 3 5 3" xfId="43247" xr:uid="{00000000-0005-0000-0000-000086390000}"/>
    <cellStyle name="Note 3 16 4 3 6" xfId="18366" xr:uid="{00000000-0005-0000-0000-000087390000}"/>
    <cellStyle name="Note 3 16 4 4" xfId="1526" xr:uid="{00000000-0005-0000-0000-000088390000}"/>
    <cellStyle name="Note 3 16 4 4 2" xfId="4037" xr:uid="{00000000-0005-0000-0000-000089390000}"/>
    <cellStyle name="Note 3 16 4 4 2 2" xfId="21473" xr:uid="{00000000-0005-0000-0000-00008A390000}"/>
    <cellStyle name="Note 3 16 4 4 2 3" xfId="35926" xr:uid="{00000000-0005-0000-0000-00008B390000}"/>
    <cellStyle name="Note 3 16 4 4 3" xfId="6499" xr:uid="{00000000-0005-0000-0000-00008C390000}"/>
    <cellStyle name="Note 3 16 4 4 3 2" xfId="23934" xr:uid="{00000000-0005-0000-0000-00008D390000}"/>
    <cellStyle name="Note 3 16 4 4 3 3" xfId="38387" xr:uid="{00000000-0005-0000-0000-00008E390000}"/>
    <cellStyle name="Note 3 16 4 4 4" xfId="8940" xr:uid="{00000000-0005-0000-0000-00008F390000}"/>
    <cellStyle name="Note 3 16 4 4 4 2" xfId="26375" xr:uid="{00000000-0005-0000-0000-000090390000}"/>
    <cellStyle name="Note 3 16 4 4 4 3" xfId="40828" xr:uid="{00000000-0005-0000-0000-000091390000}"/>
    <cellStyle name="Note 3 16 4 4 5" xfId="11360" xr:uid="{00000000-0005-0000-0000-000092390000}"/>
    <cellStyle name="Note 3 16 4 4 5 2" xfId="28795" xr:uid="{00000000-0005-0000-0000-000093390000}"/>
    <cellStyle name="Note 3 16 4 4 5 3" xfId="43248" xr:uid="{00000000-0005-0000-0000-000094390000}"/>
    <cellStyle name="Note 3 16 4 4 6" xfId="15151" xr:uid="{00000000-0005-0000-0000-000095390000}"/>
    <cellStyle name="Note 3 16 4 4 6 2" xfId="32586" xr:uid="{00000000-0005-0000-0000-000096390000}"/>
    <cellStyle name="Note 3 16 4 4 6 3" xfId="47039" xr:uid="{00000000-0005-0000-0000-000097390000}"/>
    <cellStyle name="Note 3 16 4 4 7" xfId="18367" xr:uid="{00000000-0005-0000-0000-000098390000}"/>
    <cellStyle name="Note 3 16 4 4 8" xfId="20313" xr:uid="{00000000-0005-0000-0000-000099390000}"/>
    <cellStyle name="Note 3 16 4 5" xfId="4034" xr:uid="{00000000-0005-0000-0000-00009A390000}"/>
    <cellStyle name="Note 3 16 4 5 2" xfId="13651" xr:uid="{00000000-0005-0000-0000-00009B390000}"/>
    <cellStyle name="Note 3 16 4 5 2 2" xfId="31086" xr:uid="{00000000-0005-0000-0000-00009C390000}"/>
    <cellStyle name="Note 3 16 4 5 2 3" xfId="45539" xr:uid="{00000000-0005-0000-0000-00009D390000}"/>
    <cellStyle name="Note 3 16 4 5 3" xfId="16112" xr:uid="{00000000-0005-0000-0000-00009E390000}"/>
    <cellStyle name="Note 3 16 4 5 3 2" xfId="33547" xr:uid="{00000000-0005-0000-0000-00009F390000}"/>
    <cellStyle name="Note 3 16 4 5 3 3" xfId="48000" xr:uid="{00000000-0005-0000-0000-0000A0390000}"/>
    <cellStyle name="Note 3 16 4 5 4" xfId="21470" xr:uid="{00000000-0005-0000-0000-0000A1390000}"/>
    <cellStyle name="Note 3 16 4 5 5" xfId="35923" xr:uid="{00000000-0005-0000-0000-0000A2390000}"/>
    <cellStyle name="Note 3 16 4 6" xfId="6496" xr:uid="{00000000-0005-0000-0000-0000A3390000}"/>
    <cellStyle name="Note 3 16 4 6 2" xfId="23931" xr:uid="{00000000-0005-0000-0000-0000A4390000}"/>
    <cellStyle name="Note 3 16 4 6 3" xfId="38384" xr:uid="{00000000-0005-0000-0000-0000A5390000}"/>
    <cellStyle name="Note 3 16 4 7" xfId="8937" xr:uid="{00000000-0005-0000-0000-0000A6390000}"/>
    <cellStyle name="Note 3 16 4 7 2" xfId="26372" xr:uid="{00000000-0005-0000-0000-0000A7390000}"/>
    <cellStyle name="Note 3 16 4 7 3" xfId="40825" xr:uid="{00000000-0005-0000-0000-0000A8390000}"/>
    <cellStyle name="Note 3 16 4 8" xfId="11357" xr:uid="{00000000-0005-0000-0000-0000A9390000}"/>
    <cellStyle name="Note 3 16 4 8 2" xfId="28792" xr:uid="{00000000-0005-0000-0000-0000AA390000}"/>
    <cellStyle name="Note 3 16 4 8 3" xfId="43245" xr:uid="{00000000-0005-0000-0000-0000AB390000}"/>
    <cellStyle name="Note 3 16 4 9" xfId="18364" xr:uid="{00000000-0005-0000-0000-0000AC390000}"/>
    <cellStyle name="Note 3 16 5" xfId="1527" xr:uid="{00000000-0005-0000-0000-0000AD390000}"/>
    <cellStyle name="Note 3 16 5 2" xfId="1528" xr:uid="{00000000-0005-0000-0000-0000AE390000}"/>
    <cellStyle name="Note 3 16 5 2 2" xfId="4039" xr:uid="{00000000-0005-0000-0000-0000AF390000}"/>
    <cellStyle name="Note 3 16 5 2 2 2" xfId="13655" xr:uid="{00000000-0005-0000-0000-0000B0390000}"/>
    <cellStyle name="Note 3 16 5 2 2 2 2" xfId="31090" xr:uid="{00000000-0005-0000-0000-0000B1390000}"/>
    <cellStyle name="Note 3 16 5 2 2 2 3" xfId="45543" xr:uid="{00000000-0005-0000-0000-0000B2390000}"/>
    <cellStyle name="Note 3 16 5 2 2 3" xfId="16116" xr:uid="{00000000-0005-0000-0000-0000B3390000}"/>
    <cellStyle name="Note 3 16 5 2 2 3 2" xfId="33551" xr:uid="{00000000-0005-0000-0000-0000B4390000}"/>
    <cellStyle name="Note 3 16 5 2 2 3 3" xfId="48004" xr:uid="{00000000-0005-0000-0000-0000B5390000}"/>
    <cellStyle name="Note 3 16 5 2 2 4" xfId="21475" xr:uid="{00000000-0005-0000-0000-0000B6390000}"/>
    <cellStyle name="Note 3 16 5 2 2 5" xfId="35928" xr:uid="{00000000-0005-0000-0000-0000B7390000}"/>
    <cellStyle name="Note 3 16 5 2 3" xfId="6501" xr:uid="{00000000-0005-0000-0000-0000B8390000}"/>
    <cellStyle name="Note 3 16 5 2 3 2" xfId="23936" xr:uid="{00000000-0005-0000-0000-0000B9390000}"/>
    <cellStyle name="Note 3 16 5 2 3 3" xfId="38389" xr:uid="{00000000-0005-0000-0000-0000BA390000}"/>
    <cellStyle name="Note 3 16 5 2 4" xfId="8942" xr:uid="{00000000-0005-0000-0000-0000BB390000}"/>
    <cellStyle name="Note 3 16 5 2 4 2" xfId="26377" xr:uid="{00000000-0005-0000-0000-0000BC390000}"/>
    <cellStyle name="Note 3 16 5 2 4 3" xfId="40830" xr:uid="{00000000-0005-0000-0000-0000BD390000}"/>
    <cellStyle name="Note 3 16 5 2 5" xfId="11362" xr:uid="{00000000-0005-0000-0000-0000BE390000}"/>
    <cellStyle name="Note 3 16 5 2 5 2" xfId="28797" xr:uid="{00000000-0005-0000-0000-0000BF390000}"/>
    <cellStyle name="Note 3 16 5 2 5 3" xfId="43250" xr:uid="{00000000-0005-0000-0000-0000C0390000}"/>
    <cellStyle name="Note 3 16 5 2 6" xfId="18369" xr:uid="{00000000-0005-0000-0000-0000C1390000}"/>
    <cellStyle name="Note 3 16 5 3" xfId="1529" xr:uid="{00000000-0005-0000-0000-0000C2390000}"/>
    <cellStyle name="Note 3 16 5 3 2" xfId="4040" xr:uid="{00000000-0005-0000-0000-0000C3390000}"/>
    <cellStyle name="Note 3 16 5 3 2 2" xfId="13656" xr:uid="{00000000-0005-0000-0000-0000C4390000}"/>
    <cellStyle name="Note 3 16 5 3 2 2 2" xfId="31091" xr:uid="{00000000-0005-0000-0000-0000C5390000}"/>
    <cellStyle name="Note 3 16 5 3 2 2 3" xfId="45544" xr:uid="{00000000-0005-0000-0000-0000C6390000}"/>
    <cellStyle name="Note 3 16 5 3 2 3" xfId="16117" xr:uid="{00000000-0005-0000-0000-0000C7390000}"/>
    <cellStyle name="Note 3 16 5 3 2 3 2" xfId="33552" xr:uid="{00000000-0005-0000-0000-0000C8390000}"/>
    <cellStyle name="Note 3 16 5 3 2 3 3" xfId="48005" xr:uid="{00000000-0005-0000-0000-0000C9390000}"/>
    <cellStyle name="Note 3 16 5 3 2 4" xfId="21476" xr:uid="{00000000-0005-0000-0000-0000CA390000}"/>
    <cellStyle name="Note 3 16 5 3 2 5" xfId="35929" xr:uid="{00000000-0005-0000-0000-0000CB390000}"/>
    <cellStyle name="Note 3 16 5 3 3" xfId="6502" xr:uid="{00000000-0005-0000-0000-0000CC390000}"/>
    <cellStyle name="Note 3 16 5 3 3 2" xfId="23937" xr:uid="{00000000-0005-0000-0000-0000CD390000}"/>
    <cellStyle name="Note 3 16 5 3 3 3" xfId="38390" xr:uid="{00000000-0005-0000-0000-0000CE390000}"/>
    <cellStyle name="Note 3 16 5 3 4" xfId="8943" xr:uid="{00000000-0005-0000-0000-0000CF390000}"/>
    <cellStyle name="Note 3 16 5 3 4 2" xfId="26378" xr:uid="{00000000-0005-0000-0000-0000D0390000}"/>
    <cellStyle name="Note 3 16 5 3 4 3" xfId="40831" xr:uid="{00000000-0005-0000-0000-0000D1390000}"/>
    <cellStyle name="Note 3 16 5 3 5" xfId="11363" xr:uid="{00000000-0005-0000-0000-0000D2390000}"/>
    <cellStyle name="Note 3 16 5 3 5 2" xfId="28798" xr:uid="{00000000-0005-0000-0000-0000D3390000}"/>
    <cellStyle name="Note 3 16 5 3 5 3" xfId="43251" xr:uid="{00000000-0005-0000-0000-0000D4390000}"/>
    <cellStyle name="Note 3 16 5 3 6" xfId="18370" xr:uid="{00000000-0005-0000-0000-0000D5390000}"/>
    <cellStyle name="Note 3 16 5 4" xfId="1530" xr:uid="{00000000-0005-0000-0000-0000D6390000}"/>
    <cellStyle name="Note 3 16 5 4 2" xfId="4041" xr:uid="{00000000-0005-0000-0000-0000D7390000}"/>
    <cellStyle name="Note 3 16 5 4 2 2" xfId="21477" xr:uid="{00000000-0005-0000-0000-0000D8390000}"/>
    <cellStyle name="Note 3 16 5 4 2 3" xfId="35930" xr:uid="{00000000-0005-0000-0000-0000D9390000}"/>
    <cellStyle name="Note 3 16 5 4 3" xfId="6503" xr:uid="{00000000-0005-0000-0000-0000DA390000}"/>
    <cellStyle name="Note 3 16 5 4 3 2" xfId="23938" xr:uid="{00000000-0005-0000-0000-0000DB390000}"/>
    <cellStyle name="Note 3 16 5 4 3 3" xfId="38391" xr:uid="{00000000-0005-0000-0000-0000DC390000}"/>
    <cellStyle name="Note 3 16 5 4 4" xfId="8944" xr:uid="{00000000-0005-0000-0000-0000DD390000}"/>
    <cellStyle name="Note 3 16 5 4 4 2" xfId="26379" xr:uid="{00000000-0005-0000-0000-0000DE390000}"/>
    <cellStyle name="Note 3 16 5 4 4 3" xfId="40832" xr:uid="{00000000-0005-0000-0000-0000DF390000}"/>
    <cellStyle name="Note 3 16 5 4 5" xfId="11364" xr:uid="{00000000-0005-0000-0000-0000E0390000}"/>
    <cellStyle name="Note 3 16 5 4 5 2" xfId="28799" xr:uid="{00000000-0005-0000-0000-0000E1390000}"/>
    <cellStyle name="Note 3 16 5 4 5 3" xfId="43252" xr:uid="{00000000-0005-0000-0000-0000E2390000}"/>
    <cellStyle name="Note 3 16 5 4 6" xfId="15152" xr:uid="{00000000-0005-0000-0000-0000E3390000}"/>
    <cellStyle name="Note 3 16 5 4 6 2" xfId="32587" xr:uid="{00000000-0005-0000-0000-0000E4390000}"/>
    <cellStyle name="Note 3 16 5 4 6 3" xfId="47040" xr:uid="{00000000-0005-0000-0000-0000E5390000}"/>
    <cellStyle name="Note 3 16 5 4 7" xfId="18371" xr:uid="{00000000-0005-0000-0000-0000E6390000}"/>
    <cellStyle name="Note 3 16 5 4 8" xfId="20314" xr:uid="{00000000-0005-0000-0000-0000E7390000}"/>
    <cellStyle name="Note 3 16 5 5" xfId="4038" xr:uid="{00000000-0005-0000-0000-0000E8390000}"/>
    <cellStyle name="Note 3 16 5 5 2" xfId="13654" xr:uid="{00000000-0005-0000-0000-0000E9390000}"/>
    <cellStyle name="Note 3 16 5 5 2 2" xfId="31089" xr:uid="{00000000-0005-0000-0000-0000EA390000}"/>
    <cellStyle name="Note 3 16 5 5 2 3" xfId="45542" xr:uid="{00000000-0005-0000-0000-0000EB390000}"/>
    <cellStyle name="Note 3 16 5 5 3" xfId="16115" xr:uid="{00000000-0005-0000-0000-0000EC390000}"/>
    <cellStyle name="Note 3 16 5 5 3 2" xfId="33550" xr:uid="{00000000-0005-0000-0000-0000ED390000}"/>
    <cellStyle name="Note 3 16 5 5 3 3" xfId="48003" xr:uid="{00000000-0005-0000-0000-0000EE390000}"/>
    <cellStyle name="Note 3 16 5 5 4" xfId="21474" xr:uid="{00000000-0005-0000-0000-0000EF390000}"/>
    <cellStyle name="Note 3 16 5 5 5" xfId="35927" xr:uid="{00000000-0005-0000-0000-0000F0390000}"/>
    <cellStyle name="Note 3 16 5 6" xfId="6500" xr:uid="{00000000-0005-0000-0000-0000F1390000}"/>
    <cellStyle name="Note 3 16 5 6 2" xfId="23935" xr:uid="{00000000-0005-0000-0000-0000F2390000}"/>
    <cellStyle name="Note 3 16 5 6 3" xfId="38388" xr:uid="{00000000-0005-0000-0000-0000F3390000}"/>
    <cellStyle name="Note 3 16 5 7" xfId="8941" xr:uid="{00000000-0005-0000-0000-0000F4390000}"/>
    <cellStyle name="Note 3 16 5 7 2" xfId="26376" xr:uid="{00000000-0005-0000-0000-0000F5390000}"/>
    <cellStyle name="Note 3 16 5 7 3" xfId="40829" xr:uid="{00000000-0005-0000-0000-0000F6390000}"/>
    <cellStyle name="Note 3 16 5 8" xfId="11361" xr:uid="{00000000-0005-0000-0000-0000F7390000}"/>
    <cellStyle name="Note 3 16 5 8 2" xfId="28796" xr:uid="{00000000-0005-0000-0000-0000F8390000}"/>
    <cellStyle name="Note 3 16 5 8 3" xfId="43249" xr:uid="{00000000-0005-0000-0000-0000F9390000}"/>
    <cellStyle name="Note 3 16 5 9" xfId="18368" xr:uid="{00000000-0005-0000-0000-0000FA390000}"/>
    <cellStyle name="Note 3 16 6" xfId="1531" xr:uid="{00000000-0005-0000-0000-0000FB390000}"/>
    <cellStyle name="Note 3 16 6 2" xfId="4042" xr:uid="{00000000-0005-0000-0000-0000FC390000}"/>
    <cellStyle name="Note 3 16 6 2 2" xfId="13657" xr:uid="{00000000-0005-0000-0000-0000FD390000}"/>
    <cellStyle name="Note 3 16 6 2 2 2" xfId="31092" xr:uid="{00000000-0005-0000-0000-0000FE390000}"/>
    <cellStyle name="Note 3 16 6 2 2 3" xfId="45545" xr:uid="{00000000-0005-0000-0000-0000FF390000}"/>
    <cellStyle name="Note 3 16 6 2 3" xfId="16118" xr:uid="{00000000-0005-0000-0000-0000003A0000}"/>
    <cellStyle name="Note 3 16 6 2 3 2" xfId="33553" xr:uid="{00000000-0005-0000-0000-0000013A0000}"/>
    <cellStyle name="Note 3 16 6 2 3 3" xfId="48006" xr:uid="{00000000-0005-0000-0000-0000023A0000}"/>
    <cellStyle name="Note 3 16 6 2 4" xfId="21478" xr:uid="{00000000-0005-0000-0000-0000033A0000}"/>
    <cellStyle name="Note 3 16 6 2 5" xfId="35931" xr:uid="{00000000-0005-0000-0000-0000043A0000}"/>
    <cellStyle name="Note 3 16 6 3" xfId="6504" xr:uid="{00000000-0005-0000-0000-0000053A0000}"/>
    <cellStyle name="Note 3 16 6 3 2" xfId="23939" xr:uid="{00000000-0005-0000-0000-0000063A0000}"/>
    <cellStyle name="Note 3 16 6 3 3" xfId="38392" xr:uid="{00000000-0005-0000-0000-0000073A0000}"/>
    <cellStyle name="Note 3 16 6 4" xfId="8945" xr:uid="{00000000-0005-0000-0000-0000083A0000}"/>
    <cellStyle name="Note 3 16 6 4 2" xfId="26380" xr:uid="{00000000-0005-0000-0000-0000093A0000}"/>
    <cellStyle name="Note 3 16 6 4 3" xfId="40833" xr:uid="{00000000-0005-0000-0000-00000A3A0000}"/>
    <cellStyle name="Note 3 16 6 5" xfId="11365" xr:uid="{00000000-0005-0000-0000-00000B3A0000}"/>
    <cellStyle name="Note 3 16 6 5 2" xfId="28800" xr:uid="{00000000-0005-0000-0000-00000C3A0000}"/>
    <cellStyle name="Note 3 16 6 5 3" xfId="43253" xr:uid="{00000000-0005-0000-0000-00000D3A0000}"/>
    <cellStyle name="Note 3 16 6 6" xfId="18372" xr:uid="{00000000-0005-0000-0000-00000E3A0000}"/>
    <cellStyle name="Note 3 16 7" xfId="1532" xr:uid="{00000000-0005-0000-0000-00000F3A0000}"/>
    <cellStyle name="Note 3 16 7 2" xfId="4043" xr:uid="{00000000-0005-0000-0000-0000103A0000}"/>
    <cellStyle name="Note 3 16 7 2 2" xfId="13658" xr:uid="{00000000-0005-0000-0000-0000113A0000}"/>
    <cellStyle name="Note 3 16 7 2 2 2" xfId="31093" xr:uid="{00000000-0005-0000-0000-0000123A0000}"/>
    <cellStyle name="Note 3 16 7 2 2 3" xfId="45546" xr:uid="{00000000-0005-0000-0000-0000133A0000}"/>
    <cellStyle name="Note 3 16 7 2 3" xfId="16119" xr:uid="{00000000-0005-0000-0000-0000143A0000}"/>
    <cellStyle name="Note 3 16 7 2 3 2" xfId="33554" xr:uid="{00000000-0005-0000-0000-0000153A0000}"/>
    <cellStyle name="Note 3 16 7 2 3 3" xfId="48007" xr:uid="{00000000-0005-0000-0000-0000163A0000}"/>
    <cellStyle name="Note 3 16 7 2 4" xfId="21479" xr:uid="{00000000-0005-0000-0000-0000173A0000}"/>
    <cellStyle name="Note 3 16 7 2 5" xfId="35932" xr:uid="{00000000-0005-0000-0000-0000183A0000}"/>
    <cellStyle name="Note 3 16 7 3" xfId="6505" xr:uid="{00000000-0005-0000-0000-0000193A0000}"/>
    <cellStyle name="Note 3 16 7 3 2" xfId="23940" xr:uid="{00000000-0005-0000-0000-00001A3A0000}"/>
    <cellStyle name="Note 3 16 7 3 3" xfId="38393" xr:uid="{00000000-0005-0000-0000-00001B3A0000}"/>
    <cellStyle name="Note 3 16 7 4" xfId="8946" xr:uid="{00000000-0005-0000-0000-00001C3A0000}"/>
    <cellStyle name="Note 3 16 7 4 2" xfId="26381" xr:uid="{00000000-0005-0000-0000-00001D3A0000}"/>
    <cellStyle name="Note 3 16 7 4 3" xfId="40834" xr:uid="{00000000-0005-0000-0000-00001E3A0000}"/>
    <cellStyle name="Note 3 16 7 5" xfId="11366" xr:uid="{00000000-0005-0000-0000-00001F3A0000}"/>
    <cellStyle name="Note 3 16 7 5 2" xfId="28801" xr:uid="{00000000-0005-0000-0000-0000203A0000}"/>
    <cellStyle name="Note 3 16 7 5 3" xfId="43254" xr:uid="{00000000-0005-0000-0000-0000213A0000}"/>
    <cellStyle name="Note 3 16 7 6" xfId="18373" xr:uid="{00000000-0005-0000-0000-0000223A0000}"/>
    <cellStyle name="Note 3 16 8" xfId="1533" xr:uid="{00000000-0005-0000-0000-0000233A0000}"/>
    <cellStyle name="Note 3 16 8 2" xfId="4044" xr:uid="{00000000-0005-0000-0000-0000243A0000}"/>
    <cellStyle name="Note 3 16 8 2 2" xfId="21480" xr:uid="{00000000-0005-0000-0000-0000253A0000}"/>
    <cellStyle name="Note 3 16 8 2 3" xfId="35933" xr:uid="{00000000-0005-0000-0000-0000263A0000}"/>
    <cellStyle name="Note 3 16 8 3" xfId="6506" xr:uid="{00000000-0005-0000-0000-0000273A0000}"/>
    <cellStyle name="Note 3 16 8 3 2" xfId="23941" xr:uid="{00000000-0005-0000-0000-0000283A0000}"/>
    <cellStyle name="Note 3 16 8 3 3" xfId="38394" xr:uid="{00000000-0005-0000-0000-0000293A0000}"/>
    <cellStyle name="Note 3 16 8 4" xfId="8947" xr:uid="{00000000-0005-0000-0000-00002A3A0000}"/>
    <cellStyle name="Note 3 16 8 4 2" xfId="26382" xr:uid="{00000000-0005-0000-0000-00002B3A0000}"/>
    <cellStyle name="Note 3 16 8 4 3" xfId="40835" xr:uid="{00000000-0005-0000-0000-00002C3A0000}"/>
    <cellStyle name="Note 3 16 8 5" xfId="11367" xr:uid="{00000000-0005-0000-0000-00002D3A0000}"/>
    <cellStyle name="Note 3 16 8 5 2" xfId="28802" xr:uid="{00000000-0005-0000-0000-00002E3A0000}"/>
    <cellStyle name="Note 3 16 8 5 3" xfId="43255" xr:uid="{00000000-0005-0000-0000-00002F3A0000}"/>
    <cellStyle name="Note 3 16 8 6" xfId="15153" xr:uid="{00000000-0005-0000-0000-0000303A0000}"/>
    <cellStyle name="Note 3 16 8 6 2" xfId="32588" xr:uid="{00000000-0005-0000-0000-0000313A0000}"/>
    <cellStyle name="Note 3 16 8 6 3" xfId="47041" xr:uid="{00000000-0005-0000-0000-0000323A0000}"/>
    <cellStyle name="Note 3 16 8 7" xfId="18374" xr:uid="{00000000-0005-0000-0000-0000333A0000}"/>
    <cellStyle name="Note 3 16 8 8" xfId="20315" xr:uid="{00000000-0005-0000-0000-0000343A0000}"/>
    <cellStyle name="Note 3 16 9" xfId="4025" xr:uid="{00000000-0005-0000-0000-0000353A0000}"/>
    <cellStyle name="Note 3 16 9 2" xfId="13644" xr:uid="{00000000-0005-0000-0000-0000363A0000}"/>
    <cellStyle name="Note 3 16 9 2 2" xfId="31079" xr:uid="{00000000-0005-0000-0000-0000373A0000}"/>
    <cellStyle name="Note 3 16 9 2 3" xfId="45532" xr:uid="{00000000-0005-0000-0000-0000383A0000}"/>
    <cellStyle name="Note 3 16 9 3" xfId="16105" xr:uid="{00000000-0005-0000-0000-0000393A0000}"/>
    <cellStyle name="Note 3 16 9 3 2" xfId="33540" xr:uid="{00000000-0005-0000-0000-00003A3A0000}"/>
    <cellStyle name="Note 3 16 9 3 3" xfId="47993" xr:uid="{00000000-0005-0000-0000-00003B3A0000}"/>
    <cellStyle name="Note 3 16 9 4" xfId="21461" xr:uid="{00000000-0005-0000-0000-00003C3A0000}"/>
    <cellStyle name="Note 3 16 9 5" xfId="35914" xr:uid="{00000000-0005-0000-0000-00003D3A0000}"/>
    <cellStyle name="Note 3 17" xfId="1534" xr:uid="{00000000-0005-0000-0000-00003E3A0000}"/>
    <cellStyle name="Note 3 17 10" xfId="6507" xr:uid="{00000000-0005-0000-0000-00003F3A0000}"/>
    <cellStyle name="Note 3 17 10 2" xfId="23942" xr:uid="{00000000-0005-0000-0000-0000403A0000}"/>
    <cellStyle name="Note 3 17 10 3" xfId="38395" xr:uid="{00000000-0005-0000-0000-0000413A0000}"/>
    <cellStyle name="Note 3 17 11" xfId="8948" xr:uid="{00000000-0005-0000-0000-0000423A0000}"/>
    <cellStyle name="Note 3 17 11 2" xfId="26383" xr:uid="{00000000-0005-0000-0000-0000433A0000}"/>
    <cellStyle name="Note 3 17 11 3" xfId="40836" xr:uid="{00000000-0005-0000-0000-0000443A0000}"/>
    <cellStyle name="Note 3 17 12" xfId="11368" xr:uid="{00000000-0005-0000-0000-0000453A0000}"/>
    <cellStyle name="Note 3 17 12 2" xfId="28803" xr:uid="{00000000-0005-0000-0000-0000463A0000}"/>
    <cellStyle name="Note 3 17 12 3" xfId="43256" xr:uid="{00000000-0005-0000-0000-0000473A0000}"/>
    <cellStyle name="Note 3 17 13" xfId="18375" xr:uid="{00000000-0005-0000-0000-0000483A0000}"/>
    <cellStyle name="Note 3 17 2" xfId="1535" xr:uid="{00000000-0005-0000-0000-0000493A0000}"/>
    <cellStyle name="Note 3 17 2 2" xfId="1536" xr:uid="{00000000-0005-0000-0000-00004A3A0000}"/>
    <cellStyle name="Note 3 17 2 2 2" xfId="4047" xr:uid="{00000000-0005-0000-0000-00004B3A0000}"/>
    <cellStyle name="Note 3 17 2 2 2 2" xfId="13661" xr:uid="{00000000-0005-0000-0000-00004C3A0000}"/>
    <cellStyle name="Note 3 17 2 2 2 2 2" xfId="31096" xr:uid="{00000000-0005-0000-0000-00004D3A0000}"/>
    <cellStyle name="Note 3 17 2 2 2 2 3" xfId="45549" xr:uid="{00000000-0005-0000-0000-00004E3A0000}"/>
    <cellStyle name="Note 3 17 2 2 2 3" xfId="16122" xr:uid="{00000000-0005-0000-0000-00004F3A0000}"/>
    <cellStyle name="Note 3 17 2 2 2 3 2" xfId="33557" xr:uid="{00000000-0005-0000-0000-0000503A0000}"/>
    <cellStyle name="Note 3 17 2 2 2 3 3" xfId="48010" xr:uid="{00000000-0005-0000-0000-0000513A0000}"/>
    <cellStyle name="Note 3 17 2 2 2 4" xfId="21483" xr:uid="{00000000-0005-0000-0000-0000523A0000}"/>
    <cellStyle name="Note 3 17 2 2 2 5" xfId="35936" xr:uid="{00000000-0005-0000-0000-0000533A0000}"/>
    <cellStyle name="Note 3 17 2 2 3" xfId="6509" xr:uid="{00000000-0005-0000-0000-0000543A0000}"/>
    <cellStyle name="Note 3 17 2 2 3 2" xfId="23944" xr:uid="{00000000-0005-0000-0000-0000553A0000}"/>
    <cellStyle name="Note 3 17 2 2 3 3" xfId="38397" xr:uid="{00000000-0005-0000-0000-0000563A0000}"/>
    <cellStyle name="Note 3 17 2 2 4" xfId="8950" xr:uid="{00000000-0005-0000-0000-0000573A0000}"/>
    <cellStyle name="Note 3 17 2 2 4 2" xfId="26385" xr:uid="{00000000-0005-0000-0000-0000583A0000}"/>
    <cellStyle name="Note 3 17 2 2 4 3" xfId="40838" xr:uid="{00000000-0005-0000-0000-0000593A0000}"/>
    <cellStyle name="Note 3 17 2 2 5" xfId="11370" xr:uid="{00000000-0005-0000-0000-00005A3A0000}"/>
    <cellStyle name="Note 3 17 2 2 5 2" xfId="28805" xr:uid="{00000000-0005-0000-0000-00005B3A0000}"/>
    <cellStyle name="Note 3 17 2 2 5 3" xfId="43258" xr:uid="{00000000-0005-0000-0000-00005C3A0000}"/>
    <cellStyle name="Note 3 17 2 2 6" xfId="18377" xr:uid="{00000000-0005-0000-0000-00005D3A0000}"/>
    <cellStyle name="Note 3 17 2 3" xfId="1537" xr:uid="{00000000-0005-0000-0000-00005E3A0000}"/>
    <cellStyle name="Note 3 17 2 3 2" xfId="4048" xr:uid="{00000000-0005-0000-0000-00005F3A0000}"/>
    <cellStyle name="Note 3 17 2 3 2 2" xfId="13662" xr:uid="{00000000-0005-0000-0000-0000603A0000}"/>
    <cellStyle name="Note 3 17 2 3 2 2 2" xfId="31097" xr:uid="{00000000-0005-0000-0000-0000613A0000}"/>
    <cellStyle name="Note 3 17 2 3 2 2 3" xfId="45550" xr:uid="{00000000-0005-0000-0000-0000623A0000}"/>
    <cellStyle name="Note 3 17 2 3 2 3" xfId="16123" xr:uid="{00000000-0005-0000-0000-0000633A0000}"/>
    <cellStyle name="Note 3 17 2 3 2 3 2" xfId="33558" xr:uid="{00000000-0005-0000-0000-0000643A0000}"/>
    <cellStyle name="Note 3 17 2 3 2 3 3" xfId="48011" xr:uid="{00000000-0005-0000-0000-0000653A0000}"/>
    <cellStyle name="Note 3 17 2 3 2 4" xfId="21484" xr:uid="{00000000-0005-0000-0000-0000663A0000}"/>
    <cellStyle name="Note 3 17 2 3 2 5" xfId="35937" xr:uid="{00000000-0005-0000-0000-0000673A0000}"/>
    <cellStyle name="Note 3 17 2 3 3" xfId="6510" xr:uid="{00000000-0005-0000-0000-0000683A0000}"/>
    <cellStyle name="Note 3 17 2 3 3 2" xfId="23945" xr:uid="{00000000-0005-0000-0000-0000693A0000}"/>
    <cellStyle name="Note 3 17 2 3 3 3" xfId="38398" xr:uid="{00000000-0005-0000-0000-00006A3A0000}"/>
    <cellStyle name="Note 3 17 2 3 4" xfId="8951" xr:uid="{00000000-0005-0000-0000-00006B3A0000}"/>
    <cellStyle name="Note 3 17 2 3 4 2" xfId="26386" xr:uid="{00000000-0005-0000-0000-00006C3A0000}"/>
    <cellStyle name="Note 3 17 2 3 4 3" xfId="40839" xr:uid="{00000000-0005-0000-0000-00006D3A0000}"/>
    <cellStyle name="Note 3 17 2 3 5" xfId="11371" xr:uid="{00000000-0005-0000-0000-00006E3A0000}"/>
    <cellStyle name="Note 3 17 2 3 5 2" xfId="28806" xr:uid="{00000000-0005-0000-0000-00006F3A0000}"/>
    <cellStyle name="Note 3 17 2 3 5 3" xfId="43259" xr:uid="{00000000-0005-0000-0000-0000703A0000}"/>
    <cellStyle name="Note 3 17 2 3 6" xfId="18378" xr:uid="{00000000-0005-0000-0000-0000713A0000}"/>
    <cellStyle name="Note 3 17 2 4" xfId="1538" xr:uid="{00000000-0005-0000-0000-0000723A0000}"/>
    <cellStyle name="Note 3 17 2 4 2" xfId="4049" xr:uid="{00000000-0005-0000-0000-0000733A0000}"/>
    <cellStyle name="Note 3 17 2 4 2 2" xfId="21485" xr:uid="{00000000-0005-0000-0000-0000743A0000}"/>
    <cellStyle name="Note 3 17 2 4 2 3" xfId="35938" xr:uid="{00000000-0005-0000-0000-0000753A0000}"/>
    <cellStyle name="Note 3 17 2 4 3" xfId="6511" xr:uid="{00000000-0005-0000-0000-0000763A0000}"/>
    <cellStyle name="Note 3 17 2 4 3 2" xfId="23946" xr:uid="{00000000-0005-0000-0000-0000773A0000}"/>
    <cellStyle name="Note 3 17 2 4 3 3" xfId="38399" xr:uid="{00000000-0005-0000-0000-0000783A0000}"/>
    <cellStyle name="Note 3 17 2 4 4" xfId="8952" xr:uid="{00000000-0005-0000-0000-0000793A0000}"/>
    <cellStyle name="Note 3 17 2 4 4 2" xfId="26387" xr:uid="{00000000-0005-0000-0000-00007A3A0000}"/>
    <cellStyle name="Note 3 17 2 4 4 3" xfId="40840" xr:uid="{00000000-0005-0000-0000-00007B3A0000}"/>
    <cellStyle name="Note 3 17 2 4 5" xfId="11372" xr:uid="{00000000-0005-0000-0000-00007C3A0000}"/>
    <cellStyle name="Note 3 17 2 4 5 2" xfId="28807" xr:uid="{00000000-0005-0000-0000-00007D3A0000}"/>
    <cellStyle name="Note 3 17 2 4 5 3" xfId="43260" xr:uid="{00000000-0005-0000-0000-00007E3A0000}"/>
    <cellStyle name="Note 3 17 2 4 6" xfId="15154" xr:uid="{00000000-0005-0000-0000-00007F3A0000}"/>
    <cellStyle name="Note 3 17 2 4 6 2" xfId="32589" xr:uid="{00000000-0005-0000-0000-0000803A0000}"/>
    <cellStyle name="Note 3 17 2 4 6 3" xfId="47042" xr:uid="{00000000-0005-0000-0000-0000813A0000}"/>
    <cellStyle name="Note 3 17 2 4 7" xfId="18379" xr:uid="{00000000-0005-0000-0000-0000823A0000}"/>
    <cellStyle name="Note 3 17 2 4 8" xfId="20316" xr:uid="{00000000-0005-0000-0000-0000833A0000}"/>
    <cellStyle name="Note 3 17 2 5" xfId="4046" xr:uid="{00000000-0005-0000-0000-0000843A0000}"/>
    <cellStyle name="Note 3 17 2 5 2" xfId="13660" xr:uid="{00000000-0005-0000-0000-0000853A0000}"/>
    <cellStyle name="Note 3 17 2 5 2 2" xfId="31095" xr:uid="{00000000-0005-0000-0000-0000863A0000}"/>
    <cellStyle name="Note 3 17 2 5 2 3" xfId="45548" xr:uid="{00000000-0005-0000-0000-0000873A0000}"/>
    <cellStyle name="Note 3 17 2 5 3" xfId="16121" xr:uid="{00000000-0005-0000-0000-0000883A0000}"/>
    <cellStyle name="Note 3 17 2 5 3 2" xfId="33556" xr:uid="{00000000-0005-0000-0000-0000893A0000}"/>
    <cellStyle name="Note 3 17 2 5 3 3" xfId="48009" xr:uid="{00000000-0005-0000-0000-00008A3A0000}"/>
    <cellStyle name="Note 3 17 2 5 4" xfId="21482" xr:uid="{00000000-0005-0000-0000-00008B3A0000}"/>
    <cellStyle name="Note 3 17 2 5 5" xfId="35935" xr:uid="{00000000-0005-0000-0000-00008C3A0000}"/>
    <cellStyle name="Note 3 17 2 6" xfId="6508" xr:uid="{00000000-0005-0000-0000-00008D3A0000}"/>
    <cellStyle name="Note 3 17 2 6 2" xfId="23943" xr:uid="{00000000-0005-0000-0000-00008E3A0000}"/>
    <cellStyle name="Note 3 17 2 6 3" xfId="38396" xr:uid="{00000000-0005-0000-0000-00008F3A0000}"/>
    <cellStyle name="Note 3 17 2 7" xfId="8949" xr:uid="{00000000-0005-0000-0000-0000903A0000}"/>
    <cellStyle name="Note 3 17 2 7 2" xfId="26384" xr:uid="{00000000-0005-0000-0000-0000913A0000}"/>
    <cellStyle name="Note 3 17 2 7 3" xfId="40837" xr:uid="{00000000-0005-0000-0000-0000923A0000}"/>
    <cellStyle name="Note 3 17 2 8" xfId="11369" xr:uid="{00000000-0005-0000-0000-0000933A0000}"/>
    <cellStyle name="Note 3 17 2 8 2" xfId="28804" xr:uid="{00000000-0005-0000-0000-0000943A0000}"/>
    <cellStyle name="Note 3 17 2 8 3" xfId="43257" xr:uid="{00000000-0005-0000-0000-0000953A0000}"/>
    <cellStyle name="Note 3 17 2 9" xfId="18376" xr:uid="{00000000-0005-0000-0000-0000963A0000}"/>
    <cellStyle name="Note 3 17 3" xfId="1539" xr:uid="{00000000-0005-0000-0000-0000973A0000}"/>
    <cellStyle name="Note 3 17 3 2" xfId="1540" xr:uid="{00000000-0005-0000-0000-0000983A0000}"/>
    <cellStyle name="Note 3 17 3 2 2" xfId="4051" xr:uid="{00000000-0005-0000-0000-0000993A0000}"/>
    <cellStyle name="Note 3 17 3 2 2 2" xfId="13664" xr:uid="{00000000-0005-0000-0000-00009A3A0000}"/>
    <cellStyle name="Note 3 17 3 2 2 2 2" xfId="31099" xr:uid="{00000000-0005-0000-0000-00009B3A0000}"/>
    <cellStyle name="Note 3 17 3 2 2 2 3" xfId="45552" xr:uid="{00000000-0005-0000-0000-00009C3A0000}"/>
    <cellStyle name="Note 3 17 3 2 2 3" xfId="16125" xr:uid="{00000000-0005-0000-0000-00009D3A0000}"/>
    <cellStyle name="Note 3 17 3 2 2 3 2" xfId="33560" xr:uid="{00000000-0005-0000-0000-00009E3A0000}"/>
    <cellStyle name="Note 3 17 3 2 2 3 3" xfId="48013" xr:uid="{00000000-0005-0000-0000-00009F3A0000}"/>
    <cellStyle name="Note 3 17 3 2 2 4" xfId="21487" xr:uid="{00000000-0005-0000-0000-0000A03A0000}"/>
    <cellStyle name="Note 3 17 3 2 2 5" xfId="35940" xr:uid="{00000000-0005-0000-0000-0000A13A0000}"/>
    <cellStyle name="Note 3 17 3 2 3" xfId="6513" xr:uid="{00000000-0005-0000-0000-0000A23A0000}"/>
    <cellStyle name="Note 3 17 3 2 3 2" xfId="23948" xr:uid="{00000000-0005-0000-0000-0000A33A0000}"/>
    <cellStyle name="Note 3 17 3 2 3 3" xfId="38401" xr:uid="{00000000-0005-0000-0000-0000A43A0000}"/>
    <cellStyle name="Note 3 17 3 2 4" xfId="8954" xr:uid="{00000000-0005-0000-0000-0000A53A0000}"/>
    <cellStyle name="Note 3 17 3 2 4 2" xfId="26389" xr:uid="{00000000-0005-0000-0000-0000A63A0000}"/>
    <cellStyle name="Note 3 17 3 2 4 3" xfId="40842" xr:uid="{00000000-0005-0000-0000-0000A73A0000}"/>
    <cellStyle name="Note 3 17 3 2 5" xfId="11374" xr:uid="{00000000-0005-0000-0000-0000A83A0000}"/>
    <cellStyle name="Note 3 17 3 2 5 2" xfId="28809" xr:uid="{00000000-0005-0000-0000-0000A93A0000}"/>
    <cellStyle name="Note 3 17 3 2 5 3" xfId="43262" xr:uid="{00000000-0005-0000-0000-0000AA3A0000}"/>
    <cellStyle name="Note 3 17 3 2 6" xfId="18381" xr:uid="{00000000-0005-0000-0000-0000AB3A0000}"/>
    <cellStyle name="Note 3 17 3 3" xfId="1541" xr:uid="{00000000-0005-0000-0000-0000AC3A0000}"/>
    <cellStyle name="Note 3 17 3 3 2" xfId="4052" xr:uid="{00000000-0005-0000-0000-0000AD3A0000}"/>
    <cellStyle name="Note 3 17 3 3 2 2" xfId="13665" xr:uid="{00000000-0005-0000-0000-0000AE3A0000}"/>
    <cellStyle name="Note 3 17 3 3 2 2 2" xfId="31100" xr:uid="{00000000-0005-0000-0000-0000AF3A0000}"/>
    <cellStyle name="Note 3 17 3 3 2 2 3" xfId="45553" xr:uid="{00000000-0005-0000-0000-0000B03A0000}"/>
    <cellStyle name="Note 3 17 3 3 2 3" xfId="16126" xr:uid="{00000000-0005-0000-0000-0000B13A0000}"/>
    <cellStyle name="Note 3 17 3 3 2 3 2" xfId="33561" xr:uid="{00000000-0005-0000-0000-0000B23A0000}"/>
    <cellStyle name="Note 3 17 3 3 2 3 3" xfId="48014" xr:uid="{00000000-0005-0000-0000-0000B33A0000}"/>
    <cellStyle name="Note 3 17 3 3 2 4" xfId="21488" xr:uid="{00000000-0005-0000-0000-0000B43A0000}"/>
    <cellStyle name="Note 3 17 3 3 2 5" xfId="35941" xr:uid="{00000000-0005-0000-0000-0000B53A0000}"/>
    <cellStyle name="Note 3 17 3 3 3" xfId="6514" xr:uid="{00000000-0005-0000-0000-0000B63A0000}"/>
    <cellStyle name="Note 3 17 3 3 3 2" xfId="23949" xr:uid="{00000000-0005-0000-0000-0000B73A0000}"/>
    <cellStyle name="Note 3 17 3 3 3 3" xfId="38402" xr:uid="{00000000-0005-0000-0000-0000B83A0000}"/>
    <cellStyle name="Note 3 17 3 3 4" xfId="8955" xr:uid="{00000000-0005-0000-0000-0000B93A0000}"/>
    <cellStyle name="Note 3 17 3 3 4 2" xfId="26390" xr:uid="{00000000-0005-0000-0000-0000BA3A0000}"/>
    <cellStyle name="Note 3 17 3 3 4 3" xfId="40843" xr:uid="{00000000-0005-0000-0000-0000BB3A0000}"/>
    <cellStyle name="Note 3 17 3 3 5" xfId="11375" xr:uid="{00000000-0005-0000-0000-0000BC3A0000}"/>
    <cellStyle name="Note 3 17 3 3 5 2" xfId="28810" xr:uid="{00000000-0005-0000-0000-0000BD3A0000}"/>
    <cellStyle name="Note 3 17 3 3 5 3" xfId="43263" xr:uid="{00000000-0005-0000-0000-0000BE3A0000}"/>
    <cellStyle name="Note 3 17 3 3 6" xfId="18382" xr:uid="{00000000-0005-0000-0000-0000BF3A0000}"/>
    <cellStyle name="Note 3 17 3 4" xfId="1542" xr:uid="{00000000-0005-0000-0000-0000C03A0000}"/>
    <cellStyle name="Note 3 17 3 4 2" xfId="4053" xr:uid="{00000000-0005-0000-0000-0000C13A0000}"/>
    <cellStyle name="Note 3 17 3 4 2 2" xfId="21489" xr:uid="{00000000-0005-0000-0000-0000C23A0000}"/>
    <cellStyle name="Note 3 17 3 4 2 3" xfId="35942" xr:uid="{00000000-0005-0000-0000-0000C33A0000}"/>
    <cellStyle name="Note 3 17 3 4 3" xfId="6515" xr:uid="{00000000-0005-0000-0000-0000C43A0000}"/>
    <cellStyle name="Note 3 17 3 4 3 2" xfId="23950" xr:uid="{00000000-0005-0000-0000-0000C53A0000}"/>
    <cellStyle name="Note 3 17 3 4 3 3" xfId="38403" xr:uid="{00000000-0005-0000-0000-0000C63A0000}"/>
    <cellStyle name="Note 3 17 3 4 4" xfId="8956" xr:uid="{00000000-0005-0000-0000-0000C73A0000}"/>
    <cellStyle name="Note 3 17 3 4 4 2" xfId="26391" xr:uid="{00000000-0005-0000-0000-0000C83A0000}"/>
    <cellStyle name="Note 3 17 3 4 4 3" xfId="40844" xr:uid="{00000000-0005-0000-0000-0000C93A0000}"/>
    <cellStyle name="Note 3 17 3 4 5" xfId="11376" xr:uid="{00000000-0005-0000-0000-0000CA3A0000}"/>
    <cellStyle name="Note 3 17 3 4 5 2" xfId="28811" xr:uid="{00000000-0005-0000-0000-0000CB3A0000}"/>
    <cellStyle name="Note 3 17 3 4 5 3" xfId="43264" xr:uid="{00000000-0005-0000-0000-0000CC3A0000}"/>
    <cellStyle name="Note 3 17 3 4 6" xfId="15155" xr:uid="{00000000-0005-0000-0000-0000CD3A0000}"/>
    <cellStyle name="Note 3 17 3 4 6 2" xfId="32590" xr:uid="{00000000-0005-0000-0000-0000CE3A0000}"/>
    <cellStyle name="Note 3 17 3 4 6 3" xfId="47043" xr:uid="{00000000-0005-0000-0000-0000CF3A0000}"/>
    <cellStyle name="Note 3 17 3 4 7" xfId="18383" xr:uid="{00000000-0005-0000-0000-0000D03A0000}"/>
    <cellStyle name="Note 3 17 3 4 8" xfId="20317" xr:uid="{00000000-0005-0000-0000-0000D13A0000}"/>
    <cellStyle name="Note 3 17 3 5" xfId="4050" xr:uid="{00000000-0005-0000-0000-0000D23A0000}"/>
    <cellStyle name="Note 3 17 3 5 2" xfId="13663" xr:uid="{00000000-0005-0000-0000-0000D33A0000}"/>
    <cellStyle name="Note 3 17 3 5 2 2" xfId="31098" xr:uid="{00000000-0005-0000-0000-0000D43A0000}"/>
    <cellStyle name="Note 3 17 3 5 2 3" xfId="45551" xr:uid="{00000000-0005-0000-0000-0000D53A0000}"/>
    <cellStyle name="Note 3 17 3 5 3" xfId="16124" xr:uid="{00000000-0005-0000-0000-0000D63A0000}"/>
    <cellStyle name="Note 3 17 3 5 3 2" xfId="33559" xr:uid="{00000000-0005-0000-0000-0000D73A0000}"/>
    <cellStyle name="Note 3 17 3 5 3 3" xfId="48012" xr:uid="{00000000-0005-0000-0000-0000D83A0000}"/>
    <cellStyle name="Note 3 17 3 5 4" xfId="21486" xr:uid="{00000000-0005-0000-0000-0000D93A0000}"/>
    <cellStyle name="Note 3 17 3 5 5" xfId="35939" xr:uid="{00000000-0005-0000-0000-0000DA3A0000}"/>
    <cellStyle name="Note 3 17 3 6" xfId="6512" xr:uid="{00000000-0005-0000-0000-0000DB3A0000}"/>
    <cellStyle name="Note 3 17 3 6 2" xfId="23947" xr:uid="{00000000-0005-0000-0000-0000DC3A0000}"/>
    <cellStyle name="Note 3 17 3 6 3" xfId="38400" xr:uid="{00000000-0005-0000-0000-0000DD3A0000}"/>
    <cellStyle name="Note 3 17 3 7" xfId="8953" xr:uid="{00000000-0005-0000-0000-0000DE3A0000}"/>
    <cellStyle name="Note 3 17 3 7 2" xfId="26388" xr:uid="{00000000-0005-0000-0000-0000DF3A0000}"/>
    <cellStyle name="Note 3 17 3 7 3" xfId="40841" xr:uid="{00000000-0005-0000-0000-0000E03A0000}"/>
    <cellStyle name="Note 3 17 3 8" xfId="11373" xr:uid="{00000000-0005-0000-0000-0000E13A0000}"/>
    <cellStyle name="Note 3 17 3 8 2" xfId="28808" xr:uid="{00000000-0005-0000-0000-0000E23A0000}"/>
    <cellStyle name="Note 3 17 3 8 3" xfId="43261" xr:uid="{00000000-0005-0000-0000-0000E33A0000}"/>
    <cellStyle name="Note 3 17 3 9" xfId="18380" xr:uid="{00000000-0005-0000-0000-0000E43A0000}"/>
    <cellStyle name="Note 3 17 4" xfId="1543" xr:uid="{00000000-0005-0000-0000-0000E53A0000}"/>
    <cellStyle name="Note 3 17 4 2" xfId="1544" xr:uid="{00000000-0005-0000-0000-0000E63A0000}"/>
    <cellStyle name="Note 3 17 4 2 2" xfId="4055" xr:uid="{00000000-0005-0000-0000-0000E73A0000}"/>
    <cellStyle name="Note 3 17 4 2 2 2" xfId="13667" xr:uid="{00000000-0005-0000-0000-0000E83A0000}"/>
    <cellStyle name="Note 3 17 4 2 2 2 2" xfId="31102" xr:uid="{00000000-0005-0000-0000-0000E93A0000}"/>
    <cellStyle name="Note 3 17 4 2 2 2 3" xfId="45555" xr:uid="{00000000-0005-0000-0000-0000EA3A0000}"/>
    <cellStyle name="Note 3 17 4 2 2 3" xfId="16128" xr:uid="{00000000-0005-0000-0000-0000EB3A0000}"/>
    <cellStyle name="Note 3 17 4 2 2 3 2" xfId="33563" xr:uid="{00000000-0005-0000-0000-0000EC3A0000}"/>
    <cellStyle name="Note 3 17 4 2 2 3 3" xfId="48016" xr:uid="{00000000-0005-0000-0000-0000ED3A0000}"/>
    <cellStyle name="Note 3 17 4 2 2 4" xfId="21491" xr:uid="{00000000-0005-0000-0000-0000EE3A0000}"/>
    <cellStyle name="Note 3 17 4 2 2 5" xfId="35944" xr:uid="{00000000-0005-0000-0000-0000EF3A0000}"/>
    <cellStyle name="Note 3 17 4 2 3" xfId="6517" xr:uid="{00000000-0005-0000-0000-0000F03A0000}"/>
    <cellStyle name="Note 3 17 4 2 3 2" xfId="23952" xr:uid="{00000000-0005-0000-0000-0000F13A0000}"/>
    <cellStyle name="Note 3 17 4 2 3 3" xfId="38405" xr:uid="{00000000-0005-0000-0000-0000F23A0000}"/>
    <cellStyle name="Note 3 17 4 2 4" xfId="8958" xr:uid="{00000000-0005-0000-0000-0000F33A0000}"/>
    <cellStyle name="Note 3 17 4 2 4 2" xfId="26393" xr:uid="{00000000-0005-0000-0000-0000F43A0000}"/>
    <cellStyle name="Note 3 17 4 2 4 3" xfId="40846" xr:uid="{00000000-0005-0000-0000-0000F53A0000}"/>
    <cellStyle name="Note 3 17 4 2 5" xfId="11378" xr:uid="{00000000-0005-0000-0000-0000F63A0000}"/>
    <cellStyle name="Note 3 17 4 2 5 2" xfId="28813" xr:uid="{00000000-0005-0000-0000-0000F73A0000}"/>
    <cellStyle name="Note 3 17 4 2 5 3" xfId="43266" xr:uid="{00000000-0005-0000-0000-0000F83A0000}"/>
    <cellStyle name="Note 3 17 4 2 6" xfId="18385" xr:uid="{00000000-0005-0000-0000-0000F93A0000}"/>
    <cellStyle name="Note 3 17 4 3" xfId="1545" xr:uid="{00000000-0005-0000-0000-0000FA3A0000}"/>
    <cellStyle name="Note 3 17 4 3 2" xfId="4056" xr:uid="{00000000-0005-0000-0000-0000FB3A0000}"/>
    <cellStyle name="Note 3 17 4 3 2 2" xfId="13668" xr:uid="{00000000-0005-0000-0000-0000FC3A0000}"/>
    <cellStyle name="Note 3 17 4 3 2 2 2" xfId="31103" xr:uid="{00000000-0005-0000-0000-0000FD3A0000}"/>
    <cellStyle name="Note 3 17 4 3 2 2 3" xfId="45556" xr:uid="{00000000-0005-0000-0000-0000FE3A0000}"/>
    <cellStyle name="Note 3 17 4 3 2 3" xfId="16129" xr:uid="{00000000-0005-0000-0000-0000FF3A0000}"/>
    <cellStyle name="Note 3 17 4 3 2 3 2" xfId="33564" xr:uid="{00000000-0005-0000-0000-0000003B0000}"/>
    <cellStyle name="Note 3 17 4 3 2 3 3" xfId="48017" xr:uid="{00000000-0005-0000-0000-0000013B0000}"/>
    <cellStyle name="Note 3 17 4 3 2 4" xfId="21492" xr:uid="{00000000-0005-0000-0000-0000023B0000}"/>
    <cellStyle name="Note 3 17 4 3 2 5" xfId="35945" xr:uid="{00000000-0005-0000-0000-0000033B0000}"/>
    <cellStyle name="Note 3 17 4 3 3" xfId="6518" xr:uid="{00000000-0005-0000-0000-0000043B0000}"/>
    <cellStyle name="Note 3 17 4 3 3 2" xfId="23953" xr:uid="{00000000-0005-0000-0000-0000053B0000}"/>
    <cellStyle name="Note 3 17 4 3 3 3" xfId="38406" xr:uid="{00000000-0005-0000-0000-0000063B0000}"/>
    <cellStyle name="Note 3 17 4 3 4" xfId="8959" xr:uid="{00000000-0005-0000-0000-0000073B0000}"/>
    <cellStyle name="Note 3 17 4 3 4 2" xfId="26394" xr:uid="{00000000-0005-0000-0000-0000083B0000}"/>
    <cellStyle name="Note 3 17 4 3 4 3" xfId="40847" xr:uid="{00000000-0005-0000-0000-0000093B0000}"/>
    <cellStyle name="Note 3 17 4 3 5" xfId="11379" xr:uid="{00000000-0005-0000-0000-00000A3B0000}"/>
    <cellStyle name="Note 3 17 4 3 5 2" xfId="28814" xr:uid="{00000000-0005-0000-0000-00000B3B0000}"/>
    <cellStyle name="Note 3 17 4 3 5 3" xfId="43267" xr:uid="{00000000-0005-0000-0000-00000C3B0000}"/>
    <cellStyle name="Note 3 17 4 3 6" xfId="18386" xr:uid="{00000000-0005-0000-0000-00000D3B0000}"/>
    <cellStyle name="Note 3 17 4 4" xfId="1546" xr:uid="{00000000-0005-0000-0000-00000E3B0000}"/>
    <cellStyle name="Note 3 17 4 4 2" xfId="4057" xr:uid="{00000000-0005-0000-0000-00000F3B0000}"/>
    <cellStyle name="Note 3 17 4 4 2 2" xfId="21493" xr:uid="{00000000-0005-0000-0000-0000103B0000}"/>
    <cellStyle name="Note 3 17 4 4 2 3" xfId="35946" xr:uid="{00000000-0005-0000-0000-0000113B0000}"/>
    <cellStyle name="Note 3 17 4 4 3" xfId="6519" xr:uid="{00000000-0005-0000-0000-0000123B0000}"/>
    <cellStyle name="Note 3 17 4 4 3 2" xfId="23954" xr:uid="{00000000-0005-0000-0000-0000133B0000}"/>
    <cellStyle name="Note 3 17 4 4 3 3" xfId="38407" xr:uid="{00000000-0005-0000-0000-0000143B0000}"/>
    <cellStyle name="Note 3 17 4 4 4" xfId="8960" xr:uid="{00000000-0005-0000-0000-0000153B0000}"/>
    <cellStyle name="Note 3 17 4 4 4 2" xfId="26395" xr:uid="{00000000-0005-0000-0000-0000163B0000}"/>
    <cellStyle name="Note 3 17 4 4 4 3" xfId="40848" xr:uid="{00000000-0005-0000-0000-0000173B0000}"/>
    <cellStyle name="Note 3 17 4 4 5" xfId="11380" xr:uid="{00000000-0005-0000-0000-0000183B0000}"/>
    <cellStyle name="Note 3 17 4 4 5 2" xfId="28815" xr:uid="{00000000-0005-0000-0000-0000193B0000}"/>
    <cellStyle name="Note 3 17 4 4 5 3" xfId="43268" xr:uid="{00000000-0005-0000-0000-00001A3B0000}"/>
    <cellStyle name="Note 3 17 4 4 6" xfId="15156" xr:uid="{00000000-0005-0000-0000-00001B3B0000}"/>
    <cellStyle name="Note 3 17 4 4 6 2" xfId="32591" xr:uid="{00000000-0005-0000-0000-00001C3B0000}"/>
    <cellStyle name="Note 3 17 4 4 6 3" xfId="47044" xr:uid="{00000000-0005-0000-0000-00001D3B0000}"/>
    <cellStyle name="Note 3 17 4 4 7" xfId="18387" xr:uid="{00000000-0005-0000-0000-00001E3B0000}"/>
    <cellStyle name="Note 3 17 4 4 8" xfId="20318" xr:uid="{00000000-0005-0000-0000-00001F3B0000}"/>
    <cellStyle name="Note 3 17 4 5" xfId="4054" xr:uid="{00000000-0005-0000-0000-0000203B0000}"/>
    <cellStyle name="Note 3 17 4 5 2" xfId="13666" xr:uid="{00000000-0005-0000-0000-0000213B0000}"/>
    <cellStyle name="Note 3 17 4 5 2 2" xfId="31101" xr:uid="{00000000-0005-0000-0000-0000223B0000}"/>
    <cellStyle name="Note 3 17 4 5 2 3" xfId="45554" xr:uid="{00000000-0005-0000-0000-0000233B0000}"/>
    <cellStyle name="Note 3 17 4 5 3" xfId="16127" xr:uid="{00000000-0005-0000-0000-0000243B0000}"/>
    <cellStyle name="Note 3 17 4 5 3 2" xfId="33562" xr:uid="{00000000-0005-0000-0000-0000253B0000}"/>
    <cellStyle name="Note 3 17 4 5 3 3" xfId="48015" xr:uid="{00000000-0005-0000-0000-0000263B0000}"/>
    <cellStyle name="Note 3 17 4 5 4" xfId="21490" xr:uid="{00000000-0005-0000-0000-0000273B0000}"/>
    <cellStyle name="Note 3 17 4 5 5" xfId="35943" xr:uid="{00000000-0005-0000-0000-0000283B0000}"/>
    <cellStyle name="Note 3 17 4 6" xfId="6516" xr:uid="{00000000-0005-0000-0000-0000293B0000}"/>
    <cellStyle name="Note 3 17 4 6 2" xfId="23951" xr:uid="{00000000-0005-0000-0000-00002A3B0000}"/>
    <cellStyle name="Note 3 17 4 6 3" xfId="38404" xr:uid="{00000000-0005-0000-0000-00002B3B0000}"/>
    <cellStyle name="Note 3 17 4 7" xfId="8957" xr:uid="{00000000-0005-0000-0000-00002C3B0000}"/>
    <cellStyle name="Note 3 17 4 7 2" xfId="26392" xr:uid="{00000000-0005-0000-0000-00002D3B0000}"/>
    <cellStyle name="Note 3 17 4 7 3" xfId="40845" xr:uid="{00000000-0005-0000-0000-00002E3B0000}"/>
    <cellStyle name="Note 3 17 4 8" xfId="11377" xr:uid="{00000000-0005-0000-0000-00002F3B0000}"/>
    <cellStyle name="Note 3 17 4 8 2" xfId="28812" xr:uid="{00000000-0005-0000-0000-0000303B0000}"/>
    <cellStyle name="Note 3 17 4 8 3" xfId="43265" xr:uid="{00000000-0005-0000-0000-0000313B0000}"/>
    <cellStyle name="Note 3 17 4 9" xfId="18384" xr:uid="{00000000-0005-0000-0000-0000323B0000}"/>
    <cellStyle name="Note 3 17 5" xfId="1547" xr:uid="{00000000-0005-0000-0000-0000333B0000}"/>
    <cellStyle name="Note 3 17 5 2" xfId="1548" xr:uid="{00000000-0005-0000-0000-0000343B0000}"/>
    <cellStyle name="Note 3 17 5 2 2" xfId="4059" xr:uid="{00000000-0005-0000-0000-0000353B0000}"/>
    <cellStyle name="Note 3 17 5 2 2 2" xfId="13670" xr:uid="{00000000-0005-0000-0000-0000363B0000}"/>
    <cellStyle name="Note 3 17 5 2 2 2 2" xfId="31105" xr:uid="{00000000-0005-0000-0000-0000373B0000}"/>
    <cellStyle name="Note 3 17 5 2 2 2 3" xfId="45558" xr:uid="{00000000-0005-0000-0000-0000383B0000}"/>
    <cellStyle name="Note 3 17 5 2 2 3" xfId="16131" xr:uid="{00000000-0005-0000-0000-0000393B0000}"/>
    <cellStyle name="Note 3 17 5 2 2 3 2" xfId="33566" xr:uid="{00000000-0005-0000-0000-00003A3B0000}"/>
    <cellStyle name="Note 3 17 5 2 2 3 3" xfId="48019" xr:uid="{00000000-0005-0000-0000-00003B3B0000}"/>
    <cellStyle name="Note 3 17 5 2 2 4" xfId="21495" xr:uid="{00000000-0005-0000-0000-00003C3B0000}"/>
    <cellStyle name="Note 3 17 5 2 2 5" xfId="35948" xr:uid="{00000000-0005-0000-0000-00003D3B0000}"/>
    <cellStyle name="Note 3 17 5 2 3" xfId="6521" xr:uid="{00000000-0005-0000-0000-00003E3B0000}"/>
    <cellStyle name="Note 3 17 5 2 3 2" xfId="23956" xr:uid="{00000000-0005-0000-0000-00003F3B0000}"/>
    <cellStyle name="Note 3 17 5 2 3 3" xfId="38409" xr:uid="{00000000-0005-0000-0000-0000403B0000}"/>
    <cellStyle name="Note 3 17 5 2 4" xfId="8962" xr:uid="{00000000-0005-0000-0000-0000413B0000}"/>
    <cellStyle name="Note 3 17 5 2 4 2" xfId="26397" xr:uid="{00000000-0005-0000-0000-0000423B0000}"/>
    <cellStyle name="Note 3 17 5 2 4 3" xfId="40850" xr:uid="{00000000-0005-0000-0000-0000433B0000}"/>
    <cellStyle name="Note 3 17 5 2 5" xfId="11382" xr:uid="{00000000-0005-0000-0000-0000443B0000}"/>
    <cellStyle name="Note 3 17 5 2 5 2" xfId="28817" xr:uid="{00000000-0005-0000-0000-0000453B0000}"/>
    <cellStyle name="Note 3 17 5 2 5 3" xfId="43270" xr:uid="{00000000-0005-0000-0000-0000463B0000}"/>
    <cellStyle name="Note 3 17 5 2 6" xfId="18389" xr:uid="{00000000-0005-0000-0000-0000473B0000}"/>
    <cellStyle name="Note 3 17 5 3" xfId="1549" xr:uid="{00000000-0005-0000-0000-0000483B0000}"/>
    <cellStyle name="Note 3 17 5 3 2" xfId="4060" xr:uid="{00000000-0005-0000-0000-0000493B0000}"/>
    <cellStyle name="Note 3 17 5 3 2 2" xfId="13671" xr:uid="{00000000-0005-0000-0000-00004A3B0000}"/>
    <cellStyle name="Note 3 17 5 3 2 2 2" xfId="31106" xr:uid="{00000000-0005-0000-0000-00004B3B0000}"/>
    <cellStyle name="Note 3 17 5 3 2 2 3" xfId="45559" xr:uid="{00000000-0005-0000-0000-00004C3B0000}"/>
    <cellStyle name="Note 3 17 5 3 2 3" xfId="16132" xr:uid="{00000000-0005-0000-0000-00004D3B0000}"/>
    <cellStyle name="Note 3 17 5 3 2 3 2" xfId="33567" xr:uid="{00000000-0005-0000-0000-00004E3B0000}"/>
    <cellStyle name="Note 3 17 5 3 2 3 3" xfId="48020" xr:uid="{00000000-0005-0000-0000-00004F3B0000}"/>
    <cellStyle name="Note 3 17 5 3 2 4" xfId="21496" xr:uid="{00000000-0005-0000-0000-0000503B0000}"/>
    <cellStyle name="Note 3 17 5 3 2 5" xfId="35949" xr:uid="{00000000-0005-0000-0000-0000513B0000}"/>
    <cellStyle name="Note 3 17 5 3 3" xfId="6522" xr:uid="{00000000-0005-0000-0000-0000523B0000}"/>
    <cellStyle name="Note 3 17 5 3 3 2" xfId="23957" xr:uid="{00000000-0005-0000-0000-0000533B0000}"/>
    <cellStyle name="Note 3 17 5 3 3 3" xfId="38410" xr:uid="{00000000-0005-0000-0000-0000543B0000}"/>
    <cellStyle name="Note 3 17 5 3 4" xfId="8963" xr:uid="{00000000-0005-0000-0000-0000553B0000}"/>
    <cellStyle name="Note 3 17 5 3 4 2" xfId="26398" xr:uid="{00000000-0005-0000-0000-0000563B0000}"/>
    <cellStyle name="Note 3 17 5 3 4 3" xfId="40851" xr:uid="{00000000-0005-0000-0000-0000573B0000}"/>
    <cellStyle name="Note 3 17 5 3 5" xfId="11383" xr:uid="{00000000-0005-0000-0000-0000583B0000}"/>
    <cellStyle name="Note 3 17 5 3 5 2" xfId="28818" xr:uid="{00000000-0005-0000-0000-0000593B0000}"/>
    <cellStyle name="Note 3 17 5 3 5 3" xfId="43271" xr:uid="{00000000-0005-0000-0000-00005A3B0000}"/>
    <cellStyle name="Note 3 17 5 3 6" xfId="18390" xr:uid="{00000000-0005-0000-0000-00005B3B0000}"/>
    <cellStyle name="Note 3 17 5 4" xfId="1550" xr:uid="{00000000-0005-0000-0000-00005C3B0000}"/>
    <cellStyle name="Note 3 17 5 4 2" xfId="4061" xr:uid="{00000000-0005-0000-0000-00005D3B0000}"/>
    <cellStyle name="Note 3 17 5 4 2 2" xfId="21497" xr:uid="{00000000-0005-0000-0000-00005E3B0000}"/>
    <cellStyle name="Note 3 17 5 4 2 3" xfId="35950" xr:uid="{00000000-0005-0000-0000-00005F3B0000}"/>
    <cellStyle name="Note 3 17 5 4 3" xfId="6523" xr:uid="{00000000-0005-0000-0000-0000603B0000}"/>
    <cellStyle name="Note 3 17 5 4 3 2" xfId="23958" xr:uid="{00000000-0005-0000-0000-0000613B0000}"/>
    <cellStyle name="Note 3 17 5 4 3 3" xfId="38411" xr:uid="{00000000-0005-0000-0000-0000623B0000}"/>
    <cellStyle name="Note 3 17 5 4 4" xfId="8964" xr:uid="{00000000-0005-0000-0000-0000633B0000}"/>
    <cellStyle name="Note 3 17 5 4 4 2" xfId="26399" xr:uid="{00000000-0005-0000-0000-0000643B0000}"/>
    <cellStyle name="Note 3 17 5 4 4 3" xfId="40852" xr:uid="{00000000-0005-0000-0000-0000653B0000}"/>
    <cellStyle name="Note 3 17 5 4 5" xfId="11384" xr:uid="{00000000-0005-0000-0000-0000663B0000}"/>
    <cellStyle name="Note 3 17 5 4 5 2" xfId="28819" xr:uid="{00000000-0005-0000-0000-0000673B0000}"/>
    <cellStyle name="Note 3 17 5 4 5 3" xfId="43272" xr:uid="{00000000-0005-0000-0000-0000683B0000}"/>
    <cellStyle name="Note 3 17 5 4 6" xfId="15157" xr:uid="{00000000-0005-0000-0000-0000693B0000}"/>
    <cellStyle name="Note 3 17 5 4 6 2" xfId="32592" xr:uid="{00000000-0005-0000-0000-00006A3B0000}"/>
    <cellStyle name="Note 3 17 5 4 6 3" xfId="47045" xr:uid="{00000000-0005-0000-0000-00006B3B0000}"/>
    <cellStyle name="Note 3 17 5 4 7" xfId="18391" xr:uid="{00000000-0005-0000-0000-00006C3B0000}"/>
    <cellStyle name="Note 3 17 5 4 8" xfId="20319" xr:uid="{00000000-0005-0000-0000-00006D3B0000}"/>
    <cellStyle name="Note 3 17 5 5" xfId="4058" xr:uid="{00000000-0005-0000-0000-00006E3B0000}"/>
    <cellStyle name="Note 3 17 5 5 2" xfId="13669" xr:uid="{00000000-0005-0000-0000-00006F3B0000}"/>
    <cellStyle name="Note 3 17 5 5 2 2" xfId="31104" xr:uid="{00000000-0005-0000-0000-0000703B0000}"/>
    <cellStyle name="Note 3 17 5 5 2 3" xfId="45557" xr:uid="{00000000-0005-0000-0000-0000713B0000}"/>
    <cellStyle name="Note 3 17 5 5 3" xfId="16130" xr:uid="{00000000-0005-0000-0000-0000723B0000}"/>
    <cellStyle name="Note 3 17 5 5 3 2" xfId="33565" xr:uid="{00000000-0005-0000-0000-0000733B0000}"/>
    <cellStyle name="Note 3 17 5 5 3 3" xfId="48018" xr:uid="{00000000-0005-0000-0000-0000743B0000}"/>
    <cellStyle name="Note 3 17 5 5 4" xfId="21494" xr:uid="{00000000-0005-0000-0000-0000753B0000}"/>
    <cellStyle name="Note 3 17 5 5 5" xfId="35947" xr:uid="{00000000-0005-0000-0000-0000763B0000}"/>
    <cellStyle name="Note 3 17 5 6" xfId="6520" xr:uid="{00000000-0005-0000-0000-0000773B0000}"/>
    <cellStyle name="Note 3 17 5 6 2" xfId="23955" xr:uid="{00000000-0005-0000-0000-0000783B0000}"/>
    <cellStyle name="Note 3 17 5 6 3" xfId="38408" xr:uid="{00000000-0005-0000-0000-0000793B0000}"/>
    <cellStyle name="Note 3 17 5 7" xfId="8961" xr:uid="{00000000-0005-0000-0000-00007A3B0000}"/>
    <cellStyle name="Note 3 17 5 7 2" xfId="26396" xr:uid="{00000000-0005-0000-0000-00007B3B0000}"/>
    <cellStyle name="Note 3 17 5 7 3" xfId="40849" xr:uid="{00000000-0005-0000-0000-00007C3B0000}"/>
    <cellStyle name="Note 3 17 5 8" xfId="11381" xr:uid="{00000000-0005-0000-0000-00007D3B0000}"/>
    <cellStyle name="Note 3 17 5 8 2" xfId="28816" xr:uid="{00000000-0005-0000-0000-00007E3B0000}"/>
    <cellStyle name="Note 3 17 5 8 3" xfId="43269" xr:uid="{00000000-0005-0000-0000-00007F3B0000}"/>
    <cellStyle name="Note 3 17 5 9" xfId="18388" xr:uid="{00000000-0005-0000-0000-0000803B0000}"/>
    <cellStyle name="Note 3 17 6" xfId="1551" xr:uid="{00000000-0005-0000-0000-0000813B0000}"/>
    <cellStyle name="Note 3 17 6 2" xfId="4062" xr:uid="{00000000-0005-0000-0000-0000823B0000}"/>
    <cellStyle name="Note 3 17 6 2 2" xfId="13672" xr:uid="{00000000-0005-0000-0000-0000833B0000}"/>
    <cellStyle name="Note 3 17 6 2 2 2" xfId="31107" xr:uid="{00000000-0005-0000-0000-0000843B0000}"/>
    <cellStyle name="Note 3 17 6 2 2 3" xfId="45560" xr:uid="{00000000-0005-0000-0000-0000853B0000}"/>
    <cellStyle name="Note 3 17 6 2 3" xfId="16133" xr:uid="{00000000-0005-0000-0000-0000863B0000}"/>
    <cellStyle name="Note 3 17 6 2 3 2" xfId="33568" xr:uid="{00000000-0005-0000-0000-0000873B0000}"/>
    <cellStyle name="Note 3 17 6 2 3 3" xfId="48021" xr:uid="{00000000-0005-0000-0000-0000883B0000}"/>
    <cellStyle name="Note 3 17 6 2 4" xfId="21498" xr:uid="{00000000-0005-0000-0000-0000893B0000}"/>
    <cellStyle name="Note 3 17 6 2 5" xfId="35951" xr:uid="{00000000-0005-0000-0000-00008A3B0000}"/>
    <cellStyle name="Note 3 17 6 3" xfId="6524" xr:uid="{00000000-0005-0000-0000-00008B3B0000}"/>
    <cellStyle name="Note 3 17 6 3 2" xfId="23959" xr:uid="{00000000-0005-0000-0000-00008C3B0000}"/>
    <cellStyle name="Note 3 17 6 3 3" xfId="38412" xr:uid="{00000000-0005-0000-0000-00008D3B0000}"/>
    <cellStyle name="Note 3 17 6 4" xfId="8965" xr:uid="{00000000-0005-0000-0000-00008E3B0000}"/>
    <cellStyle name="Note 3 17 6 4 2" xfId="26400" xr:uid="{00000000-0005-0000-0000-00008F3B0000}"/>
    <cellStyle name="Note 3 17 6 4 3" xfId="40853" xr:uid="{00000000-0005-0000-0000-0000903B0000}"/>
    <cellStyle name="Note 3 17 6 5" xfId="11385" xr:uid="{00000000-0005-0000-0000-0000913B0000}"/>
    <cellStyle name="Note 3 17 6 5 2" xfId="28820" xr:uid="{00000000-0005-0000-0000-0000923B0000}"/>
    <cellStyle name="Note 3 17 6 5 3" xfId="43273" xr:uid="{00000000-0005-0000-0000-0000933B0000}"/>
    <cellStyle name="Note 3 17 6 6" xfId="18392" xr:uid="{00000000-0005-0000-0000-0000943B0000}"/>
    <cellStyle name="Note 3 17 7" xfId="1552" xr:uid="{00000000-0005-0000-0000-0000953B0000}"/>
    <cellStyle name="Note 3 17 7 2" xfId="4063" xr:uid="{00000000-0005-0000-0000-0000963B0000}"/>
    <cellStyle name="Note 3 17 7 2 2" xfId="13673" xr:uid="{00000000-0005-0000-0000-0000973B0000}"/>
    <cellStyle name="Note 3 17 7 2 2 2" xfId="31108" xr:uid="{00000000-0005-0000-0000-0000983B0000}"/>
    <cellStyle name="Note 3 17 7 2 2 3" xfId="45561" xr:uid="{00000000-0005-0000-0000-0000993B0000}"/>
    <cellStyle name="Note 3 17 7 2 3" xfId="16134" xr:uid="{00000000-0005-0000-0000-00009A3B0000}"/>
    <cellStyle name="Note 3 17 7 2 3 2" xfId="33569" xr:uid="{00000000-0005-0000-0000-00009B3B0000}"/>
    <cellStyle name="Note 3 17 7 2 3 3" xfId="48022" xr:uid="{00000000-0005-0000-0000-00009C3B0000}"/>
    <cellStyle name="Note 3 17 7 2 4" xfId="21499" xr:uid="{00000000-0005-0000-0000-00009D3B0000}"/>
    <cellStyle name="Note 3 17 7 2 5" xfId="35952" xr:uid="{00000000-0005-0000-0000-00009E3B0000}"/>
    <cellStyle name="Note 3 17 7 3" xfId="6525" xr:uid="{00000000-0005-0000-0000-00009F3B0000}"/>
    <cellStyle name="Note 3 17 7 3 2" xfId="23960" xr:uid="{00000000-0005-0000-0000-0000A03B0000}"/>
    <cellStyle name="Note 3 17 7 3 3" xfId="38413" xr:uid="{00000000-0005-0000-0000-0000A13B0000}"/>
    <cellStyle name="Note 3 17 7 4" xfId="8966" xr:uid="{00000000-0005-0000-0000-0000A23B0000}"/>
    <cellStyle name="Note 3 17 7 4 2" xfId="26401" xr:uid="{00000000-0005-0000-0000-0000A33B0000}"/>
    <cellStyle name="Note 3 17 7 4 3" xfId="40854" xr:uid="{00000000-0005-0000-0000-0000A43B0000}"/>
    <cellStyle name="Note 3 17 7 5" xfId="11386" xr:uid="{00000000-0005-0000-0000-0000A53B0000}"/>
    <cellStyle name="Note 3 17 7 5 2" xfId="28821" xr:uid="{00000000-0005-0000-0000-0000A63B0000}"/>
    <cellStyle name="Note 3 17 7 5 3" xfId="43274" xr:uid="{00000000-0005-0000-0000-0000A73B0000}"/>
    <cellStyle name="Note 3 17 7 6" xfId="18393" xr:uid="{00000000-0005-0000-0000-0000A83B0000}"/>
    <cellStyle name="Note 3 17 8" xfId="1553" xr:uid="{00000000-0005-0000-0000-0000A93B0000}"/>
    <cellStyle name="Note 3 17 8 2" xfId="4064" xr:uid="{00000000-0005-0000-0000-0000AA3B0000}"/>
    <cellStyle name="Note 3 17 8 2 2" xfId="21500" xr:uid="{00000000-0005-0000-0000-0000AB3B0000}"/>
    <cellStyle name="Note 3 17 8 2 3" xfId="35953" xr:uid="{00000000-0005-0000-0000-0000AC3B0000}"/>
    <cellStyle name="Note 3 17 8 3" xfId="6526" xr:uid="{00000000-0005-0000-0000-0000AD3B0000}"/>
    <cellStyle name="Note 3 17 8 3 2" xfId="23961" xr:uid="{00000000-0005-0000-0000-0000AE3B0000}"/>
    <cellStyle name="Note 3 17 8 3 3" xfId="38414" xr:uid="{00000000-0005-0000-0000-0000AF3B0000}"/>
    <cellStyle name="Note 3 17 8 4" xfId="8967" xr:uid="{00000000-0005-0000-0000-0000B03B0000}"/>
    <cellStyle name="Note 3 17 8 4 2" xfId="26402" xr:uid="{00000000-0005-0000-0000-0000B13B0000}"/>
    <cellStyle name="Note 3 17 8 4 3" xfId="40855" xr:uid="{00000000-0005-0000-0000-0000B23B0000}"/>
    <cellStyle name="Note 3 17 8 5" xfId="11387" xr:uid="{00000000-0005-0000-0000-0000B33B0000}"/>
    <cellStyle name="Note 3 17 8 5 2" xfId="28822" xr:uid="{00000000-0005-0000-0000-0000B43B0000}"/>
    <cellStyle name="Note 3 17 8 5 3" xfId="43275" xr:uid="{00000000-0005-0000-0000-0000B53B0000}"/>
    <cellStyle name="Note 3 17 8 6" xfId="15158" xr:uid="{00000000-0005-0000-0000-0000B63B0000}"/>
    <cellStyle name="Note 3 17 8 6 2" xfId="32593" xr:uid="{00000000-0005-0000-0000-0000B73B0000}"/>
    <cellStyle name="Note 3 17 8 6 3" xfId="47046" xr:uid="{00000000-0005-0000-0000-0000B83B0000}"/>
    <cellStyle name="Note 3 17 8 7" xfId="18394" xr:uid="{00000000-0005-0000-0000-0000B93B0000}"/>
    <cellStyle name="Note 3 17 8 8" xfId="20320" xr:uid="{00000000-0005-0000-0000-0000BA3B0000}"/>
    <cellStyle name="Note 3 17 9" xfId="4045" xr:uid="{00000000-0005-0000-0000-0000BB3B0000}"/>
    <cellStyle name="Note 3 17 9 2" xfId="13659" xr:uid="{00000000-0005-0000-0000-0000BC3B0000}"/>
    <cellStyle name="Note 3 17 9 2 2" xfId="31094" xr:uid="{00000000-0005-0000-0000-0000BD3B0000}"/>
    <cellStyle name="Note 3 17 9 2 3" xfId="45547" xr:uid="{00000000-0005-0000-0000-0000BE3B0000}"/>
    <cellStyle name="Note 3 17 9 3" xfId="16120" xr:uid="{00000000-0005-0000-0000-0000BF3B0000}"/>
    <cellStyle name="Note 3 17 9 3 2" xfId="33555" xr:uid="{00000000-0005-0000-0000-0000C03B0000}"/>
    <cellStyle name="Note 3 17 9 3 3" xfId="48008" xr:uid="{00000000-0005-0000-0000-0000C13B0000}"/>
    <cellStyle name="Note 3 17 9 4" xfId="21481" xr:uid="{00000000-0005-0000-0000-0000C23B0000}"/>
    <cellStyle name="Note 3 17 9 5" xfId="35934" xr:uid="{00000000-0005-0000-0000-0000C33B0000}"/>
    <cellStyle name="Note 3 18" xfId="1554" xr:uid="{00000000-0005-0000-0000-0000C43B0000}"/>
    <cellStyle name="Note 3 18 10" xfId="6527" xr:uid="{00000000-0005-0000-0000-0000C53B0000}"/>
    <cellStyle name="Note 3 18 10 2" xfId="23962" xr:uid="{00000000-0005-0000-0000-0000C63B0000}"/>
    <cellStyle name="Note 3 18 10 3" xfId="38415" xr:uid="{00000000-0005-0000-0000-0000C73B0000}"/>
    <cellStyle name="Note 3 18 11" xfId="8968" xr:uid="{00000000-0005-0000-0000-0000C83B0000}"/>
    <cellStyle name="Note 3 18 11 2" xfId="26403" xr:uid="{00000000-0005-0000-0000-0000C93B0000}"/>
    <cellStyle name="Note 3 18 11 3" xfId="40856" xr:uid="{00000000-0005-0000-0000-0000CA3B0000}"/>
    <cellStyle name="Note 3 18 12" xfId="11388" xr:uid="{00000000-0005-0000-0000-0000CB3B0000}"/>
    <cellStyle name="Note 3 18 12 2" xfId="28823" xr:uid="{00000000-0005-0000-0000-0000CC3B0000}"/>
    <cellStyle name="Note 3 18 12 3" xfId="43276" xr:uid="{00000000-0005-0000-0000-0000CD3B0000}"/>
    <cellStyle name="Note 3 18 13" xfId="18395" xr:uid="{00000000-0005-0000-0000-0000CE3B0000}"/>
    <cellStyle name="Note 3 18 2" xfId="1555" xr:uid="{00000000-0005-0000-0000-0000CF3B0000}"/>
    <cellStyle name="Note 3 18 2 2" xfId="1556" xr:uid="{00000000-0005-0000-0000-0000D03B0000}"/>
    <cellStyle name="Note 3 18 2 2 2" xfId="4067" xr:uid="{00000000-0005-0000-0000-0000D13B0000}"/>
    <cellStyle name="Note 3 18 2 2 2 2" xfId="13676" xr:uid="{00000000-0005-0000-0000-0000D23B0000}"/>
    <cellStyle name="Note 3 18 2 2 2 2 2" xfId="31111" xr:uid="{00000000-0005-0000-0000-0000D33B0000}"/>
    <cellStyle name="Note 3 18 2 2 2 2 3" xfId="45564" xr:uid="{00000000-0005-0000-0000-0000D43B0000}"/>
    <cellStyle name="Note 3 18 2 2 2 3" xfId="16137" xr:uid="{00000000-0005-0000-0000-0000D53B0000}"/>
    <cellStyle name="Note 3 18 2 2 2 3 2" xfId="33572" xr:uid="{00000000-0005-0000-0000-0000D63B0000}"/>
    <cellStyle name="Note 3 18 2 2 2 3 3" xfId="48025" xr:uid="{00000000-0005-0000-0000-0000D73B0000}"/>
    <cellStyle name="Note 3 18 2 2 2 4" xfId="21503" xr:uid="{00000000-0005-0000-0000-0000D83B0000}"/>
    <cellStyle name="Note 3 18 2 2 2 5" xfId="35956" xr:uid="{00000000-0005-0000-0000-0000D93B0000}"/>
    <cellStyle name="Note 3 18 2 2 3" xfId="6529" xr:uid="{00000000-0005-0000-0000-0000DA3B0000}"/>
    <cellStyle name="Note 3 18 2 2 3 2" xfId="23964" xr:uid="{00000000-0005-0000-0000-0000DB3B0000}"/>
    <cellStyle name="Note 3 18 2 2 3 3" xfId="38417" xr:uid="{00000000-0005-0000-0000-0000DC3B0000}"/>
    <cellStyle name="Note 3 18 2 2 4" xfId="8970" xr:uid="{00000000-0005-0000-0000-0000DD3B0000}"/>
    <cellStyle name="Note 3 18 2 2 4 2" xfId="26405" xr:uid="{00000000-0005-0000-0000-0000DE3B0000}"/>
    <cellStyle name="Note 3 18 2 2 4 3" xfId="40858" xr:uid="{00000000-0005-0000-0000-0000DF3B0000}"/>
    <cellStyle name="Note 3 18 2 2 5" xfId="11390" xr:uid="{00000000-0005-0000-0000-0000E03B0000}"/>
    <cellStyle name="Note 3 18 2 2 5 2" xfId="28825" xr:uid="{00000000-0005-0000-0000-0000E13B0000}"/>
    <cellStyle name="Note 3 18 2 2 5 3" xfId="43278" xr:uid="{00000000-0005-0000-0000-0000E23B0000}"/>
    <cellStyle name="Note 3 18 2 2 6" xfId="18397" xr:uid="{00000000-0005-0000-0000-0000E33B0000}"/>
    <cellStyle name="Note 3 18 2 3" xfId="1557" xr:uid="{00000000-0005-0000-0000-0000E43B0000}"/>
    <cellStyle name="Note 3 18 2 3 2" xfId="4068" xr:uid="{00000000-0005-0000-0000-0000E53B0000}"/>
    <cellStyle name="Note 3 18 2 3 2 2" xfId="13677" xr:uid="{00000000-0005-0000-0000-0000E63B0000}"/>
    <cellStyle name="Note 3 18 2 3 2 2 2" xfId="31112" xr:uid="{00000000-0005-0000-0000-0000E73B0000}"/>
    <cellStyle name="Note 3 18 2 3 2 2 3" xfId="45565" xr:uid="{00000000-0005-0000-0000-0000E83B0000}"/>
    <cellStyle name="Note 3 18 2 3 2 3" xfId="16138" xr:uid="{00000000-0005-0000-0000-0000E93B0000}"/>
    <cellStyle name="Note 3 18 2 3 2 3 2" xfId="33573" xr:uid="{00000000-0005-0000-0000-0000EA3B0000}"/>
    <cellStyle name="Note 3 18 2 3 2 3 3" xfId="48026" xr:uid="{00000000-0005-0000-0000-0000EB3B0000}"/>
    <cellStyle name="Note 3 18 2 3 2 4" xfId="21504" xr:uid="{00000000-0005-0000-0000-0000EC3B0000}"/>
    <cellStyle name="Note 3 18 2 3 2 5" xfId="35957" xr:uid="{00000000-0005-0000-0000-0000ED3B0000}"/>
    <cellStyle name="Note 3 18 2 3 3" xfId="6530" xr:uid="{00000000-0005-0000-0000-0000EE3B0000}"/>
    <cellStyle name="Note 3 18 2 3 3 2" xfId="23965" xr:uid="{00000000-0005-0000-0000-0000EF3B0000}"/>
    <cellStyle name="Note 3 18 2 3 3 3" xfId="38418" xr:uid="{00000000-0005-0000-0000-0000F03B0000}"/>
    <cellStyle name="Note 3 18 2 3 4" xfId="8971" xr:uid="{00000000-0005-0000-0000-0000F13B0000}"/>
    <cellStyle name="Note 3 18 2 3 4 2" xfId="26406" xr:uid="{00000000-0005-0000-0000-0000F23B0000}"/>
    <cellStyle name="Note 3 18 2 3 4 3" xfId="40859" xr:uid="{00000000-0005-0000-0000-0000F33B0000}"/>
    <cellStyle name="Note 3 18 2 3 5" xfId="11391" xr:uid="{00000000-0005-0000-0000-0000F43B0000}"/>
    <cellStyle name="Note 3 18 2 3 5 2" xfId="28826" xr:uid="{00000000-0005-0000-0000-0000F53B0000}"/>
    <cellStyle name="Note 3 18 2 3 5 3" xfId="43279" xr:uid="{00000000-0005-0000-0000-0000F63B0000}"/>
    <cellStyle name="Note 3 18 2 3 6" xfId="18398" xr:uid="{00000000-0005-0000-0000-0000F73B0000}"/>
    <cellStyle name="Note 3 18 2 4" xfId="1558" xr:uid="{00000000-0005-0000-0000-0000F83B0000}"/>
    <cellStyle name="Note 3 18 2 4 2" xfId="4069" xr:uid="{00000000-0005-0000-0000-0000F93B0000}"/>
    <cellStyle name="Note 3 18 2 4 2 2" xfId="21505" xr:uid="{00000000-0005-0000-0000-0000FA3B0000}"/>
    <cellStyle name="Note 3 18 2 4 2 3" xfId="35958" xr:uid="{00000000-0005-0000-0000-0000FB3B0000}"/>
    <cellStyle name="Note 3 18 2 4 3" xfId="6531" xr:uid="{00000000-0005-0000-0000-0000FC3B0000}"/>
    <cellStyle name="Note 3 18 2 4 3 2" xfId="23966" xr:uid="{00000000-0005-0000-0000-0000FD3B0000}"/>
    <cellStyle name="Note 3 18 2 4 3 3" xfId="38419" xr:uid="{00000000-0005-0000-0000-0000FE3B0000}"/>
    <cellStyle name="Note 3 18 2 4 4" xfId="8972" xr:uid="{00000000-0005-0000-0000-0000FF3B0000}"/>
    <cellStyle name="Note 3 18 2 4 4 2" xfId="26407" xr:uid="{00000000-0005-0000-0000-0000003C0000}"/>
    <cellStyle name="Note 3 18 2 4 4 3" xfId="40860" xr:uid="{00000000-0005-0000-0000-0000013C0000}"/>
    <cellStyle name="Note 3 18 2 4 5" xfId="11392" xr:uid="{00000000-0005-0000-0000-0000023C0000}"/>
    <cellStyle name="Note 3 18 2 4 5 2" xfId="28827" xr:uid="{00000000-0005-0000-0000-0000033C0000}"/>
    <cellStyle name="Note 3 18 2 4 5 3" xfId="43280" xr:uid="{00000000-0005-0000-0000-0000043C0000}"/>
    <cellStyle name="Note 3 18 2 4 6" xfId="15159" xr:uid="{00000000-0005-0000-0000-0000053C0000}"/>
    <cellStyle name="Note 3 18 2 4 6 2" xfId="32594" xr:uid="{00000000-0005-0000-0000-0000063C0000}"/>
    <cellStyle name="Note 3 18 2 4 6 3" xfId="47047" xr:uid="{00000000-0005-0000-0000-0000073C0000}"/>
    <cellStyle name="Note 3 18 2 4 7" xfId="18399" xr:uid="{00000000-0005-0000-0000-0000083C0000}"/>
    <cellStyle name="Note 3 18 2 4 8" xfId="20321" xr:uid="{00000000-0005-0000-0000-0000093C0000}"/>
    <cellStyle name="Note 3 18 2 5" xfId="4066" xr:uid="{00000000-0005-0000-0000-00000A3C0000}"/>
    <cellStyle name="Note 3 18 2 5 2" xfId="13675" xr:uid="{00000000-0005-0000-0000-00000B3C0000}"/>
    <cellStyle name="Note 3 18 2 5 2 2" xfId="31110" xr:uid="{00000000-0005-0000-0000-00000C3C0000}"/>
    <cellStyle name="Note 3 18 2 5 2 3" xfId="45563" xr:uid="{00000000-0005-0000-0000-00000D3C0000}"/>
    <cellStyle name="Note 3 18 2 5 3" xfId="16136" xr:uid="{00000000-0005-0000-0000-00000E3C0000}"/>
    <cellStyle name="Note 3 18 2 5 3 2" xfId="33571" xr:uid="{00000000-0005-0000-0000-00000F3C0000}"/>
    <cellStyle name="Note 3 18 2 5 3 3" xfId="48024" xr:uid="{00000000-0005-0000-0000-0000103C0000}"/>
    <cellStyle name="Note 3 18 2 5 4" xfId="21502" xr:uid="{00000000-0005-0000-0000-0000113C0000}"/>
    <cellStyle name="Note 3 18 2 5 5" xfId="35955" xr:uid="{00000000-0005-0000-0000-0000123C0000}"/>
    <cellStyle name="Note 3 18 2 6" xfId="6528" xr:uid="{00000000-0005-0000-0000-0000133C0000}"/>
    <cellStyle name="Note 3 18 2 6 2" xfId="23963" xr:uid="{00000000-0005-0000-0000-0000143C0000}"/>
    <cellStyle name="Note 3 18 2 6 3" xfId="38416" xr:uid="{00000000-0005-0000-0000-0000153C0000}"/>
    <cellStyle name="Note 3 18 2 7" xfId="8969" xr:uid="{00000000-0005-0000-0000-0000163C0000}"/>
    <cellStyle name="Note 3 18 2 7 2" xfId="26404" xr:uid="{00000000-0005-0000-0000-0000173C0000}"/>
    <cellStyle name="Note 3 18 2 7 3" xfId="40857" xr:uid="{00000000-0005-0000-0000-0000183C0000}"/>
    <cellStyle name="Note 3 18 2 8" xfId="11389" xr:uid="{00000000-0005-0000-0000-0000193C0000}"/>
    <cellStyle name="Note 3 18 2 8 2" xfId="28824" xr:uid="{00000000-0005-0000-0000-00001A3C0000}"/>
    <cellStyle name="Note 3 18 2 8 3" xfId="43277" xr:uid="{00000000-0005-0000-0000-00001B3C0000}"/>
    <cellStyle name="Note 3 18 2 9" xfId="18396" xr:uid="{00000000-0005-0000-0000-00001C3C0000}"/>
    <cellStyle name="Note 3 18 3" xfId="1559" xr:uid="{00000000-0005-0000-0000-00001D3C0000}"/>
    <cellStyle name="Note 3 18 3 2" xfId="1560" xr:uid="{00000000-0005-0000-0000-00001E3C0000}"/>
    <cellStyle name="Note 3 18 3 2 2" xfId="4071" xr:uid="{00000000-0005-0000-0000-00001F3C0000}"/>
    <cellStyle name="Note 3 18 3 2 2 2" xfId="13679" xr:uid="{00000000-0005-0000-0000-0000203C0000}"/>
    <cellStyle name="Note 3 18 3 2 2 2 2" xfId="31114" xr:uid="{00000000-0005-0000-0000-0000213C0000}"/>
    <cellStyle name="Note 3 18 3 2 2 2 3" xfId="45567" xr:uid="{00000000-0005-0000-0000-0000223C0000}"/>
    <cellStyle name="Note 3 18 3 2 2 3" xfId="16140" xr:uid="{00000000-0005-0000-0000-0000233C0000}"/>
    <cellStyle name="Note 3 18 3 2 2 3 2" xfId="33575" xr:uid="{00000000-0005-0000-0000-0000243C0000}"/>
    <cellStyle name="Note 3 18 3 2 2 3 3" xfId="48028" xr:uid="{00000000-0005-0000-0000-0000253C0000}"/>
    <cellStyle name="Note 3 18 3 2 2 4" xfId="21507" xr:uid="{00000000-0005-0000-0000-0000263C0000}"/>
    <cellStyle name="Note 3 18 3 2 2 5" xfId="35960" xr:uid="{00000000-0005-0000-0000-0000273C0000}"/>
    <cellStyle name="Note 3 18 3 2 3" xfId="6533" xr:uid="{00000000-0005-0000-0000-0000283C0000}"/>
    <cellStyle name="Note 3 18 3 2 3 2" xfId="23968" xr:uid="{00000000-0005-0000-0000-0000293C0000}"/>
    <cellStyle name="Note 3 18 3 2 3 3" xfId="38421" xr:uid="{00000000-0005-0000-0000-00002A3C0000}"/>
    <cellStyle name="Note 3 18 3 2 4" xfId="8974" xr:uid="{00000000-0005-0000-0000-00002B3C0000}"/>
    <cellStyle name="Note 3 18 3 2 4 2" xfId="26409" xr:uid="{00000000-0005-0000-0000-00002C3C0000}"/>
    <cellStyle name="Note 3 18 3 2 4 3" xfId="40862" xr:uid="{00000000-0005-0000-0000-00002D3C0000}"/>
    <cellStyle name="Note 3 18 3 2 5" xfId="11394" xr:uid="{00000000-0005-0000-0000-00002E3C0000}"/>
    <cellStyle name="Note 3 18 3 2 5 2" xfId="28829" xr:uid="{00000000-0005-0000-0000-00002F3C0000}"/>
    <cellStyle name="Note 3 18 3 2 5 3" xfId="43282" xr:uid="{00000000-0005-0000-0000-0000303C0000}"/>
    <cellStyle name="Note 3 18 3 2 6" xfId="18401" xr:uid="{00000000-0005-0000-0000-0000313C0000}"/>
    <cellStyle name="Note 3 18 3 3" xfId="1561" xr:uid="{00000000-0005-0000-0000-0000323C0000}"/>
    <cellStyle name="Note 3 18 3 3 2" xfId="4072" xr:uid="{00000000-0005-0000-0000-0000333C0000}"/>
    <cellStyle name="Note 3 18 3 3 2 2" xfId="13680" xr:uid="{00000000-0005-0000-0000-0000343C0000}"/>
    <cellStyle name="Note 3 18 3 3 2 2 2" xfId="31115" xr:uid="{00000000-0005-0000-0000-0000353C0000}"/>
    <cellStyle name="Note 3 18 3 3 2 2 3" xfId="45568" xr:uid="{00000000-0005-0000-0000-0000363C0000}"/>
    <cellStyle name="Note 3 18 3 3 2 3" xfId="16141" xr:uid="{00000000-0005-0000-0000-0000373C0000}"/>
    <cellStyle name="Note 3 18 3 3 2 3 2" xfId="33576" xr:uid="{00000000-0005-0000-0000-0000383C0000}"/>
    <cellStyle name="Note 3 18 3 3 2 3 3" xfId="48029" xr:uid="{00000000-0005-0000-0000-0000393C0000}"/>
    <cellStyle name="Note 3 18 3 3 2 4" xfId="21508" xr:uid="{00000000-0005-0000-0000-00003A3C0000}"/>
    <cellStyle name="Note 3 18 3 3 2 5" xfId="35961" xr:uid="{00000000-0005-0000-0000-00003B3C0000}"/>
    <cellStyle name="Note 3 18 3 3 3" xfId="6534" xr:uid="{00000000-0005-0000-0000-00003C3C0000}"/>
    <cellStyle name="Note 3 18 3 3 3 2" xfId="23969" xr:uid="{00000000-0005-0000-0000-00003D3C0000}"/>
    <cellStyle name="Note 3 18 3 3 3 3" xfId="38422" xr:uid="{00000000-0005-0000-0000-00003E3C0000}"/>
    <cellStyle name="Note 3 18 3 3 4" xfId="8975" xr:uid="{00000000-0005-0000-0000-00003F3C0000}"/>
    <cellStyle name="Note 3 18 3 3 4 2" xfId="26410" xr:uid="{00000000-0005-0000-0000-0000403C0000}"/>
    <cellStyle name="Note 3 18 3 3 4 3" xfId="40863" xr:uid="{00000000-0005-0000-0000-0000413C0000}"/>
    <cellStyle name="Note 3 18 3 3 5" xfId="11395" xr:uid="{00000000-0005-0000-0000-0000423C0000}"/>
    <cellStyle name="Note 3 18 3 3 5 2" xfId="28830" xr:uid="{00000000-0005-0000-0000-0000433C0000}"/>
    <cellStyle name="Note 3 18 3 3 5 3" xfId="43283" xr:uid="{00000000-0005-0000-0000-0000443C0000}"/>
    <cellStyle name="Note 3 18 3 3 6" xfId="18402" xr:uid="{00000000-0005-0000-0000-0000453C0000}"/>
    <cellStyle name="Note 3 18 3 4" xfId="1562" xr:uid="{00000000-0005-0000-0000-0000463C0000}"/>
    <cellStyle name="Note 3 18 3 4 2" xfId="4073" xr:uid="{00000000-0005-0000-0000-0000473C0000}"/>
    <cellStyle name="Note 3 18 3 4 2 2" xfId="21509" xr:uid="{00000000-0005-0000-0000-0000483C0000}"/>
    <cellStyle name="Note 3 18 3 4 2 3" xfId="35962" xr:uid="{00000000-0005-0000-0000-0000493C0000}"/>
    <cellStyle name="Note 3 18 3 4 3" xfId="6535" xr:uid="{00000000-0005-0000-0000-00004A3C0000}"/>
    <cellStyle name="Note 3 18 3 4 3 2" xfId="23970" xr:uid="{00000000-0005-0000-0000-00004B3C0000}"/>
    <cellStyle name="Note 3 18 3 4 3 3" xfId="38423" xr:uid="{00000000-0005-0000-0000-00004C3C0000}"/>
    <cellStyle name="Note 3 18 3 4 4" xfId="8976" xr:uid="{00000000-0005-0000-0000-00004D3C0000}"/>
    <cellStyle name="Note 3 18 3 4 4 2" xfId="26411" xr:uid="{00000000-0005-0000-0000-00004E3C0000}"/>
    <cellStyle name="Note 3 18 3 4 4 3" xfId="40864" xr:uid="{00000000-0005-0000-0000-00004F3C0000}"/>
    <cellStyle name="Note 3 18 3 4 5" xfId="11396" xr:uid="{00000000-0005-0000-0000-0000503C0000}"/>
    <cellStyle name="Note 3 18 3 4 5 2" xfId="28831" xr:uid="{00000000-0005-0000-0000-0000513C0000}"/>
    <cellStyle name="Note 3 18 3 4 5 3" xfId="43284" xr:uid="{00000000-0005-0000-0000-0000523C0000}"/>
    <cellStyle name="Note 3 18 3 4 6" xfId="15160" xr:uid="{00000000-0005-0000-0000-0000533C0000}"/>
    <cellStyle name="Note 3 18 3 4 6 2" xfId="32595" xr:uid="{00000000-0005-0000-0000-0000543C0000}"/>
    <cellStyle name="Note 3 18 3 4 6 3" xfId="47048" xr:uid="{00000000-0005-0000-0000-0000553C0000}"/>
    <cellStyle name="Note 3 18 3 4 7" xfId="18403" xr:uid="{00000000-0005-0000-0000-0000563C0000}"/>
    <cellStyle name="Note 3 18 3 4 8" xfId="20322" xr:uid="{00000000-0005-0000-0000-0000573C0000}"/>
    <cellStyle name="Note 3 18 3 5" xfId="4070" xr:uid="{00000000-0005-0000-0000-0000583C0000}"/>
    <cellStyle name="Note 3 18 3 5 2" xfId="13678" xr:uid="{00000000-0005-0000-0000-0000593C0000}"/>
    <cellStyle name="Note 3 18 3 5 2 2" xfId="31113" xr:uid="{00000000-0005-0000-0000-00005A3C0000}"/>
    <cellStyle name="Note 3 18 3 5 2 3" xfId="45566" xr:uid="{00000000-0005-0000-0000-00005B3C0000}"/>
    <cellStyle name="Note 3 18 3 5 3" xfId="16139" xr:uid="{00000000-0005-0000-0000-00005C3C0000}"/>
    <cellStyle name="Note 3 18 3 5 3 2" xfId="33574" xr:uid="{00000000-0005-0000-0000-00005D3C0000}"/>
    <cellStyle name="Note 3 18 3 5 3 3" xfId="48027" xr:uid="{00000000-0005-0000-0000-00005E3C0000}"/>
    <cellStyle name="Note 3 18 3 5 4" xfId="21506" xr:uid="{00000000-0005-0000-0000-00005F3C0000}"/>
    <cellStyle name="Note 3 18 3 5 5" xfId="35959" xr:uid="{00000000-0005-0000-0000-0000603C0000}"/>
    <cellStyle name="Note 3 18 3 6" xfId="6532" xr:uid="{00000000-0005-0000-0000-0000613C0000}"/>
    <cellStyle name="Note 3 18 3 6 2" xfId="23967" xr:uid="{00000000-0005-0000-0000-0000623C0000}"/>
    <cellStyle name="Note 3 18 3 6 3" xfId="38420" xr:uid="{00000000-0005-0000-0000-0000633C0000}"/>
    <cellStyle name="Note 3 18 3 7" xfId="8973" xr:uid="{00000000-0005-0000-0000-0000643C0000}"/>
    <cellStyle name="Note 3 18 3 7 2" xfId="26408" xr:uid="{00000000-0005-0000-0000-0000653C0000}"/>
    <cellStyle name="Note 3 18 3 7 3" xfId="40861" xr:uid="{00000000-0005-0000-0000-0000663C0000}"/>
    <cellStyle name="Note 3 18 3 8" xfId="11393" xr:uid="{00000000-0005-0000-0000-0000673C0000}"/>
    <cellStyle name="Note 3 18 3 8 2" xfId="28828" xr:uid="{00000000-0005-0000-0000-0000683C0000}"/>
    <cellStyle name="Note 3 18 3 8 3" xfId="43281" xr:uid="{00000000-0005-0000-0000-0000693C0000}"/>
    <cellStyle name="Note 3 18 3 9" xfId="18400" xr:uid="{00000000-0005-0000-0000-00006A3C0000}"/>
    <cellStyle name="Note 3 18 4" xfId="1563" xr:uid="{00000000-0005-0000-0000-00006B3C0000}"/>
    <cellStyle name="Note 3 18 4 2" xfId="1564" xr:uid="{00000000-0005-0000-0000-00006C3C0000}"/>
    <cellStyle name="Note 3 18 4 2 2" xfId="4075" xr:uid="{00000000-0005-0000-0000-00006D3C0000}"/>
    <cellStyle name="Note 3 18 4 2 2 2" xfId="13682" xr:uid="{00000000-0005-0000-0000-00006E3C0000}"/>
    <cellStyle name="Note 3 18 4 2 2 2 2" xfId="31117" xr:uid="{00000000-0005-0000-0000-00006F3C0000}"/>
    <cellStyle name="Note 3 18 4 2 2 2 3" xfId="45570" xr:uid="{00000000-0005-0000-0000-0000703C0000}"/>
    <cellStyle name="Note 3 18 4 2 2 3" xfId="16143" xr:uid="{00000000-0005-0000-0000-0000713C0000}"/>
    <cellStyle name="Note 3 18 4 2 2 3 2" xfId="33578" xr:uid="{00000000-0005-0000-0000-0000723C0000}"/>
    <cellStyle name="Note 3 18 4 2 2 3 3" xfId="48031" xr:uid="{00000000-0005-0000-0000-0000733C0000}"/>
    <cellStyle name="Note 3 18 4 2 2 4" xfId="21511" xr:uid="{00000000-0005-0000-0000-0000743C0000}"/>
    <cellStyle name="Note 3 18 4 2 2 5" xfId="35964" xr:uid="{00000000-0005-0000-0000-0000753C0000}"/>
    <cellStyle name="Note 3 18 4 2 3" xfId="6537" xr:uid="{00000000-0005-0000-0000-0000763C0000}"/>
    <cellStyle name="Note 3 18 4 2 3 2" xfId="23972" xr:uid="{00000000-0005-0000-0000-0000773C0000}"/>
    <cellStyle name="Note 3 18 4 2 3 3" xfId="38425" xr:uid="{00000000-0005-0000-0000-0000783C0000}"/>
    <cellStyle name="Note 3 18 4 2 4" xfId="8978" xr:uid="{00000000-0005-0000-0000-0000793C0000}"/>
    <cellStyle name="Note 3 18 4 2 4 2" xfId="26413" xr:uid="{00000000-0005-0000-0000-00007A3C0000}"/>
    <cellStyle name="Note 3 18 4 2 4 3" xfId="40866" xr:uid="{00000000-0005-0000-0000-00007B3C0000}"/>
    <cellStyle name="Note 3 18 4 2 5" xfId="11398" xr:uid="{00000000-0005-0000-0000-00007C3C0000}"/>
    <cellStyle name="Note 3 18 4 2 5 2" xfId="28833" xr:uid="{00000000-0005-0000-0000-00007D3C0000}"/>
    <cellStyle name="Note 3 18 4 2 5 3" xfId="43286" xr:uid="{00000000-0005-0000-0000-00007E3C0000}"/>
    <cellStyle name="Note 3 18 4 2 6" xfId="18405" xr:uid="{00000000-0005-0000-0000-00007F3C0000}"/>
    <cellStyle name="Note 3 18 4 3" xfId="1565" xr:uid="{00000000-0005-0000-0000-0000803C0000}"/>
    <cellStyle name="Note 3 18 4 3 2" xfId="4076" xr:uid="{00000000-0005-0000-0000-0000813C0000}"/>
    <cellStyle name="Note 3 18 4 3 2 2" xfId="13683" xr:uid="{00000000-0005-0000-0000-0000823C0000}"/>
    <cellStyle name="Note 3 18 4 3 2 2 2" xfId="31118" xr:uid="{00000000-0005-0000-0000-0000833C0000}"/>
    <cellStyle name="Note 3 18 4 3 2 2 3" xfId="45571" xr:uid="{00000000-0005-0000-0000-0000843C0000}"/>
    <cellStyle name="Note 3 18 4 3 2 3" xfId="16144" xr:uid="{00000000-0005-0000-0000-0000853C0000}"/>
    <cellStyle name="Note 3 18 4 3 2 3 2" xfId="33579" xr:uid="{00000000-0005-0000-0000-0000863C0000}"/>
    <cellStyle name="Note 3 18 4 3 2 3 3" xfId="48032" xr:uid="{00000000-0005-0000-0000-0000873C0000}"/>
    <cellStyle name="Note 3 18 4 3 2 4" xfId="21512" xr:uid="{00000000-0005-0000-0000-0000883C0000}"/>
    <cellStyle name="Note 3 18 4 3 2 5" xfId="35965" xr:uid="{00000000-0005-0000-0000-0000893C0000}"/>
    <cellStyle name="Note 3 18 4 3 3" xfId="6538" xr:uid="{00000000-0005-0000-0000-00008A3C0000}"/>
    <cellStyle name="Note 3 18 4 3 3 2" xfId="23973" xr:uid="{00000000-0005-0000-0000-00008B3C0000}"/>
    <cellStyle name="Note 3 18 4 3 3 3" xfId="38426" xr:uid="{00000000-0005-0000-0000-00008C3C0000}"/>
    <cellStyle name="Note 3 18 4 3 4" xfId="8979" xr:uid="{00000000-0005-0000-0000-00008D3C0000}"/>
    <cellStyle name="Note 3 18 4 3 4 2" xfId="26414" xr:uid="{00000000-0005-0000-0000-00008E3C0000}"/>
    <cellStyle name="Note 3 18 4 3 4 3" xfId="40867" xr:uid="{00000000-0005-0000-0000-00008F3C0000}"/>
    <cellStyle name="Note 3 18 4 3 5" xfId="11399" xr:uid="{00000000-0005-0000-0000-0000903C0000}"/>
    <cellStyle name="Note 3 18 4 3 5 2" xfId="28834" xr:uid="{00000000-0005-0000-0000-0000913C0000}"/>
    <cellStyle name="Note 3 18 4 3 5 3" xfId="43287" xr:uid="{00000000-0005-0000-0000-0000923C0000}"/>
    <cellStyle name="Note 3 18 4 3 6" xfId="18406" xr:uid="{00000000-0005-0000-0000-0000933C0000}"/>
    <cellStyle name="Note 3 18 4 4" xfId="1566" xr:uid="{00000000-0005-0000-0000-0000943C0000}"/>
    <cellStyle name="Note 3 18 4 4 2" xfId="4077" xr:uid="{00000000-0005-0000-0000-0000953C0000}"/>
    <cellStyle name="Note 3 18 4 4 2 2" xfId="21513" xr:uid="{00000000-0005-0000-0000-0000963C0000}"/>
    <cellStyle name="Note 3 18 4 4 2 3" xfId="35966" xr:uid="{00000000-0005-0000-0000-0000973C0000}"/>
    <cellStyle name="Note 3 18 4 4 3" xfId="6539" xr:uid="{00000000-0005-0000-0000-0000983C0000}"/>
    <cellStyle name="Note 3 18 4 4 3 2" xfId="23974" xr:uid="{00000000-0005-0000-0000-0000993C0000}"/>
    <cellStyle name="Note 3 18 4 4 3 3" xfId="38427" xr:uid="{00000000-0005-0000-0000-00009A3C0000}"/>
    <cellStyle name="Note 3 18 4 4 4" xfId="8980" xr:uid="{00000000-0005-0000-0000-00009B3C0000}"/>
    <cellStyle name="Note 3 18 4 4 4 2" xfId="26415" xr:uid="{00000000-0005-0000-0000-00009C3C0000}"/>
    <cellStyle name="Note 3 18 4 4 4 3" xfId="40868" xr:uid="{00000000-0005-0000-0000-00009D3C0000}"/>
    <cellStyle name="Note 3 18 4 4 5" xfId="11400" xr:uid="{00000000-0005-0000-0000-00009E3C0000}"/>
    <cellStyle name="Note 3 18 4 4 5 2" xfId="28835" xr:uid="{00000000-0005-0000-0000-00009F3C0000}"/>
    <cellStyle name="Note 3 18 4 4 5 3" xfId="43288" xr:uid="{00000000-0005-0000-0000-0000A03C0000}"/>
    <cellStyle name="Note 3 18 4 4 6" xfId="15161" xr:uid="{00000000-0005-0000-0000-0000A13C0000}"/>
    <cellStyle name="Note 3 18 4 4 6 2" xfId="32596" xr:uid="{00000000-0005-0000-0000-0000A23C0000}"/>
    <cellStyle name="Note 3 18 4 4 6 3" xfId="47049" xr:uid="{00000000-0005-0000-0000-0000A33C0000}"/>
    <cellStyle name="Note 3 18 4 4 7" xfId="18407" xr:uid="{00000000-0005-0000-0000-0000A43C0000}"/>
    <cellStyle name="Note 3 18 4 4 8" xfId="20323" xr:uid="{00000000-0005-0000-0000-0000A53C0000}"/>
    <cellStyle name="Note 3 18 4 5" xfId="4074" xr:uid="{00000000-0005-0000-0000-0000A63C0000}"/>
    <cellStyle name="Note 3 18 4 5 2" xfId="13681" xr:uid="{00000000-0005-0000-0000-0000A73C0000}"/>
    <cellStyle name="Note 3 18 4 5 2 2" xfId="31116" xr:uid="{00000000-0005-0000-0000-0000A83C0000}"/>
    <cellStyle name="Note 3 18 4 5 2 3" xfId="45569" xr:uid="{00000000-0005-0000-0000-0000A93C0000}"/>
    <cellStyle name="Note 3 18 4 5 3" xfId="16142" xr:uid="{00000000-0005-0000-0000-0000AA3C0000}"/>
    <cellStyle name="Note 3 18 4 5 3 2" xfId="33577" xr:uid="{00000000-0005-0000-0000-0000AB3C0000}"/>
    <cellStyle name="Note 3 18 4 5 3 3" xfId="48030" xr:uid="{00000000-0005-0000-0000-0000AC3C0000}"/>
    <cellStyle name="Note 3 18 4 5 4" xfId="21510" xr:uid="{00000000-0005-0000-0000-0000AD3C0000}"/>
    <cellStyle name="Note 3 18 4 5 5" xfId="35963" xr:uid="{00000000-0005-0000-0000-0000AE3C0000}"/>
    <cellStyle name="Note 3 18 4 6" xfId="6536" xr:uid="{00000000-0005-0000-0000-0000AF3C0000}"/>
    <cellStyle name="Note 3 18 4 6 2" xfId="23971" xr:uid="{00000000-0005-0000-0000-0000B03C0000}"/>
    <cellStyle name="Note 3 18 4 6 3" xfId="38424" xr:uid="{00000000-0005-0000-0000-0000B13C0000}"/>
    <cellStyle name="Note 3 18 4 7" xfId="8977" xr:uid="{00000000-0005-0000-0000-0000B23C0000}"/>
    <cellStyle name="Note 3 18 4 7 2" xfId="26412" xr:uid="{00000000-0005-0000-0000-0000B33C0000}"/>
    <cellStyle name="Note 3 18 4 7 3" xfId="40865" xr:uid="{00000000-0005-0000-0000-0000B43C0000}"/>
    <cellStyle name="Note 3 18 4 8" xfId="11397" xr:uid="{00000000-0005-0000-0000-0000B53C0000}"/>
    <cellStyle name="Note 3 18 4 8 2" xfId="28832" xr:uid="{00000000-0005-0000-0000-0000B63C0000}"/>
    <cellStyle name="Note 3 18 4 8 3" xfId="43285" xr:uid="{00000000-0005-0000-0000-0000B73C0000}"/>
    <cellStyle name="Note 3 18 4 9" xfId="18404" xr:uid="{00000000-0005-0000-0000-0000B83C0000}"/>
    <cellStyle name="Note 3 18 5" xfId="1567" xr:uid="{00000000-0005-0000-0000-0000B93C0000}"/>
    <cellStyle name="Note 3 18 5 2" xfId="1568" xr:uid="{00000000-0005-0000-0000-0000BA3C0000}"/>
    <cellStyle name="Note 3 18 5 2 2" xfId="4079" xr:uid="{00000000-0005-0000-0000-0000BB3C0000}"/>
    <cellStyle name="Note 3 18 5 2 2 2" xfId="13685" xr:uid="{00000000-0005-0000-0000-0000BC3C0000}"/>
    <cellStyle name="Note 3 18 5 2 2 2 2" xfId="31120" xr:uid="{00000000-0005-0000-0000-0000BD3C0000}"/>
    <cellStyle name="Note 3 18 5 2 2 2 3" xfId="45573" xr:uid="{00000000-0005-0000-0000-0000BE3C0000}"/>
    <cellStyle name="Note 3 18 5 2 2 3" xfId="16146" xr:uid="{00000000-0005-0000-0000-0000BF3C0000}"/>
    <cellStyle name="Note 3 18 5 2 2 3 2" xfId="33581" xr:uid="{00000000-0005-0000-0000-0000C03C0000}"/>
    <cellStyle name="Note 3 18 5 2 2 3 3" xfId="48034" xr:uid="{00000000-0005-0000-0000-0000C13C0000}"/>
    <cellStyle name="Note 3 18 5 2 2 4" xfId="21515" xr:uid="{00000000-0005-0000-0000-0000C23C0000}"/>
    <cellStyle name="Note 3 18 5 2 2 5" xfId="35968" xr:uid="{00000000-0005-0000-0000-0000C33C0000}"/>
    <cellStyle name="Note 3 18 5 2 3" xfId="6541" xr:uid="{00000000-0005-0000-0000-0000C43C0000}"/>
    <cellStyle name="Note 3 18 5 2 3 2" xfId="23976" xr:uid="{00000000-0005-0000-0000-0000C53C0000}"/>
    <cellStyle name="Note 3 18 5 2 3 3" xfId="38429" xr:uid="{00000000-0005-0000-0000-0000C63C0000}"/>
    <cellStyle name="Note 3 18 5 2 4" xfId="8982" xr:uid="{00000000-0005-0000-0000-0000C73C0000}"/>
    <cellStyle name="Note 3 18 5 2 4 2" xfId="26417" xr:uid="{00000000-0005-0000-0000-0000C83C0000}"/>
    <cellStyle name="Note 3 18 5 2 4 3" xfId="40870" xr:uid="{00000000-0005-0000-0000-0000C93C0000}"/>
    <cellStyle name="Note 3 18 5 2 5" xfId="11402" xr:uid="{00000000-0005-0000-0000-0000CA3C0000}"/>
    <cellStyle name="Note 3 18 5 2 5 2" xfId="28837" xr:uid="{00000000-0005-0000-0000-0000CB3C0000}"/>
    <cellStyle name="Note 3 18 5 2 5 3" xfId="43290" xr:uid="{00000000-0005-0000-0000-0000CC3C0000}"/>
    <cellStyle name="Note 3 18 5 2 6" xfId="18409" xr:uid="{00000000-0005-0000-0000-0000CD3C0000}"/>
    <cellStyle name="Note 3 18 5 3" xfId="1569" xr:uid="{00000000-0005-0000-0000-0000CE3C0000}"/>
    <cellStyle name="Note 3 18 5 3 2" xfId="4080" xr:uid="{00000000-0005-0000-0000-0000CF3C0000}"/>
    <cellStyle name="Note 3 18 5 3 2 2" xfId="13686" xr:uid="{00000000-0005-0000-0000-0000D03C0000}"/>
    <cellStyle name="Note 3 18 5 3 2 2 2" xfId="31121" xr:uid="{00000000-0005-0000-0000-0000D13C0000}"/>
    <cellStyle name="Note 3 18 5 3 2 2 3" xfId="45574" xr:uid="{00000000-0005-0000-0000-0000D23C0000}"/>
    <cellStyle name="Note 3 18 5 3 2 3" xfId="16147" xr:uid="{00000000-0005-0000-0000-0000D33C0000}"/>
    <cellStyle name="Note 3 18 5 3 2 3 2" xfId="33582" xr:uid="{00000000-0005-0000-0000-0000D43C0000}"/>
    <cellStyle name="Note 3 18 5 3 2 3 3" xfId="48035" xr:uid="{00000000-0005-0000-0000-0000D53C0000}"/>
    <cellStyle name="Note 3 18 5 3 2 4" xfId="21516" xr:uid="{00000000-0005-0000-0000-0000D63C0000}"/>
    <cellStyle name="Note 3 18 5 3 2 5" xfId="35969" xr:uid="{00000000-0005-0000-0000-0000D73C0000}"/>
    <cellStyle name="Note 3 18 5 3 3" xfId="6542" xr:uid="{00000000-0005-0000-0000-0000D83C0000}"/>
    <cellStyle name="Note 3 18 5 3 3 2" xfId="23977" xr:uid="{00000000-0005-0000-0000-0000D93C0000}"/>
    <cellStyle name="Note 3 18 5 3 3 3" xfId="38430" xr:uid="{00000000-0005-0000-0000-0000DA3C0000}"/>
    <cellStyle name="Note 3 18 5 3 4" xfId="8983" xr:uid="{00000000-0005-0000-0000-0000DB3C0000}"/>
    <cellStyle name="Note 3 18 5 3 4 2" xfId="26418" xr:uid="{00000000-0005-0000-0000-0000DC3C0000}"/>
    <cellStyle name="Note 3 18 5 3 4 3" xfId="40871" xr:uid="{00000000-0005-0000-0000-0000DD3C0000}"/>
    <cellStyle name="Note 3 18 5 3 5" xfId="11403" xr:uid="{00000000-0005-0000-0000-0000DE3C0000}"/>
    <cellStyle name="Note 3 18 5 3 5 2" xfId="28838" xr:uid="{00000000-0005-0000-0000-0000DF3C0000}"/>
    <cellStyle name="Note 3 18 5 3 5 3" xfId="43291" xr:uid="{00000000-0005-0000-0000-0000E03C0000}"/>
    <cellStyle name="Note 3 18 5 3 6" xfId="18410" xr:uid="{00000000-0005-0000-0000-0000E13C0000}"/>
    <cellStyle name="Note 3 18 5 4" xfId="1570" xr:uid="{00000000-0005-0000-0000-0000E23C0000}"/>
    <cellStyle name="Note 3 18 5 4 2" xfId="4081" xr:uid="{00000000-0005-0000-0000-0000E33C0000}"/>
    <cellStyle name="Note 3 18 5 4 2 2" xfId="21517" xr:uid="{00000000-0005-0000-0000-0000E43C0000}"/>
    <cellStyle name="Note 3 18 5 4 2 3" xfId="35970" xr:uid="{00000000-0005-0000-0000-0000E53C0000}"/>
    <cellStyle name="Note 3 18 5 4 3" xfId="6543" xr:uid="{00000000-0005-0000-0000-0000E63C0000}"/>
    <cellStyle name="Note 3 18 5 4 3 2" xfId="23978" xr:uid="{00000000-0005-0000-0000-0000E73C0000}"/>
    <cellStyle name="Note 3 18 5 4 3 3" xfId="38431" xr:uid="{00000000-0005-0000-0000-0000E83C0000}"/>
    <cellStyle name="Note 3 18 5 4 4" xfId="8984" xr:uid="{00000000-0005-0000-0000-0000E93C0000}"/>
    <cellStyle name="Note 3 18 5 4 4 2" xfId="26419" xr:uid="{00000000-0005-0000-0000-0000EA3C0000}"/>
    <cellStyle name="Note 3 18 5 4 4 3" xfId="40872" xr:uid="{00000000-0005-0000-0000-0000EB3C0000}"/>
    <cellStyle name="Note 3 18 5 4 5" xfId="11404" xr:uid="{00000000-0005-0000-0000-0000EC3C0000}"/>
    <cellStyle name="Note 3 18 5 4 5 2" xfId="28839" xr:uid="{00000000-0005-0000-0000-0000ED3C0000}"/>
    <cellStyle name="Note 3 18 5 4 5 3" xfId="43292" xr:uid="{00000000-0005-0000-0000-0000EE3C0000}"/>
    <cellStyle name="Note 3 18 5 4 6" xfId="15162" xr:uid="{00000000-0005-0000-0000-0000EF3C0000}"/>
    <cellStyle name="Note 3 18 5 4 6 2" xfId="32597" xr:uid="{00000000-0005-0000-0000-0000F03C0000}"/>
    <cellStyle name="Note 3 18 5 4 6 3" xfId="47050" xr:uid="{00000000-0005-0000-0000-0000F13C0000}"/>
    <cellStyle name="Note 3 18 5 4 7" xfId="18411" xr:uid="{00000000-0005-0000-0000-0000F23C0000}"/>
    <cellStyle name="Note 3 18 5 4 8" xfId="20324" xr:uid="{00000000-0005-0000-0000-0000F33C0000}"/>
    <cellStyle name="Note 3 18 5 5" xfId="4078" xr:uid="{00000000-0005-0000-0000-0000F43C0000}"/>
    <cellStyle name="Note 3 18 5 5 2" xfId="13684" xr:uid="{00000000-0005-0000-0000-0000F53C0000}"/>
    <cellStyle name="Note 3 18 5 5 2 2" xfId="31119" xr:uid="{00000000-0005-0000-0000-0000F63C0000}"/>
    <cellStyle name="Note 3 18 5 5 2 3" xfId="45572" xr:uid="{00000000-0005-0000-0000-0000F73C0000}"/>
    <cellStyle name="Note 3 18 5 5 3" xfId="16145" xr:uid="{00000000-0005-0000-0000-0000F83C0000}"/>
    <cellStyle name="Note 3 18 5 5 3 2" xfId="33580" xr:uid="{00000000-0005-0000-0000-0000F93C0000}"/>
    <cellStyle name="Note 3 18 5 5 3 3" xfId="48033" xr:uid="{00000000-0005-0000-0000-0000FA3C0000}"/>
    <cellStyle name="Note 3 18 5 5 4" xfId="21514" xr:uid="{00000000-0005-0000-0000-0000FB3C0000}"/>
    <cellStyle name="Note 3 18 5 5 5" xfId="35967" xr:uid="{00000000-0005-0000-0000-0000FC3C0000}"/>
    <cellStyle name="Note 3 18 5 6" xfId="6540" xr:uid="{00000000-0005-0000-0000-0000FD3C0000}"/>
    <cellStyle name="Note 3 18 5 6 2" xfId="23975" xr:uid="{00000000-0005-0000-0000-0000FE3C0000}"/>
    <cellStyle name="Note 3 18 5 6 3" xfId="38428" xr:uid="{00000000-0005-0000-0000-0000FF3C0000}"/>
    <cellStyle name="Note 3 18 5 7" xfId="8981" xr:uid="{00000000-0005-0000-0000-0000003D0000}"/>
    <cellStyle name="Note 3 18 5 7 2" xfId="26416" xr:uid="{00000000-0005-0000-0000-0000013D0000}"/>
    <cellStyle name="Note 3 18 5 7 3" xfId="40869" xr:uid="{00000000-0005-0000-0000-0000023D0000}"/>
    <cellStyle name="Note 3 18 5 8" xfId="11401" xr:uid="{00000000-0005-0000-0000-0000033D0000}"/>
    <cellStyle name="Note 3 18 5 8 2" xfId="28836" xr:uid="{00000000-0005-0000-0000-0000043D0000}"/>
    <cellStyle name="Note 3 18 5 8 3" xfId="43289" xr:uid="{00000000-0005-0000-0000-0000053D0000}"/>
    <cellStyle name="Note 3 18 5 9" xfId="18408" xr:uid="{00000000-0005-0000-0000-0000063D0000}"/>
    <cellStyle name="Note 3 18 6" xfId="1571" xr:uid="{00000000-0005-0000-0000-0000073D0000}"/>
    <cellStyle name="Note 3 18 6 2" xfId="4082" xr:uid="{00000000-0005-0000-0000-0000083D0000}"/>
    <cellStyle name="Note 3 18 6 2 2" xfId="13687" xr:uid="{00000000-0005-0000-0000-0000093D0000}"/>
    <cellStyle name="Note 3 18 6 2 2 2" xfId="31122" xr:uid="{00000000-0005-0000-0000-00000A3D0000}"/>
    <cellStyle name="Note 3 18 6 2 2 3" xfId="45575" xr:uid="{00000000-0005-0000-0000-00000B3D0000}"/>
    <cellStyle name="Note 3 18 6 2 3" xfId="16148" xr:uid="{00000000-0005-0000-0000-00000C3D0000}"/>
    <cellStyle name="Note 3 18 6 2 3 2" xfId="33583" xr:uid="{00000000-0005-0000-0000-00000D3D0000}"/>
    <cellStyle name="Note 3 18 6 2 3 3" xfId="48036" xr:uid="{00000000-0005-0000-0000-00000E3D0000}"/>
    <cellStyle name="Note 3 18 6 2 4" xfId="21518" xr:uid="{00000000-0005-0000-0000-00000F3D0000}"/>
    <cellStyle name="Note 3 18 6 2 5" xfId="35971" xr:uid="{00000000-0005-0000-0000-0000103D0000}"/>
    <cellStyle name="Note 3 18 6 3" xfId="6544" xr:uid="{00000000-0005-0000-0000-0000113D0000}"/>
    <cellStyle name="Note 3 18 6 3 2" xfId="23979" xr:uid="{00000000-0005-0000-0000-0000123D0000}"/>
    <cellStyle name="Note 3 18 6 3 3" xfId="38432" xr:uid="{00000000-0005-0000-0000-0000133D0000}"/>
    <cellStyle name="Note 3 18 6 4" xfId="8985" xr:uid="{00000000-0005-0000-0000-0000143D0000}"/>
    <cellStyle name="Note 3 18 6 4 2" xfId="26420" xr:uid="{00000000-0005-0000-0000-0000153D0000}"/>
    <cellStyle name="Note 3 18 6 4 3" xfId="40873" xr:uid="{00000000-0005-0000-0000-0000163D0000}"/>
    <cellStyle name="Note 3 18 6 5" xfId="11405" xr:uid="{00000000-0005-0000-0000-0000173D0000}"/>
    <cellStyle name="Note 3 18 6 5 2" xfId="28840" xr:uid="{00000000-0005-0000-0000-0000183D0000}"/>
    <cellStyle name="Note 3 18 6 5 3" xfId="43293" xr:uid="{00000000-0005-0000-0000-0000193D0000}"/>
    <cellStyle name="Note 3 18 6 6" xfId="18412" xr:uid="{00000000-0005-0000-0000-00001A3D0000}"/>
    <cellStyle name="Note 3 18 7" xfId="1572" xr:uid="{00000000-0005-0000-0000-00001B3D0000}"/>
    <cellStyle name="Note 3 18 7 2" xfId="4083" xr:uid="{00000000-0005-0000-0000-00001C3D0000}"/>
    <cellStyle name="Note 3 18 7 2 2" xfId="13688" xr:uid="{00000000-0005-0000-0000-00001D3D0000}"/>
    <cellStyle name="Note 3 18 7 2 2 2" xfId="31123" xr:uid="{00000000-0005-0000-0000-00001E3D0000}"/>
    <cellStyle name="Note 3 18 7 2 2 3" xfId="45576" xr:uid="{00000000-0005-0000-0000-00001F3D0000}"/>
    <cellStyle name="Note 3 18 7 2 3" xfId="16149" xr:uid="{00000000-0005-0000-0000-0000203D0000}"/>
    <cellStyle name="Note 3 18 7 2 3 2" xfId="33584" xr:uid="{00000000-0005-0000-0000-0000213D0000}"/>
    <cellStyle name="Note 3 18 7 2 3 3" xfId="48037" xr:uid="{00000000-0005-0000-0000-0000223D0000}"/>
    <cellStyle name="Note 3 18 7 2 4" xfId="21519" xr:uid="{00000000-0005-0000-0000-0000233D0000}"/>
    <cellStyle name="Note 3 18 7 2 5" xfId="35972" xr:uid="{00000000-0005-0000-0000-0000243D0000}"/>
    <cellStyle name="Note 3 18 7 3" xfId="6545" xr:uid="{00000000-0005-0000-0000-0000253D0000}"/>
    <cellStyle name="Note 3 18 7 3 2" xfId="23980" xr:uid="{00000000-0005-0000-0000-0000263D0000}"/>
    <cellStyle name="Note 3 18 7 3 3" xfId="38433" xr:uid="{00000000-0005-0000-0000-0000273D0000}"/>
    <cellStyle name="Note 3 18 7 4" xfId="8986" xr:uid="{00000000-0005-0000-0000-0000283D0000}"/>
    <cellStyle name="Note 3 18 7 4 2" xfId="26421" xr:uid="{00000000-0005-0000-0000-0000293D0000}"/>
    <cellStyle name="Note 3 18 7 4 3" xfId="40874" xr:uid="{00000000-0005-0000-0000-00002A3D0000}"/>
    <cellStyle name="Note 3 18 7 5" xfId="11406" xr:uid="{00000000-0005-0000-0000-00002B3D0000}"/>
    <cellStyle name="Note 3 18 7 5 2" xfId="28841" xr:uid="{00000000-0005-0000-0000-00002C3D0000}"/>
    <cellStyle name="Note 3 18 7 5 3" xfId="43294" xr:uid="{00000000-0005-0000-0000-00002D3D0000}"/>
    <cellStyle name="Note 3 18 7 6" xfId="18413" xr:uid="{00000000-0005-0000-0000-00002E3D0000}"/>
    <cellStyle name="Note 3 18 8" xfId="1573" xr:uid="{00000000-0005-0000-0000-00002F3D0000}"/>
    <cellStyle name="Note 3 18 8 2" xfId="4084" xr:uid="{00000000-0005-0000-0000-0000303D0000}"/>
    <cellStyle name="Note 3 18 8 2 2" xfId="21520" xr:uid="{00000000-0005-0000-0000-0000313D0000}"/>
    <cellStyle name="Note 3 18 8 2 3" xfId="35973" xr:uid="{00000000-0005-0000-0000-0000323D0000}"/>
    <cellStyle name="Note 3 18 8 3" xfId="6546" xr:uid="{00000000-0005-0000-0000-0000333D0000}"/>
    <cellStyle name="Note 3 18 8 3 2" xfId="23981" xr:uid="{00000000-0005-0000-0000-0000343D0000}"/>
    <cellStyle name="Note 3 18 8 3 3" xfId="38434" xr:uid="{00000000-0005-0000-0000-0000353D0000}"/>
    <cellStyle name="Note 3 18 8 4" xfId="8987" xr:uid="{00000000-0005-0000-0000-0000363D0000}"/>
    <cellStyle name="Note 3 18 8 4 2" xfId="26422" xr:uid="{00000000-0005-0000-0000-0000373D0000}"/>
    <cellStyle name="Note 3 18 8 4 3" xfId="40875" xr:uid="{00000000-0005-0000-0000-0000383D0000}"/>
    <cellStyle name="Note 3 18 8 5" xfId="11407" xr:uid="{00000000-0005-0000-0000-0000393D0000}"/>
    <cellStyle name="Note 3 18 8 5 2" xfId="28842" xr:uid="{00000000-0005-0000-0000-00003A3D0000}"/>
    <cellStyle name="Note 3 18 8 5 3" xfId="43295" xr:uid="{00000000-0005-0000-0000-00003B3D0000}"/>
    <cellStyle name="Note 3 18 8 6" xfId="15163" xr:uid="{00000000-0005-0000-0000-00003C3D0000}"/>
    <cellStyle name="Note 3 18 8 6 2" xfId="32598" xr:uid="{00000000-0005-0000-0000-00003D3D0000}"/>
    <cellStyle name="Note 3 18 8 6 3" xfId="47051" xr:uid="{00000000-0005-0000-0000-00003E3D0000}"/>
    <cellStyle name="Note 3 18 8 7" xfId="18414" xr:uid="{00000000-0005-0000-0000-00003F3D0000}"/>
    <cellStyle name="Note 3 18 8 8" xfId="20325" xr:uid="{00000000-0005-0000-0000-0000403D0000}"/>
    <cellStyle name="Note 3 18 9" xfId="4065" xr:uid="{00000000-0005-0000-0000-0000413D0000}"/>
    <cellStyle name="Note 3 18 9 2" xfId="13674" xr:uid="{00000000-0005-0000-0000-0000423D0000}"/>
    <cellStyle name="Note 3 18 9 2 2" xfId="31109" xr:uid="{00000000-0005-0000-0000-0000433D0000}"/>
    <cellStyle name="Note 3 18 9 2 3" xfId="45562" xr:uid="{00000000-0005-0000-0000-0000443D0000}"/>
    <cellStyle name="Note 3 18 9 3" xfId="16135" xr:uid="{00000000-0005-0000-0000-0000453D0000}"/>
    <cellStyle name="Note 3 18 9 3 2" xfId="33570" xr:uid="{00000000-0005-0000-0000-0000463D0000}"/>
    <cellStyle name="Note 3 18 9 3 3" xfId="48023" xr:uid="{00000000-0005-0000-0000-0000473D0000}"/>
    <cellStyle name="Note 3 18 9 4" xfId="21501" xr:uid="{00000000-0005-0000-0000-0000483D0000}"/>
    <cellStyle name="Note 3 18 9 5" xfId="35954" xr:uid="{00000000-0005-0000-0000-0000493D0000}"/>
    <cellStyle name="Note 3 19" xfId="1574" xr:uid="{00000000-0005-0000-0000-00004A3D0000}"/>
    <cellStyle name="Note 3 19 10" xfId="6547" xr:uid="{00000000-0005-0000-0000-00004B3D0000}"/>
    <cellStyle name="Note 3 19 10 2" xfId="23982" xr:uid="{00000000-0005-0000-0000-00004C3D0000}"/>
    <cellStyle name="Note 3 19 10 3" xfId="38435" xr:uid="{00000000-0005-0000-0000-00004D3D0000}"/>
    <cellStyle name="Note 3 19 11" xfId="8988" xr:uid="{00000000-0005-0000-0000-00004E3D0000}"/>
    <cellStyle name="Note 3 19 11 2" xfId="26423" xr:uid="{00000000-0005-0000-0000-00004F3D0000}"/>
    <cellStyle name="Note 3 19 11 3" xfId="40876" xr:uid="{00000000-0005-0000-0000-0000503D0000}"/>
    <cellStyle name="Note 3 19 12" xfId="11408" xr:uid="{00000000-0005-0000-0000-0000513D0000}"/>
    <cellStyle name="Note 3 19 12 2" xfId="28843" xr:uid="{00000000-0005-0000-0000-0000523D0000}"/>
    <cellStyle name="Note 3 19 12 3" xfId="43296" xr:uid="{00000000-0005-0000-0000-0000533D0000}"/>
    <cellStyle name="Note 3 19 13" xfId="18415" xr:uid="{00000000-0005-0000-0000-0000543D0000}"/>
    <cellStyle name="Note 3 19 2" xfId="1575" xr:uid="{00000000-0005-0000-0000-0000553D0000}"/>
    <cellStyle name="Note 3 19 2 2" xfId="1576" xr:uid="{00000000-0005-0000-0000-0000563D0000}"/>
    <cellStyle name="Note 3 19 2 2 2" xfId="4087" xr:uid="{00000000-0005-0000-0000-0000573D0000}"/>
    <cellStyle name="Note 3 19 2 2 2 2" xfId="13691" xr:uid="{00000000-0005-0000-0000-0000583D0000}"/>
    <cellStyle name="Note 3 19 2 2 2 2 2" xfId="31126" xr:uid="{00000000-0005-0000-0000-0000593D0000}"/>
    <cellStyle name="Note 3 19 2 2 2 2 3" xfId="45579" xr:uid="{00000000-0005-0000-0000-00005A3D0000}"/>
    <cellStyle name="Note 3 19 2 2 2 3" xfId="16152" xr:uid="{00000000-0005-0000-0000-00005B3D0000}"/>
    <cellStyle name="Note 3 19 2 2 2 3 2" xfId="33587" xr:uid="{00000000-0005-0000-0000-00005C3D0000}"/>
    <cellStyle name="Note 3 19 2 2 2 3 3" xfId="48040" xr:uid="{00000000-0005-0000-0000-00005D3D0000}"/>
    <cellStyle name="Note 3 19 2 2 2 4" xfId="21523" xr:uid="{00000000-0005-0000-0000-00005E3D0000}"/>
    <cellStyle name="Note 3 19 2 2 2 5" xfId="35976" xr:uid="{00000000-0005-0000-0000-00005F3D0000}"/>
    <cellStyle name="Note 3 19 2 2 3" xfId="6549" xr:uid="{00000000-0005-0000-0000-0000603D0000}"/>
    <cellStyle name="Note 3 19 2 2 3 2" xfId="23984" xr:uid="{00000000-0005-0000-0000-0000613D0000}"/>
    <cellStyle name="Note 3 19 2 2 3 3" xfId="38437" xr:uid="{00000000-0005-0000-0000-0000623D0000}"/>
    <cellStyle name="Note 3 19 2 2 4" xfId="8990" xr:uid="{00000000-0005-0000-0000-0000633D0000}"/>
    <cellStyle name="Note 3 19 2 2 4 2" xfId="26425" xr:uid="{00000000-0005-0000-0000-0000643D0000}"/>
    <cellStyle name="Note 3 19 2 2 4 3" xfId="40878" xr:uid="{00000000-0005-0000-0000-0000653D0000}"/>
    <cellStyle name="Note 3 19 2 2 5" xfId="11410" xr:uid="{00000000-0005-0000-0000-0000663D0000}"/>
    <cellStyle name="Note 3 19 2 2 5 2" xfId="28845" xr:uid="{00000000-0005-0000-0000-0000673D0000}"/>
    <cellStyle name="Note 3 19 2 2 5 3" xfId="43298" xr:uid="{00000000-0005-0000-0000-0000683D0000}"/>
    <cellStyle name="Note 3 19 2 2 6" xfId="18417" xr:uid="{00000000-0005-0000-0000-0000693D0000}"/>
    <cellStyle name="Note 3 19 2 3" xfId="1577" xr:uid="{00000000-0005-0000-0000-00006A3D0000}"/>
    <cellStyle name="Note 3 19 2 3 2" xfId="4088" xr:uid="{00000000-0005-0000-0000-00006B3D0000}"/>
    <cellStyle name="Note 3 19 2 3 2 2" xfId="13692" xr:uid="{00000000-0005-0000-0000-00006C3D0000}"/>
    <cellStyle name="Note 3 19 2 3 2 2 2" xfId="31127" xr:uid="{00000000-0005-0000-0000-00006D3D0000}"/>
    <cellStyle name="Note 3 19 2 3 2 2 3" xfId="45580" xr:uid="{00000000-0005-0000-0000-00006E3D0000}"/>
    <cellStyle name="Note 3 19 2 3 2 3" xfId="16153" xr:uid="{00000000-0005-0000-0000-00006F3D0000}"/>
    <cellStyle name="Note 3 19 2 3 2 3 2" xfId="33588" xr:uid="{00000000-0005-0000-0000-0000703D0000}"/>
    <cellStyle name="Note 3 19 2 3 2 3 3" xfId="48041" xr:uid="{00000000-0005-0000-0000-0000713D0000}"/>
    <cellStyle name="Note 3 19 2 3 2 4" xfId="21524" xr:uid="{00000000-0005-0000-0000-0000723D0000}"/>
    <cellStyle name="Note 3 19 2 3 2 5" xfId="35977" xr:uid="{00000000-0005-0000-0000-0000733D0000}"/>
    <cellStyle name="Note 3 19 2 3 3" xfId="6550" xr:uid="{00000000-0005-0000-0000-0000743D0000}"/>
    <cellStyle name="Note 3 19 2 3 3 2" xfId="23985" xr:uid="{00000000-0005-0000-0000-0000753D0000}"/>
    <cellStyle name="Note 3 19 2 3 3 3" xfId="38438" xr:uid="{00000000-0005-0000-0000-0000763D0000}"/>
    <cellStyle name="Note 3 19 2 3 4" xfId="8991" xr:uid="{00000000-0005-0000-0000-0000773D0000}"/>
    <cellStyle name="Note 3 19 2 3 4 2" xfId="26426" xr:uid="{00000000-0005-0000-0000-0000783D0000}"/>
    <cellStyle name="Note 3 19 2 3 4 3" xfId="40879" xr:uid="{00000000-0005-0000-0000-0000793D0000}"/>
    <cellStyle name="Note 3 19 2 3 5" xfId="11411" xr:uid="{00000000-0005-0000-0000-00007A3D0000}"/>
    <cellStyle name="Note 3 19 2 3 5 2" xfId="28846" xr:uid="{00000000-0005-0000-0000-00007B3D0000}"/>
    <cellStyle name="Note 3 19 2 3 5 3" xfId="43299" xr:uid="{00000000-0005-0000-0000-00007C3D0000}"/>
    <cellStyle name="Note 3 19 2 3 6" xfId="18418" xr:uid="{00000000-0005-0000-0000-00007D3D0000}"/>
    <cellStyle name="Note 3 19 2 4" xfId="1578" xr:uid="{00000000-0005-0000-0000-00007E3D0000}"/>
    <cellStyle name="Note 3 19 2 4 2" xfId="4089" xr:uid="{00000000-0005-0000-0000-00007F3D0000}"/>
    <cellStyle name="Note 3 19 2 4 2 2" xfId="21525" xr:uid="{00000000-0005-0000-0000-0000803D0000}"/>
    <cellStyle name="Note 3 19 2 4 2 3" xfId="35978" xr:uid="{00000000-0005-0000-0000-0000813D0000}"/>
    <cellStyle name="Note 3 19 2 4 3" xfId="6551" xr:uid="{00000000-0005-0000-0000-0000823D0000}"/>
    <cellStyle name="Note 3 19 2 4 3 2" xfId="23986" xr:uid="{00000000-0005-0000-0000-0000833D0000}"/>
    <cellStyle name="Note 3 19 2 4 3 3" xfId="38439" xr:uid="{00000000-0005-0000-0000-0000843D0000}"/>
    <cellStyle name="Note 3 19 2 4 4" xfId="8992" xr:uid="{00000000-0005-0000-0000-0000853D0000}"/>
    <cellStyle name="Note 3 19 2 4 4 2" xfId="26427" xr:uid="{00000000-0005-0000-0000-0000863D0000}"/>
    <cellStyle name="Note 3 19 2 4 4 3" xfId="40880" xr:uid="{00000000-0005-0000-0000-0000873D0000}"/>
    <cellStyle name="Note 3 19 2 4 5" xfId="11412" xr:uid="{00000000-0005-0000-0000-0000883D0000}"/>
    <cellStyle name="Note 3 19 2 4 5 2" xfId="28847" xr:uid="{00000000-0005-0000-0000-0000893D0000}"/>
    <cellStyle name="Note 3 19 2 4 5 3" xfId="43300" xr:uid="{00000000-0005-0000-0000-00008A3D0000}"/>
    <cellStyle name="Note 3 19 2 4 6" xfId="15164" xr:uid="{00000000-0005-0000-0000-00008B3D0000}"/>
    <cellStyle name="Note 3 19 2 4 6 2" xfId="32599" xr:uid="{00000000-0005-0000-0000-00008C3D0000}"/>
    <cellStyle name="Note 3 19 2 4 6 3" xfId="47052" xr:uid="{00000000-0005-0000-0000-00008D3D0000}"/>
    <cellStyle name="Note 3 19 2 4 7" xfId="18419" xr:uid="{00000000-0005-0000-0000-00008E3D0000}"/>
    <cellStyle name="Note 3 19 2 4 8" xfId="20326" xr:uid="{00000000-0005-0000-0000-00008F3D0000}"/>
    <cellStyle name="Note 3 19 2 5" xfId="4086" xr:uid="{00000000-0005-0000-0000-0000903D0000}"/>
    <cellStyle name="Note 3 19 2 5 2" xfId="13690" xr:uid="{00000000-0005-0000-0000-0000913D0000}"/>
    <cellStyle name="Note 3 19 2 5 2 2" xfId="31125" xr:uid="{00000000-0005-0000-0000-0000923D0000}"/>
    <cellStyle name="Note 3 19 2 5 2 3" xfId="45578" xr:uid="{00000000-0005-0000-0000-0000933D0000}"/>
    <cellStyle name="Note 3 19 2 5 3" xfId="16151" xr:uid="{00000000-0005-0000-0000-0000943D0000}"/>
    <cellStyle name="Note 3 19 2 5 3 2" xfId="33586" xr:uid="{00000000-0005-0000-0000-0000953D0000}"/>
    <cellStyle name="Note 3 19 2 5 3 3" xfId="48039" xr:uid="{00000000-0005-0000-0000-0000963D0000}"/>
    <cellStyle name="Note 3 19 2 5 4" xfId="21522" xr:uid="{00000000-0005-0000-0000-0000973D0000}"/>
    <cellStyle name="Note 3 19 2 5 5" xfId="35975" xr:uid="{00000000-0005-0000-0000-0000983D0000}"/>
    <cellStyle name="Note 3 19 2 6" xfId="6548" xr:uid="{00000000-0005-0000-0000-0000993D0000}"/>
    <cellStyle name="Note 3 19 2 6 2" xfId="23983" xr:uid="{00000000-0005-0000-0000-00009A3D0000}"/>
    <cellStyle name="Note 3 19 2 6 3" xfId="38436" xr:uid="{00000000-0005-0000-0000-00009B3D0000}"/>
    <cellStyle name="Note 3 19 2 7" xfId="8989" xr:uid="{00000000-0005-0000-0000-00009C3D0000}"/>
    <cellStyle name="Note 3 19 2 7 2" xfId="26424" xr:uid="{00000000-0005-0000-0000-00009D3D0000}"/>
    <cellStyle name="Note 3 19 2 7 3" xfId="40877" xr:uid="{00000000-0005-0000-0000-00009E3D0000}"/>
    <cellStyle name="Note 3 19 2 8" xfId="11409" xr:uid="{00000000-0005-0000-0000-00009F3D0000}"/>
    <cellStyle name="Note 3 19 2 8 2" xfId="28844" xr:uid="{00000000-0005-0000-0000-0000A03D0000}"/>
    <cellStyle name="Note 3 19 2 8 3" xfId="43297" xr:uid="{00000000-0005-0000-0000-0000A13D0000}"/>
    <cellStyle name="Note 3 19 2 9" xfId="18416" xr:uid="{00000000-0005-0000-0000-0000A23D0000}"/>
    <cellStyle name="Note 3 19 3" xfId="1579" xr:uid="{00000000-0005-0000-0000-0000A33D0000}"/>
    <cellStyle name="Note 3 19 3 2" xfId="1580" xr:uid="{00000000-0005-0000-0000-0000A43D0000}"/>
    <cellStyle name="Note 3 19 3 2 2" xfId="4091" xr:uid="{00000000-0005-0000-0000-0000A53D0000}"/>
    <cellStyle name="Note 3 19 3 2 2 2" xfId="13694" xr:uid="{00000000-0005-0000-0000-0000A63D0000}"/>
    <cellStyle name="Note 3 19 3 2 2 2 2" xfId="31129" xr:uid="{00000000-0005-0000-0000-0000A73D0000}"/>
    <cellStyle name="Note 3 19 3 2 2 2 3" xfId="45582" xr:uid="{00000000-0005-0000-0000-0000A83D0000}"/>
    <cellStyle name="Note 3 19 3 2 2 3" xfId="16155" xr:uid="{00000000-0005-0000-0000-0000A93D0000}"/>
    <cellStyle name="Note 3 19 3 2 2 3 2" xfId="33590" xr:uid="{00000000-0005-0000-0000-0000AA3D0000}"/>
    <cellStyle name="Note 3 19 3 2 2 3 3" xfId="48043" xr:uid="{00000000-0005-0000-0000-0000AB3D0000}"/>
    <cellStyle name="Note 3 19 3 2 2 4" xfId="21527" xr:uid="{00000000-0005-0000-0000-0000AC3D0000}"/>
    <cellStyle name="Note 3 19 3 2 2 5" xfId="35980" xr:uid="{00000000-0005-0000-0000-0000AD3D0000}"/>
    <cellStyle name="Note 3 19 3 2 3" xfId="6553" xr:uid="{00000000-0005-0000-0000-0000AE3D0000}"/>
    <cellStyle name="Note 3 19 3 2 3 2" xfId="23988" xr:uid="{00000000-0005-0000-0000-0000AF3D0000}"/>
    <cellStyle name="Note 3 19 3 2 3 3" xfId="38441" xr:uid="{00000000-0005-0000-0000-0000B03D0000}"/>
    <cellStyle name="Note 3 19 3 2 4" xfId="8994" xr:uid="{00000000-0005-0000-0000-0000B13D0000}"/>
    <cellStyle name="Note 3 19 3 2 4 2" xfId="26429" xr:uid="{00000000-0005-0000-0000-0000B23D0000}"/>
    <cellStyle name="Note 3 19 3 2 4 3" xfId="40882" xr:uid="{00000000-0005-0000-0000-0000B33D0000}"/>
    <cellStyle name="Note 3 19 3 2 5" xfId="11414" xr:uid="{00000000-0005-0000-0000-0000B43D0000}"/>
    <cellStyle name="Note 3 19 3 2 5 2" xfId="28849" xr:uid="{00000000-0005-0000-0000-0000B53D0000}"/>
    <cellStyle name="Note 3 19 3 2 5 3" xfId="43302" xr:uid="{00000000-0005-0000-0000-0000B63D0000}"/>
    <cellStyle name="Note 3 19 3 2 6" xfId="18421" xr:uid="{00000000-0005-0000-0000-0000B73D0000}"/>
    <cellStyle name="Note 3 19 3 3" xfId="1581" xr:uid="{00000000-0005-0000-0000-0000B83D0000}"/>
    <cellStyle name="Note 3 19 3 3 2" xfId="4092" xr:uid="{00000000-0005-0000-0000-0000B93D0000}"/>
    <cellStyle name="Note 3 19 3 3 2 2" xfId="13695" xr:uid="{00000000-0005-0000-0000-0000BA3D0000}"/>
    <cellStyle name="Note 3 19 3 3 2 2 2" xfId="31130" xr:uid="{00000000-0005-0000-0000-0000BB3D0000}"/>
    <cellStyle name="Note 3 19 3 3 2 2 3" xfId="45583" xr:uid="{00000000-0005-0000-0000-0000BC3D0000}"/>
    <cellStyle name="Note 3 19 3 3 2 3" xfId="16156" xr:uid="{00000000-0005-0000-0000-0000BD3D0000}"/>
    <cellStyle name="Note 3 19 3 3 2 3 2" xfId="33591" xr:uid="{00000000-0005-0000-0000-0000BE3D0000}"/>
    <cellStyle name="Note 3 19 3 3 2 3 3" xfId="48044" xr:uid="{00000000-0005-0000-0000-0000BF3D0000}"/>
    <cellStyle name="Note 3 19 3 3 2 4" xfId="21528" xr:uid="{00000000-0005-0000-0000-0000C03D0000}"/>
    <cellStyle name="Note 3 19 3 3 2 5" xfId="35981" xr:uid="{00000000-0005-0000-0000-0000C13D0000}"/>
    <cellStyle name="Note 3 19 3 3 3" xfId="6554" xr:uid="{00000000-0005-0000-0000-0000C23D0000}"/>
    <cellStyle name="Note 3 19 3 3 3 2" xfId="23989" xr:uid="{00000000-0005-0000-0000-0000C33D0000}"/>
    <cellStyle name="Note 3 19 3 3 3 3" xfId="38442" xr:uid="{00000000-0005-0000-0000-0000C43D0000}"/>
    <cellStyle name="Note 3 19 3 3 4" xfId="8995" xr:uid="{00000000-0005-0000-0000-0000C53D0000}"/>
    <cellStyle name="Note 3 19 3 3 4 2" xfId="26430" xr:uid="{00000000-0005-0000-0000-0000C63D0000}"/>
    <cellStyle name="Note 3 19 3 3 4 3" xfId="40883" xr:uid="{00000000-0005-0000-0000-0000C73D0000}"/>
    <cellStyle name="Note 3 19 3 3 5" xfId="11415" xr:uid="{00000000-0005-0000-0000-0000C83D0000}"/>
    <cellStyle name="Note 3 19 3 3 5 2" xfId="28850" xr:uid="{00000000-0005-0000-0000-0000C93D0000}"/>
    <cellStyle name="Note 3 19 3 3 5 3" xfId="43303" xr:uid="{00000000-0005-0000-0000-0000CA3D0000}"/>
    <cellStyle name="Note 3 19 3 3 6" xfId="18422" xr:uid="{00000000-0005-0000-0000-0000CB3D0000}"/>
    <cellStyle name="Note 3 19 3 4" xfId="1582" xr:uid="{00000000-0005-0000-0000-0000CC3D0000}"/>
    <cellStyle name="Note 3 19 3 4 2" xfId="4093" xr:uid="{00000000-0005-0000-0000-0000CD3D0000}"/>
    <cellStyle name="Note 3 19 3 4 2 2" xfId="21529" xr:uid="{00000000-0005-0000-0000-0000CE3D0000}"/>
    <cellStyle name="Note 3 19 3 4 2 3" xfId="35982" xr:uid="{00000000-0005-0000-0000-0000CF3D0000}"/>
    <cellStyle name="Note 3 19 3 4 3" xfId="6555" xr:uid="{00000000-0005-0000-0000-0000D03D0000}"/>
    <cellStyle name="Note 3 19 3 4 3 2" xfId="23990" xr:uid="{00000000-0005-0000-0000-0000D13D0000}"/>
    <cellStyle name="Note 3 19 3 4 3 3" xfId="38443" xr:uid="{00000000-0005-0000-0000-0000D23D0000}"/>
    <cellStyle name="Note 3 19 3 4 4" xfId="8996" xr:uid="{00000000-0005-0000-0000-0000D33D0000}"/>
    <cellStyle name="Note 3 19 3 4 4 2" xfId="26431" xr:uid="{00000000-0005-0000-0000-0000D43D0000}"/>
    <cellStyle name="Note 3 19 3 4 4 3" xfId="40884" xr:uid="{00000000-0005-0000-0000-0000D53D0000}"/>
    <cellStyle name="Note 3 19 3 4 5" xfId="11416" xr:uid="{00000000-0005-0000-0000-0000D63D0000}"/>
    <cellStyle name="Note 3 19 3 4 5 2" xfId="28851" xr:uid="{00000000-0005-0000-0000-0000D73D0000}"/>
    <cellStyle name="Note 3 19 3 4 5 3" xfId="43304" xr:uid="{00000000-0005-0000-0000-0000D83D0000}"/>
    <cellStyle name="Note 3 19 3 4 6" xfId="15165" xr:uid="{00000000-0005-0000-0000-0000D93D0000}"/>
    <cellStyle name="Note 3 19 3 4 6 2" xfId="32600" xr:uid="{00000000-0005-0000-0000-0000DA3D0000}"/>
    <cellStyle name="Note 3 19 3 4 6 3" xfId="47053" xr:uid="{00000000-0005-0000-0000-0000DB3D0000}"/>
    <cellStyle name="Note 3 19 3 4 7" xfId="18423" xr:uid="{00000000-0005-0000-0000-0000DC3D0000}"/>
    <cellStyle name="Note 3 19 3 4 8" xfId="20327" xr:uid="{00000000-0005-0000-0000-0000DD3D0000}"/>
    <cellStyle name="Note 3 19 3 5" xfId="4090" xr:uid="{00000000-0005-0000-0000-0000DE3D0000}"/>
    <cellStyle name="Note 3 19 3 5 2" xfId="13693" xr:uid="{00000000-0005-0000-0000-0000DF3D0000}"/>
    <cellStyle name="Note 3 19 3 5 2 2" xfId="31128" xr:uid="{00000000-0005-0000-0000-0000E03D0000}"/>
    <cellStyle name="Note 3 19 3 5 2 3" xfId="45581" xr:uid="{00000000-0005-0000-0000-0000E13D0000}"/>
    <cellStyle name="Note 3 19 3 5 3" xfId="16154" xr:uid="{00000000-0005-0000-0000-0000E23D0000}"/>
    <cellStyle name="Note 3 19 3 5 3 2" xfId="33589" xr:uid="{00000000-0005-0000-0000-0000E33D0000}"/>
    <cellStyle name="Note 3 19 3 5 3 3" xfId="48042" xr:uid="{00000000-0005-0000-0000-0000E43D0000}"/>
    <cellStyle name="Note 3 19 3 5 4" xfId="21526" xr:uid="{00000000-0005-0000-0000-0000E53D0000}"/>
    <cellStyle name="Note 3 19 3 5 5" xfId="35979" xr:uid="{00000000-0005-0000-0000-0000E63D0000}"/>
    <cellStyle name="Note 3 19 3 6" xfId="6552" xr:uid="{00000000-0005-0000-0000-0000E73D0000}"/>
    <cellStyle name="Note 3 19 3 6 2" xfId="23987" xr:uid="{00000000-0005-0000-0000-0000E83D0000}"/>
    <cellStyle name="Note 3 19 3 6 3" xfId="38440" xr:uid="{00000000-0005-0000-0000-0000E93D0000}"/>
    <cellStyle name="Note 3 19 3 7" xfId="8993" xr:uid="{00000000-0005-0000-0000-0000EA3D0000}"/>
    <cellStyle name="Note 3 19 3 7 2" xfId="26428" xr:uid="{00000000-0005-0000-0000-0000EB3D0000}"/>
    <cellStyle name="Note 3 19 3 7 3" xfId="40881" xr:uid="{00000000-0005-0000-0000-0000EC3D0000}"/>
    <cellStyle name="Note 3 19 3 8" xfId="11413" xr:uid="{00000000-0005-0000-0000-0000ED3D0000}"/>
    <cellStyle name="Note 3 19 3 8 2" xfId="28848" xr:uid="{00000000-0005-0000-0000-0000EE3D0000}"/>
    <cellStyle name="Note 3 19 3 8 3" xfId="43301" xr:uid="{00000000-0005-0000-0000-0000EF3D0000}"/>
    <cellStyle name="Note 3 19 3 9" xfId="18420" xr:uid="{00000000-0005-0000-0000-0000F03D0000}"/>
    <cellStyle name="Note 3 19 4" xfId="1583" xr:uid="{00000000-0005-0000-0000-0000F13D0000}"/>
    <cellStyle name="Note 3 19 4 2" xfId="1584" xr:uid="{00000000-0005-0000-0000-0000F23D0000}"/>
    <cellStyle name="Note 3 19 4 2 2" xfId="4095" xr:uid="{00000000-0005-0000-0000-0000F33D0000}"/>
    <cellStyle name="Note 3 19 4 2 2 2" xfId="13697" xr:uid="{00000000-0005-0000-0000-0000F43D0000}"/>
    <cellStyle name="Note 3 19 4 2 2 2 2" xfId="31132" xr:uid="{00000000-0005-0000-0000-0000F53D0000}"/>
    <cellStyle name="Note 3 19 4 2 2 2 3" xfId="45585" xr:uid="{00000000-0005-0000-0000-0000F63D0000}"/>
    <cellStyle name="Note 3 19 4 2 2 3" xfId="16158" xr:uid="{00000000-0005-0000-0000-0000F73D0000}"/>
    <cellStyle name="Note 3 19 4 2 2 3 2" xfId="33593" xr:uid="{00000000-0005-0000-0000-0000F83D0000}"/>
    <cellStyle name="Note 3 19 4 2 2 3 3" xfId="48046" xr:uid="{00000000-0005-0000-0000-0000F93D0000}"/>
    <cellStyle name="Note 3 19 4 2 2 4" xfId="21531" xr:uid="{00000000-0005-0000-0000-0000FA3D0000}"/>
    <cellStyle name="Note 3 19 4 2 2 5" xfId="35984" xr:uid="{00000000-0005-0000-0000-0000FB3D0000}"/>
    <cellStyle name="Note 3 19 4 2 3" xfId="6557" xr:uid="{00000000-0005-0000-0000-0000FC3D0000}"/>
    <cellStyle name="Note 3 19 4 2 3 2" xfId="23992" xr:uid="{00000000-0005-0000-0000-0000FD3D0000}"/>
    <cellStyle name="Note 3 19 4 2 3 3" xfId="38445" xr:uid="{00000000-0005-0000-0000-0000FE3D0000}"/>
    <cellStyle name="Note 3 19 4 2 4" xfId="8998" xr:uid="{00000000-0005-0000-0000-0000FF3D0000}"/>
    <cellStyle name="Note 3 19 4 2 4 2" xfId="26433" xr:uid="{00000000-0005-0000-0000-0000003E0000}"/>
    <cellStyle name="Note 3 19 4 2 4 3" xfId="40886" xr:uid="{00000000-0005-0000-0000-0000013E0000}"/>
    <cellStyle name="Note 3 19 4 2 5" xfId="11418" xr:uid="{00000000-0005-0000-0000-0000023E0000}"/>
    <cellStyle name="Note 3 19 4 2 5 2" xfId="28853" xr:uid="{00000000-0005-0000-0000-0000033E0000}"/>
    <cellStyle name="Note 3 19 4 2 5 3" xfId="43306" xr:uid="{00000000-0005-0000-0000-0000043E0000}"/>
    <cellStyle name="Note 3 19 4 2 6" xfId="18425" xr:uid="{00000000-0005-0000-0000-0000053E0000}"/>
    <cellStyle name="Note 3 19 4 3" xfId="1585" xr:uid="{00000000-0005-0000-0000-0000063E0000}"/>
    <cellStyle name="Note 3 19 4 3 2" xfId="4096" xr:uid="{00000000-0005-0000-0000-0000073E0000}"/>
    <cellStyle name="Note 3 19 4 3 2 2" xfId="13698" xr:uid="{00000000-0005-0000-0000-0000083E0000}"/>
    <cellStyle name="Note 3 19 4 3 2 2 2" xfId="31133" xr:uid="{00000000-0005-0000-0000-0000093E0000}"/>
    <cellStyle name="Note 3 19 4 3 2 2 3" xfId="45586" xr:uid="{00000000-0005-0000-0000-00000A3E0000}"/>
    <cellStyle name="Note 3 19 4 3 2 3" xfId="16159" xr:uid="{00000000-0005-0000-0000-00000B3E0000}"/>
    <cellStyle name="Note 3 19 4 3 2 3 2" xfId="33594" xr:uid="{00000000-0005-0000-0000-00000C3E0000}"/>
    <cellStyle name="Note 3 19 4 3 2 3 3" xfId="48047" xr:uid="{00000000-0005-0000-0000-00000D3E0000}"/>
    <cellStyle name="Note 3 19 4 3 2 4" xfId="21532" xr:uid="{00000000-0005-0000-0000-00000E3E0000}"/>
    <cellStyle name="Note 3 19 4 3 2 5" xfId="35985" xr:uid="{00000000-0005-0000-0000-00000F3E0000}"/>
    <cellStyle name="Note 3 19 4 3 3" xfId="6558" xr:uid="{00000000-0005-0000-0000-0000103E0000}"/>
    <cellStyle name="Note 3 19 4 3 3 2" xfId="23993" xr:uid="{00000000-0005-0000-0000-0000113E0000}"/>
    <cellStyle name="Note 3 19 4 3 3 3" xfId="38446" xr:uid="{00000000-0005-0000-0000-0000123E0000}"/>
    <cellStyle name="Note 3 19 4 3 4" xfId="8999" xr:uid="{00000000-0005-0000-0000-0000133E0000}"/>
    <cellStyle name="Note 3 19 4 3 4 2" xfId="26434" xr:uid="{00000000-0005-0000-0000-0000143E0000}"/>
    <cellStyle name="Note 3 19 4 3 4 3" xfId="40887" xr:uid="{00000000-0005-0000-0000-0000153E0000}"/>
    <cellStyle name="Note 3 19 4 3 5" xfId="11419" xr:uid="{00000000-0005-0000-0000-0000163E0000}"/>
    <cellStyle name="Note 3 19 4 3 5 2" xfId="28854" xr:uid="{00000000-0005-0000-0000-0000173E0000}"/>
    <cellStyle name="Note 3 19 4 3 5 3" xfId="43307" xr:uid="{00000000-0005-0000-0000-0000183E0000}"/>
    <cellStyle name="Note 3 19 4 3 6" xfId="18426" xr:uid="{00000000-0005-0000-0000-0000193E0000}"/>
    <cellStyle name="Note 3 19 4 4" xfId="1586" xr:uid="{00000000-0005-0000-0000-00001A3E0000}"/>
    <cellStyle name="Note 3 19 4 4 2" xfId="4097" xr:uid="{00000000-0005-0000-0000-00001B3E0000}"/>
    <cellStyle name="Note 3 19 4 4 2 2" xfId="21533" xr:uid="{00000000-0005-0000-0000-00001C3E0000}"/>
    <cellStyle name="Note 3 19 4 4 2 3" xfId="35986" xr:uid="{00000000-0005-0000-0000-00001D3E0000}"/>
    <cellStyle name="Note 3 19 4 4 3" xfId="6559" xr:uid="{00000000-0005-0000-0000-00001E3E0000}"/>
    <cellStyle name="Note 3 19 4 4 3 2" xfId="23994" xr:uid="{00000000-0005-0000-0000-00001F3E0000}"/>
    <cellStyle name="Note 3 19 4 4 3 3" xfId="38447" xr:uid="{00000000-0005-0000-0000-0000203E0000}"/>
    <cellStyle name="Note 3 19 4 4 4" xfId="9000" xr:uid="{00000000-0005-0000-0000-0000213E0000}"/>
    <cellStyle name="Note 3 19 4 4 4 2" xfId="26435" xr:uid="{00000000-0005-0000-0000-0000223E0000}"/>
    <cellStyle name="Note 3 19 4 4 4 3" xfId="40888" xr:uid="{00000000-0005-0000-0000-0000233E0000}"/>
    <cellStyle name="Note 3 19 4 4 5" xfId="11420" xr:uid="{00000000-0005-0000-0000-0000243E0000}"/>
    <cellStyle name="Note 3 19 4 4 5 2" xfId="28855" xr:uid="{00000000-0005-0000-0000-0000253E0000}"/>
    <cellStyle name="Note 3 19 4 4 5 3" xfId="43308" xr:uid="{00000000-0005-0000-0000-0000263E0000}"/>
    <cellStyle name="Note 3 19 4 4 6" xfId="15166" xr:uid="{00000000-0005-0000-0000-0000273E0000}"/>
    <cellStyle name="Note 3 19 4 4 6 2" xfId="32601" xr:uid="{00000000-0005-0000-0000-0000283E0000}"/>
    <cellStyle name="Note 3 19 4 4 6 3" xfId="47054" xr:uid="{00000000-0005-0000-0000-0000293E0000}"/>
    <cellStyle name="Note 3 19 4 4 7" xfId="18427" xr:uid="{00000000-0005-0000-0000-00002A3E0000}"/>
    <cellStyle name="Note 3 19 4 4 8" xfId="20328" xr:uid="{00000000-0005-0000-0000-00002B3E0000}"/>
    <cellStyle name="Note 3 19 4 5" xfId="4094" xr:uid="{00000000-0005-0000-0000-00002C3E0000}"/>
    <cellStyle name="Note 3 19 4 5 2" xfId="13696" xr:uid="{00000000-0005-0000-0000-00002D3E0000}"/>
    <cellStyle name="Note 3 19 4 5 2 2" xfId="31131" xr:uid="{00000000-0005-0000-0000-00002E3E0000}"/>
    <cellStyle name="Note 3 19 4 5 2 3" xfId="45584" xr:uid="{00000000-0005-0000-0000-00002F3E0000}"/>
    <cellStyle name="Note 3 19 4 5 3" xfId="16157" xr:uid="{00000000-0005-0000-0000-0000303E0000}"/>
    <cellStyle name="Note 3 19 4 5 3 2" xfId="33592" xr:uid="{00000000-0005-0000-0000-0000313E0000}"/>
    <cellStyle name="Note 3 19 4 5 3 3" xfId="48045" xr:uid="{00000000-0005-0000-0000-0000323E0000}"/>
    <cellStyle name="Note 3 19 4 5 4" xfId="21530" xr:uid="{00000000-0005-0000-0000-0000333E0000}"/>
    <cellStyle name="Note 3 19 4 5 5" xfId="35983" xr:uid="{00000000-0005-0000-0000-0000343E0000}"/>
    <cellStyle name="Note 3 19 4 6" xfId="6556" xr:uid="{00000000-0005-0000-0000-0000353E0000}"/>
    <cellStyle name="Note 3 19 4 6 2" xfId="23991" xr:uid="{00000000-0005-0000-0000-0000363E0000}"/>
    <cellStyle name="Note 3 19 4 6 3" xfId="38444" xr:uid="{00000000-0005-0000-0000-0000373E0000}"/>
    <cellStyle name="Note 3 19 4 7" xfId="8997" xr:uid="{00000000-0005-0000-0000-0000383E0000}"/>
    <cellStyle name="Note 3 19 4 7 2" xfId="26432" xr:uid="{00000000-0005-0000-0000-0000393E0000}"/>
    <cellStyle name="Note 3 19 4 7 3" xfId="40885" xr:uid="{00000000-0005-0000-0000-00003A3E0000}"/>
    <cellStyle name="Note 3 19 4 8" xfId="11417" xr:uid="{00000000-0005-0000-0000-00003B3E0000}"/>
    <cellStyle name="Note 3 19 4 8 2" xfId="28852" xr:uid="{00000000-0005-0000-0000-00003C3E0000}"/>
    <cellStyle name="Note 3 19 4 8 3" xfId="43305" xr:uid="{00000000-0005-0000-0000-00003D3E0000}"/>
    <cellStyle name="Note 3 19 4 9" xfId="18424" xr:uid="{00000000-0005-0000-0000-00003E3E0000}"/>
    <cellStyle name="Note 3 19 5" xfId="1587" xr:uid="{00000000-0005-0000-0000-00003F3E0000}"/>
    <cellStyle name="Note 3 19 5 2" xfId="1588" xr:uid="{00000000-0005-0000-0000-0000403E0000}"/>
    <cellStyle name="Note 3 19 5 2 2" xfId="4099" xr:uid="{00000000-0005-0000-0000-0000413E0000}"/>
    <cellStyle name="Note 3 19 5 2 2 2" xfId="13700" xr:uid="{00000000-0005-0000-0000-0000423E0000}"/>
    <cellStyle name="Note 3 19 5 2 2 2 2" xfId="31135" xr:uid="{00000000-0005-0000-0000-0000433E0000}"/>
    <cellStyle name="Note 3 19 5 2 2 2 3" xfId="45588" xr:uid="{00000000-0005-0000-0000-0000443E0000}"/>
    <cellStyle name="Note 3 19 5 2 2 3" xfId="16161" xr:uid="{00000000-0005-0000-0000-0000453E0000}"/>
    <cellStyle name="Note 3 19 5 2 2 3 2" xfId="33596" xr:uid="{00000000-0005-0000-0000-0000463E0000}"/>
    <cellStyle name="Note 3 19 5 2 2 3 3" xfId="48049" xr:uid="{00000000-0005-0000-0000-0000473E0000}"/>
    <cellStyle name="Note 3 19 5 2 2 4" xfId="21535" xr:uid="{00000000-0005-0000-0000-0000483E0000}"/>
    <cellStyle name="Note 3 19 5 2 2 5" xfId="35988" xr:uid="{00000000-0005-0000-0000-0000493E0000}"/>
    <cellStyle name="Note 3 19 5 2 3" xfId="6561" xr:uid="{00000000-0005-0000-0000-00004A3E0000}"/>
    <cellStyle name="Note 3 19 5 2 3 2" xfId="23996" xr:uid="{00000000-0005-0000-0000-00004B3E0000}"/>
    <cellStyle name="Note 3 19 5 2 3 3" xfId="38449" xr:uid="{00000000-0005-0000-0000-00004C3E0000}"/>
    <cellStyle name="Note 3 19 5 2 4" xfId="9002" xr:uid="{00000000-0005-0000-0000-00004D3E0000}"/>
    <cellStyle name="Note 3 19 5 2 4 2" xfId="26437" xr:uid="{00000000-0005-0000-0000-00004E3E0000}"/>
    <cellStyle name="Note 3 19 5 2 4 3" xfId="40890" xr:uid="{00000000-0005-0000-0000-00004F3E0000}"/>
    <cellStyle name="Note 3 19 5 2 5" xfId="11422" xr:uid="{00000000-0005-0000-0000-0000503E0000}"/>
    <cellStyle name="Note 3 19 5 2 5 2" xfId="28857" xr:uid="{00000000-0005-0000-0000-0000513E0000}"/>
    <cellStyle name="Note 3 19 5 2 5 3" xfId="43310" xr:uid="{00000000-0005-0000-0000-0000523E0000}"/>
    <cellStyle name="Note 3 19 5 2 6" xfId="18429" xr:uid="{00000000-0005-0000-0000-0000533E0000}"/>
    <cellStyle name="Note 3 19 5 3" xfId="1589" xr:uid="{00000000-0005-0000-0000-0000543E0000}"/>
    <cellStyle name="Note 3 19 5 3 2" xfId="4100" xr:uid="{00000000-0005-0000-0000-0000553E0000}"/>
    <cellStyle name="Note 3 19 5 3 2 2" xfId="13701" xr:uid="{00000000-0005-0000-0000-0000563E0000}"/>
    <cellStyle name="Note 3 19 5 3 2 2 2" xfId="31136" xr:uid="{00000000-0005-0000-0000-0000573E0000}"/>
    <cellStyle name="Note 3 19 5 3 2 2 3" xfId="45589" xr:uid="{00000000-0005-0000-0000-0000583E0000}"/>
    <cellStyle name="Note 3 19 5 3 2 3" xfId="16162" xr:uid="{00000000-0005-0000-0000-0000593E0000}"/>
    <cellStyle name="Note 3 19 5 3 2 3 2" xfId="33597" xr:uid="{00000000-0005-0000-0000-00005A3E0000}"/>
    <cellStyle name="Note 3 19 5 3 2 3 3" xfId="48050" xr:uid="{00000000-0005-0000-0000-00005B3E0000}"/>
    <cellStyle name="Note 3 19 5 3 2 4" xfId="21536" xr:uid="{00000000-0005-0000-0000-00005C3E0000}"/>
    <cellStyle name="Note 3 19 5 3 2 5" xfId="35989" xr:uid="{00000000-0005-0000-0000-00005D3E0000}"/>
    <cellStyle name="Note 3 19 5 3 3" xfId="6562" xr:uid="{00000000-0005-0000-0000-00005E3E0000}"/>
    <cellStyle name="Note 3 19 5 3 3 2" xfId="23997" xr:uid="{00000000-0005-0000-0000-00005F3E0000}"/>
    <cellStyle name="Note 3 19 5 3 3 3" xfId="38450" xr:uid="{00000000-0005-0000-0000-0000603E0000}"/>
    <cellStyle name="Note 3 19 5 3 4" xfId="9003" xr:uid="{00000000-0005-0000-0000-0000613E0000}"/>
    <cellStyle name="Note 3 19 5 3 4 2" xfId="26438" xr:uid="{00000000-0005-0000-0000-0000623E0000}"/>
    <cellStyle name="Note 3 19 5 3 4 3" xfId="40891" xr:uid="{00000000-0005-0000-0000-0000633E0000}"/>
    <cellStyle name="Note 3 19 5 3 5" xfId="11423" xr:uid="{00000000-0005-0000-0000-0000643E0000}"/>
    <cellStyle name="Note 3 19 5 3 5 2" xfId="28858" xr:uid="{00000000-0005-0000-0000-0000653E0000}"/>
    <cellStyle name="Note 3 19 5 3 5 3" xfId="43311" xr:uid="{00000000-0005-0000-0000-0000663E0000}"/>
    <cellStyle name="Note 3 19 5 3 6" xfId="18430" xr:uid="{00000000-0005-0000-0000-0000673E0000}"/>
    <cellStyle name="Note 3 19 5 4" xfId="1590" xr:uid="{00000000-0005-0000-0000-0000683E0000}"/>
    <cellStyle name="Note 3 19 5 4 2" xfId="4101" xr:uid="{00000000-0005-0000-0000-0000693E0000}"/>
    <cellStyle name="Note 3 19 5 4 2 2" xfId="21537" xr:uid="{00000000-0005-0000-0000-00006A3E0000}"/>
    <cellStyle name="Note 3 19 5 4 2 3" xfId="35990" xr:uid="{00000000-0005-0000-0000-00006B3E0000}"/>
    <cellStyle name="Note 3 19 5 4 3" xfId="6563" xr:uid="{00000000-0005-0000-0000-00006C3E0000}"/>
    <cellStyle name="Note 3 19 5 4 3 2" xfId="23998" xr:uid="{00000000-0005-0000-0000-00006D3E0000}"/>
    <cellStyle name="Note 3 19 5 4 3 3" xfId="38451" xr:uid="{00000000-0005-0000-0000-00006E3E0000}"/>
    <cellStyle name="Note 3 19 5 4 4" xfId="9004" xr:uid="{00000000-0005-0000-0000-00006F3E0000}"/>
    <cellStyle name="Note 3 19 5 4 4 2" xfId="26439" xr:uid="{00000000-0005-0000-0000-0000703E0000}"/>
    <cellStyle name="Note 3 19 5 4 4 3" xfId="40892" xr:uid="{00000000-0005-0000-0000-0000713E0000}"/>
    <cellStyle name="Note 3 19 5 4 5" xfId="11424" xr:uid="{00000000-0005-0000-0000-0000723E0000}"/>
    <cellStyle name="Note 3 19 5 4 5 2" xfId="28859" xr:uid="{00000000-0005-0000-0000-0000733E0000}"/>
    <cellStyle name="Note 3 19 5 4 5 3" xfId="43312" xr:uid="{00000000-0005-0000-0000-0000743E0000}"/>
    <cellStyle name="Note 3 19 5 4 6" xfId="15167" xr:uid="{00000000-0005-0000-0000-0000753E0000}"/>
    <cellStyle name="Note 3 19 5 4 6 2" xfId="32602" xr:uid="{00000000-0005-0000-0000-0000763E0000}"/>
    <cellStyle name="Note 3 19 5 4 6 3" xfId="47055" xr:uid="{00000000-0005-0000-0000-0000773E0000}"/>
    <cellStyle name="Note 3 19 5 4 7" xfId="18431" xr:uid="{00000000-0005-0000-0000-0000783E0000}"/>
    <cellStyle name="Note 3 19 5 4 8" xfId="20329" xr:uid="{00000000-0005-0000-0000-0000793E0000}"/>
    <cellStyle name="Note 3 19 5 5" xfId="4098" xr:uid="{00000000-0005-0000-0000-00007A3E0000}"/>
    <cellStyle name="Note 3 19 5 5 2" xfId="13699" xr:uid="{00000000-0005-0000-0000-00007B3E0000}"/>
    <cellStyle name="Note 3 19 5 5 2 2" xfId="31134" xr:uid="{00000000-0005-0000-0000-00007C3E0000}"/>
    <cellStyle name="Note 3 19 5 5 2 3" xfId="45587" xr:uid="{00000000-0005-0000-0000-00007D3E0000}"/>
    <cellStyle name="Note 3 19 5 5 3" xfId="16160" xr:uid="{00000000-0005-0000-0000-00007E3E0000}"/>
    <cellStyle name="Note 3 19 5 5 3 2" xfId="33595" xr:uid="{00000000-0005-0000-0000-00007F3E0000}"/>
    <cellStyle name="Note 3 19 5 5 3 3" xfId="48048" xr:uid="{00000000-0005-0000-0000-0000803E0000}"/>
    <cellStyle name="Note 3 19 5 5 4" xfId="21534" xr:uid="{00000000-0005-0000-0000-0000813E0000}"/>
    <cellStyle name="Note 3 19 5 5 5" xfId="35987" xr:uid="{00000000-0005-0000-0000-0000823E0000}"/>
    <cellStyle name="Note 3 19 5 6" xfId="6560" xr:uid="{00000000-0005-0000-0000-0000833E0000}"/>
    <cellStyle name="Note 3 19 5 6 2" xfId="23995" xr:uid="{00000000-0005-0000-0000-0000843E0000}"/>
    <cellStyle name="Note 3 19 5 6 3" xfId="38448" xr:uid="{00000000-0005-0000-0000-0000853E0000}"/>
    <cellStyle name="Note 3 19 5 7" xfId="9001" xr:uid="{00000000-0005-0000-0000-0000863E0000}"/>
    <cellStyle name="Note 3 19 5 7 2" xfId="26436" xr:uid="{00000000-0005-0000-0000-0000873E0000}"/>
    <cellStyle name="Note 3 19 5 7 3" xfId="40889" xr:uid="{00000000-0005-0000-0000-0000883E0000}"/>
    <cellStyle name="Note 3 19 5 8" xfId="11421" xr:uid="{00000000-0005-0000-0000-0000893E0000}"/>
    <cellStyle name="Note 3 19 5 8 2" xfId="28856" xr:uid="{00000000-0005-0000-0000-00008A3E0000}"/>
    <cellStyle name="Note 3 19 5 8 3" xfId="43309" xr:uid="{00000000-0005-0000-0000-00008B3E0000}"/>
    <cellStyle name="Note 3 19 5 9" xfId="18428" xr:uid="{00000000-0005-0000-0000-00008C3E0000}"/>
    <cellStyle name="Note 3 19 6" xfId="1591" xr:uid="{00000000-0005-0000-0000-00008D3E0000}"/>
    <cellStyle name="Note 3 19 6 2" xfId="4102" xr:uid="{00000000-0005-0000-0000-00008E3E0000}"/>
    <cellStyle name="Note 3 19 6 2 2" xfId="13702" xr:uid="{00000000-0005-0000-0000-00008F3E0000}"/>
    <cellStyle name="Note 3 19 6 2 2 2" xfId="31137" xr:uid="{00000000-0005-0000-0000-0000903E0000}"/>
    <cellStyle name="Note 3 19 6 2 2 3" xfId="45590" xr:uid="{00000000-0005-0000-0000-0000913E0000}"/>
    <cellStyle name="Note 3 19 6 2 3" xfId="16163" xr:uid="{00000000-0005-0000-0000-0000923E0000}"/>
    <cellStyle name="Note 3 19 6 2 3 2" xfId="33598" xr:uid="{00000000-0005-0000-0000-0000933E0000}"/>
    <cellStyle name="Note 3 19 6 2 3 3" xfId="48051" xr:uid="{00000000-0005-0000-0000-0000943E0000}"/>
    <cellStyle name="Note 3 19 6 2 4" xfId="21538" xr:uid="{00000000-0005-0000-0000-0000953E0000}"/>
    <cellStyle name="Note 3 19 6 2 5" xfId="35991" xr:uid="{00000000-0005-0000-0000-0000963E0000}"/>
    <cellStyle name="Note 3 19 6 3" xfId="6564" xr:uid="{00000000-0005-0000-0000-0000973E0000}"/>
    <cellStyle name="Note 3 19 6 3 2" xfId="23999" xr:uid="{00000000-0005-0000-0000-0000983E0000}"/>
    <cellStyle name="Note 3 19 6 3 3" xfId="38452" xr:uid="{00000000-0005-0000-0000-0000993E0000}"/>
    <cellStyle name="Note 3 19 6 4" xfId="9005" xr:uid="{00000000-0005-0000-0000-00009A3E0000}"/>
    <cellStyle name="Note 3 19 6 4 2" xfId="26440" xr:uid="{00000000-0005-0000-0000-00009B3E0000}"/>
    <cellStyle name="Note 3 19 6 4 3" xfId="40893" xr:uid="{00000000-0005-0000-0000-00009C3E0000}"/>
    <cellStyle name="Note 3 19 6 5" xfId="11425" xr:uid="{00000000-0005-0000-0000-00009D3E0000}"/>
    <cellStyle name="Note 3 19 6 5 2" xfId="28860" xr:uid="{00000000-0005-0000-0000-00009E3E0000}"/>
    <cellStyle name="Note 3 19 6 5 3" xfId="43313" xr:uid="{00000000-0005-0000-0000-00009F3E0000}"/>
    <cellStyle name="Note 3 19 6 6" xfId="18432" xr:uid="{00000000-0005-0000-0000-0000A03E0000}"/>
    <cellStyle name="Note 3 19 7" xfId="1592" xr:uid="{00000000-0005-0000-0000-0000A13E0000}"/>
    <cellStyle name="Note 3 19 7 2" xfId="4103" xr:uid="{00000000-0005-0000-0000-0000A23E0000}"/>
    <cellStyle name="Note 3 19 7 2 2" xfId="13703" xr:uid="{00000000-0005-0000-0000-0000A33E0000}"/>
    <cellStyle name="Note 3 19 7 2 2 2" xfId="31138" xr:uid="{00000000-0005-0000-0000-0000A43E0000}"/>
    <cellStyle name="Note 3 19 7 2 2 3" xfId="45591" xr:uid="{00000000-0005-0000-0000-0000A53E0000}"/>
    <cellStyle name="Note 3 19 7 2 3" xfId="16164" xr:uid="{00000000-0005-0000-0000-0000A63E0000}"/>
    <cellStyle name="Note 3 19 7 2 3 2" xfId="33599" xr:uid="{00000000-0005-0000-0000-0000A73E0000}"/>
    <cellStyle name="Note 3 19 7 2 3 3" xfId="48052" xr:uid="{00000000-0005-0000-0000-0000A83E0000}"/>
    <cellStyle name="Note 3 19 7 2 4" xfId="21539" xr:uid="{00000000-0005-0000-0000-0000A93E0000}"/>
    <cellStyle name="Note 3 19 7 2 5" xfId="35992" xr:uid="{00000000-0005-0000-0000-0000AA3E0000}"/>
    <cellStyle name="Note 3 19 7 3" xfId="6565" xr:uid="{00000000-0005-0000-0000-0000AB3E0000}"/>
    <cellStyle name="Note 3 19 7 3 2" xfId="24000" xr:uid="{00000000-0005-0000-0000-0000AC3E0000}"/>
    <cellStyle name="Note 3 19 7 3 3" xfId="38453" xr:uid="{00000000-0005-0000-0000-0000AD3E0000}"/>
    <cellStyle name="Note 3 19 7 4" xfId="9006" xr:uid="{00000000-0005-0000-0000-0000AE3E0000}"/>
    <cellStyle name="Note 3 19 7 4 2" xfId="26441" xr:uid="{00000000-0005-0000-0000-0000AF3E0000}"/>
    <cellStyle name="Note 3 19 7 4 3" xfId="40894" xr:uid="{00000000-0005-0000-0000-0000B03E0000}"/>
    <cellStyle name="Note 3 19 7 5" xfId="11426" xr:uid="{00000000-0005-0000-0000-0000B13E0000}"/>
    <cellStyle name="Note 3 19 7 5 2" xfId="28861" xr:uid="{00000000-0005-0000-0000-0000B23E0000}"/>
    <cellStyle name="Note 3 19 7 5 3" xfId="43314" xr:uid="{00000000-0005-0000-0000-0000B33E0000}"/>
    <cellStyle name="Note 3 19 7 6" xfId="18433" xr:uid="{00000000-0005-0000-0000-0000B43E0000}"/>
    <cellStyle name="Note 3 19 8" xfId="1593" xr:uid="{00000000-0005-0000-0000-0000B53E0000}"/>
    <cellStyle name="Note 3 19 8 2" xfId="4104" xr:uid="{00000000-0005-0000-0000-0000B63E0000}"/>
    <cellStyle name="Note 3 19 8 2 2" xfId="21540" xr:uid="{00000000-0005-0000-0000-0000B73E0000}"/>
    <cellStyle name="Note 3 19 8 2 3" xfId="35993" xr:uid="{00000000-0005-0000-0000-0000B83E0000}"/>
    <cellStyle name="Note 3 19 8 3" xfId="6566" xr:uid="{00000000-0005-0000-0000-0000B93E0000}"/>
    <cellStyle name="Note 3 19 8 3 2" xfId="24001" xr:uid="{00000000-0005-0000-0000-0000BA3E0000}"/>
    <cellStyle name="Note 3 19 8 3 3" xfId="38454" xr:uid="{00000000-0005-0000-0000-0000BB3E0000}"/>
    <cellStyle name="Note 3 19 8 4" xfId="9007" xr:uid="{00000000-0005-0000-0000-0000BC3E0000}"/>
    <cellStyle name="Note 3 19 8 4 2" xfId="26442" xr:uid="{00000000-0005-0000-0000-0000BD3E0000}"/>
    <cellStyle name="Note 3 19 8 4 3" xfId="40895" xr:uid="{00000000-0005-0000-0000-0000BE3E0000}"/>
    <cellStyle name="Note 3 19 8 5" xfId="11427" xr:uid="{00000000-0005-0000-0000-0000BF3E0000}"/>
    <cellStyle name="Note 3 19 8 5 2" xfId="28862" xr:uid="{00000000-0005-0000-0000-0000C03E0000}"/>
    <cellStyle name="Note 3 19 8 5 3" xfId="43315" xr:uid="{00000000-0005-0000-0000-0000C13E0000}"/>
    <cellStyle name="Note 3 19 8 6" xfId="15168" xr:uid="{00000000-0005-0000-0000-0000C23E0000}"/>
    <cellStyle name="Note 3 19 8 6 2" xfId="32603" xr:uid="{00000000-0005-0000-0000-0000C33E0000}"/>
    <cellStyle name="Note 3 19 8 6 3" xfId="47056" xr:uid="{00000000-0005-0000-0000-0000C43E0000}"/>
    <cellStyle name="Note 3 19 8 7" xfId="18434" xr:uid="{00000000-0005-0000-0000-0000C53E0000}"/>
    <cellStyle name="Note 3 19 8 8" xfId="20330" xr:uid="{00000000-0005-0000-0000-0000C63E0000}"/>
    <cellStyle name="Note 3 19 9" xfId="4085" xr:uid="{00000000-0005-0000-0000-0000C73E0000}"/>
    <cellStyle name="Note 3 19 9 2" xfId="13689" xr:uid="{00000000-0005-0000-0000-0000C83E0000}"/>
    <cellStyle name="Note 3 19 9 2 2" xfId="31124" xr:uid="{00000000-0005-0000-0000-0000C93E0000}"/>
    <cellStyle name="Note 3 19 9 2 3" xfId="45577" xr:uid="{00000000-0005-0000-0000-0000CA3E0000}"/>
    <cellStyle name="Note 3 19 9 3" xfId="16150" xr:uid="{00000000-0005-0000-0000-0000CB3E0000}"/>
    <cellStyle name="Note 3 19 9 3 2" xfId="33585" xr:uid="{00000000-0005-0000-0000-0000CC3E0000}"/>
    <cellStyle name="Note 3 19 9 3 3" xfId="48038" xr:uid="{00000000-0005-0000-0000-0000CD3E0000}"/>
    <cellStyle name="Note 3 19 9 4" xfId="21521" xr:uid="{00000000-0005-0000-0000-0000CE3E0000}"/>
    <cellStyle name="Note 3 19 9 5" xfId="35974" xr:uid="{00000000-0005-0000-0000-0000CF3E0000}"/>
    <cellStyle name="Note 3 2" xfId="1594" xr:uid="{00000000-0005-0000-0000-0000D03E0000}"/>
    <cellStyle name="Note 3 2 10" xfId="6567" xr:uid="{00000000-0005-0000-0000-0000D13E0000}"/>
    <cellStyle name="Note 3 2 10 2" xfId="24002" xr:uid="{00000000-0005-0000-0000-0000D23E0000}"/>
    <cellStyle name="Note 3 2 10 3" xfId="38455" xr:uid="{00000000-0005-0000-0000-0000D33E0000}"/>
    <cellStyle name="Note 3 2 11" xfId="9008" xr:uid="{00000000-0005-0000-0000-0000D43E0000}"/>
    <cellStyle name="Note 3 2 11 2" xfId="26443" xr:uid="{00000000-0005-0000-0000-0000D53E0000}"/>
    <cellStyle name="Note 3 2 11 3" xfId="40896" xr:uid="{00000000-0005-0000-0000-0000D63E0000}"/>
    <cellStyle name="Note 3 2 12" xfId="11428" xr:uid="{00000000-0005-0000-0000-0000D73E0000}"/>
    <cellStyle name="Note 3 2 12 2" xfId="28863" xr:uid="{00000000-0005-0000-0000-0000D83E0000}"/>
    <cellStyle name="Note 3 2 12 3" xfId="43316" xr:uid="{00000000-0005-0000-0000-0000D93E0000}"/>
    <cellStyle name="Note 3 2 13" xfId="18435" xr:uid="{00000000-0005-0000-0000-0000DA3E0000}"/>
    <cellStyle name="Note 3 2 2" xfId="1595" xr:uid="{00000000-0005-0000-0000-0000DB3E0000}"/>
    <cellStyle name="Note 3 2 2 2" xfId="1596" xr:uid="{00000000-0005-0000-0000-0000DC3E0000}"/>
    <cellStyle name="Note 3 2 2 2 2" xfId="4107" xr:uid="{00000000-0005-0000-0000-0000DD3E0000}"/>
    <cellStyle name="Note 3 2 2 2 2 2" xfId="13706" xr:uid="{00000000-0005-0000-0000-0000DE3E0000}"/>
    <cellStyle name="Note 3 2 2 2 2 2 2" xfId="31141" xr:uid="{00000000-0005-0000-0000-0000DF3E0000}"/>
    <cellStyle name="Note 3 2 2 2 2 2 3" xfId="45594" xr:uid="{00000000-0005-0000-0000-0000E03E0000}"/>
    <cellStyle name="Note 3 2 2 2 2 3" xfId="16167" xr:uid="{00000000-0005-0000-0000-0000E13E0000}"/>
    <cellStyle name="Note 3 2 2 2 2 3 2" xfId="33602" xr:uid="{00000000-0005-0000-0000-0000E23E0000}"/>
    <cellStyle name="Note 3 2 2 2 2 3 3" xfId="48055" xr:uid="{00000000-0005-0000-0000-0000E33E0000}"/>
    <cellStyle name="Note 3 2 2 2 2 4" xfId="21543" xr:uid="{00000000-0005-0000-0000-0000E43E0000}"/>
    <cellStyle name="Note 3 2 2 2 2 5" xfId="35996" xr:uid="{00000000-0005-0000-0000-0000E53E0000}"/>
    <cellStyle name="Note 3 2 2 2 3" xfId="6569" xr:uid="{00000000-0005-0000-0000-0000E63E0000}"/>
    <cellStyle name="Note 3 2 2 2 3 2" xfId="24004" xr:uid="{00000000-0005-0000-0000-0000E73E0000}"/>
    <cellStyle name="Note 3 2 2 2 3 3" xfId="38457" xr:uid="{00000000-0005-0000-0000-0000E83E0000}"/>
    <cellStyle name="Note 3 2 2 2 4" xfId="9010" xr:uid="{00000000-0005-0000-0000-0000E93E0000}"/>
    <cellStyle name="Note 3 2 2 2 4 2" xfId="26445" xr:uid="{00000000-0005-0000-0000-0000EA3E0000}"/>
    <cellStyle name="Note 3 2 2 2 4 3" xfId="40898" xr:uid="{00000000-0005-0000-0000-0000EB3E0000}"/>
    <cellStyle name="Note 3 2 2 2 5" xfId="11430" xr:uid="{00000000-0005-0000-0000-0000EC3E0000}"/>
    <cellStyle name="Note 3 2 2 2 5 2" xfId="28865" xr:uid="{00000000-0005-0000-0000-0000ED3E0000}"/>
    <cellStyle name="Note 3 2 2 2 5 3" xfId="43318" xr:uid="{00000000-0005-0000-0000-0000EE3E0000}"/>
    <cellStyle name="Note 3 2 2 2 6" xfId="18437" xr:uid="{00000000-0005-0000-0000-0000EF3E0000}"/>
    <cellStyle name="Note 3 2 2 3" xfId="1597" xr:uid="{00000000-0005-0000-0000-0000F03E0000}"/>
    <cellStyle name="Note 3 2 2 3 2" xfId="4108" xr:uid="{00000000-0005-0000-0000-0000F13E0000}"/>
    <cellStyle name="Note 3 2 2 3 2 2" xfId="13707" xr:uid="{00000000-0005-0000-0000-0000F23E0000}"/>
    <cellStyle name="Note 3 2 2 3 2 2 2" xfId="31142" xr:uid="{00000000-0005-0000-0000-0000F33E0000}"/>
    <cellStyle name="Note 3 2 2 3 2 2 3" xfId="45595" xr:uid="{00000000-0005-0000-0000-0000F43E0000}"/>
    <cellStyle name="Note 3 2 2 3 2 3" xfId="16168" xr:uid="{00000000-0005-0000-0000-0000F53E0000}"/>
    <cellStyle name="Note 3 2 2 3 2 3 2" xfId="33603" xr:uid="{00000000-0005-0000-0000-0000F63E0000}"/>
    <cellStyle name="Note 3 2 2 3 2 3 3" xfId="48056" xr:uid="{00000000-0005-0000-0000-0000F73E0000}"/>
    <cellStyle name="Note 3 2 2 3 2 4" xfId="21544" xr:uid="{00000000-0005-0000-0000-0000F83E0000}"/>
    <cellStyle name="Note 3 2 2 3 2 5" xfId="35997" xr:uid="{00000000-0005-0000-0000-0000F93E0000}"/>
    <cellStyle name="Note 3 2 2 3 3" xfId="6570" xr:uid="{00000000-0005-0000-0000-0000FA3E0000}"/>
    <cellStyle name="Note 3 2 2 3 3 2" xfId="24005" xr:uid="{00000000-0005-0000-0000-0000FB3E0000}"/>
    <cellStyle name="Note 3 2 2 3 3 3" xfId="38458" xr:uid="{00000000-0005-0000-0000-0000FC3E0000}"/>
    <cellStyle name="Note 3 2 2 3 4" xfId="9011" xr:uid="{00000000-0005-0000-0000-0000FD3E0000}"/>
    <cellStyle name="Note 3 2 2 3 4 2" xfId="26446" xr:uid="{00000000-0005-0000-0000-0000FE3E0000}"/>
    <cellStyle name="Note 3 2 2 3 4 3" xfId="40899" xr:uid="{00000000-0005-0000-0000-0000FF3E0000}"/>
    <cellStyle name="Note 3 2 2 3 5" xfId="11431" xr:uid="{00000000-0005-0000-0000-0000003F0000}"/>
    <cellStyle name="Note 3 2 2 3 5 2" xfId="28866" xr:uid="{00000000-0005-0000-0000-0000013F0000}"/>
    <cellStyle name="Note 3 2 2 3 5 3" xfId="43319" xr:uid="{00000000-0005-0000-0000-0000023F0000}"/>
    <cellStyle name="Note 3 2 2 3 6" xfId="18438" xr:uid="{00000000-0005-0000-0000-0000033F0000}"/>
    <cellStyle name="Note 3 2 2 4" xfId="1598" xr:uid="{00000000-0005-0000-0000-0000043F0000}"/>
    <cellStyle name="Note 3 2 2 4 2" xfId="4109" xr:uid="{00000000-0005-0000-0000-0000053F0000}"/>
    <cellStyle name="Note 3 2 2 4 2 2" xfId="21545" xr:uid="{00000000-0005-0000-0000-0000063F0000}"/>
    <cellStyle name="Note 3 2 2 4 2 3" xfId="35998" xr:uid="{00000000-0005-0000-0000-0000073F0000}"/>
    <cellStyle name="Note 3 2 2 4 3" xfId="6571" xr:uid="{00000000-0005-0000-0000-0000083F0000}"/>
    <cellStyle name="Note 3 2 2 4 3 2" xfId="24006" xr:uid="{00000000-0005-0000-0000-0000093F0000}"/>
    <cellStyle name="Note 3 2 2 4 3 3" xfId="38459" xr:uid="{00000000-0005-0000-0000-00000A3F0000}"/>
    <cellStyle name="Note 3 2 2 4 4" xfId="9012" xr:uid="{00000000-0005-0000-0000-00000B3F0000}"/>
    <cellStyle name="Note 3 2 2 4 4 2" xfId="26447" xr:uid="{00000000-0005-0000-0000-00000C3F0000}"/>
    <cellStyle name="Note 3 2 2 4 4 3" xfId="40900" xr:uid="{00000000-0005-0000-0000-00000D3F0000}"/>
    <cellStyle name="Note 3 2 2 4 5" xfId="11432" xr:uid="{00000000-0005-0000-0000-00000E3F0000}"/>
    <cellStyle name="Note 3 2 2 4 5 2" xfId="28867" xr:uid="{00000000-0005-0000-0000-00000F3F0000}"/>
    <cellStyle name="Note 3 2 2 4 5 3" xfId="43320" xr:uid="{00000000-0005-0000-0000-0000103F0000}"/>
    <cellStyle name="Note 3 2 2 4 6" xfId="15169" xr:uid="{00000000-0005-0000-0000-0000113F0000}"/>
    <cellStyle name="Note 3 2 2 4 6 2" xfId="32604" xr:uid="{00000000-0005-0000-0000-0000123F0000}"/>
    <cellStyle name="Note 3 2 2 4 6 3" xfId="47057" xr:uid="{00000000-0005-0000-0000-0000133F0000}"/>
    <cellStyle name="Note 3 2 2 4 7" xfId="18439" xr:uid="{00000000-0005-0000-0000-0000143F0000}"/>
    <cellStyle name="Note 3 2 2 4 8" xfId="20331" xr:uid="{00000000-0005-0000-0000-0000153F0000}"/>
    <cellStyle name="Note 3 2 2 5" xfId="4106" xr:uid="{00000000-0005-0000-0000-0000163F0000}"/>
    <cellStyle name="Note 3 2 2 5 2" xfId="13705" xr:uid="{00000000-0005-0000-0000-0000173F0000}"/>
    <cellStyle name="Note 3 2 2 5 2 2" xfId="31140" xr:uid="{00000000-0005-0000-0000-0000183F0000}"/>
    <cellStyle name="Note 3 2 2 5 2 3" xfId="45593" xr:uid="{00000000-0005-0000-0000-0000193F0000}"/>
    <cellStyle name="Note 3 2 2 5 3" xfId="16166" xr:uid="{00000000-0005-0000-0000-00001A3F0000}"/>
    <cellStyle name="Note 3 2 2 5 3 2" xfId="33601" xr:uid="{00000000-0005-0000-0000-00001B3F0000}"/>
    <cellStyle name="Note 3 2 2 5 3 3" xfId="48054" xr:uid="{00000000-0005-0000-0000-00001C3F0000}"/>
    <cellStyle name="Note 3 2 2 5 4" xfId="21542" xr:uid="{00000000-0005-0000-0000-00001D3F0000}"/>
    <cellStyle name="Note 3 2 2 5 5" xfId="35995" xr:uid="{00000000-0005-0000-0000-00001E3F0000}"/>
    <cellStyle name="Note 3 2 2 6" xfId="6568" xr:uid="{00000000-0005-0000-0000-00001F3F0000}"/>
    <cellStyle name="Note 3 2 2 6 2" xfId="24003" xr:uid="{00000000-0005-0000-0000-0000203F0000}"/>
    <cellStyle name="Note 3 2 2 6 3" xfId="38456" xr:uid="{00000000-0005-0000-0000-0000213F0000}"/>
    <cellStyle name="Note 3 2 2 7" xfId="9009" xr:uid="{00000000-0005-0000-0000-0000223F0000}"/>
    <cellStyle name="Note 3 2 2 7 2" xfId="26444" xr:uid="{00000000-0005-0000-0000-0000233F0000}"/>
    <cellStyle name="Note 3 2 2 7 3" xfId="40897" xr:uid="{00000000-0005-0000-0000-0000243F0000}"/>
    <cellStyle name="Note 3 2 2 8" xfId="11429" xr:uid="{00000000-0005-0000-0000-0000253F0000}"/>
    <cellStyle name="Note 3 2 2 8 2" xfId="28864" xr:uid="{00000000-0005-0000-0000-0000263F0000}"/>
    <cellStyle name="Note 3 2 2 8 3" xfId="43317" xr:uid="{00000000-0005-0000-0000-0000273F0000}"/>
    <cellStyle name="Note 3 2 2 9" xfId="18436" xr:uid="{00000000-0005-0000-0000-0000283F0000}"/>
    <cellStyle name="Note 3 2 3" xfId="1599" xr:uid="{00000000-0005-0000-0000-0000293F0000}"/>
    <cellStyle name="Note 3 2 3 2" xfId="1600" xr:uid="{00000000-0005-0000-0000-00002A3F0000}"/>
    <cellStyle name="Note 3 2 3 2 2" xfId="4111" xr:uid="{00000000-0005-0000-0000-00002B3F0000}"/>
    <cellStyle name="Note 3 2 3 2 2 2" xfId="13709" xr:uid="{00000000-0005-0000-0000-00002C3F0000}"/>
    <cellStyle name="Note 3 2 3 2 2 2 2" xfId="31144" xr:uid="{00000000-0005-0000-0000-00002D3F0000}"/>
    <cellStyle name="Note 3 2 3 2 2 2 3" xfId="45597" xr:uid="{00000000-0005-0000-0000-00002E3F0000}"/>
    <cellStyle name="Note 3 2 3 2 2 3" xfId="16170" xr:uid="{00000000-0005-0000-0000-00002F3F0000}"/>
    <cellStyle name="Note 3 2 3 2 2 3 2" xfId="33605" xr:uid="{00000000-0005-0000-0000-0000303F0000}"/>
    <cellStyle name="Note 3 2 3 2 2 3 3" xfId="48058" xr:uid="{00000000-0005-0000-0000-0000313F0000}"/>
    <cellStyle name="Note 3 2 3 2 2 4" xfId="21547" xr:uid="{00000000-0005-0000-0000-0000323F0000}"/>
    <cellStyle name="Note 3 2 3 2 2 5" xfId="36000" xr:uid="{00000000-0005-0000-0000-0000333F0000}"/>
    <cellStyle name="Note 3 2 3 2 3" xfId="6573" xr:uid="{00000000-0005-0000-0000-0000343F0000}"/>
    <cellStyle name="Note 3 2 3 2 3 2" xfId="24008" xr:uid="{00000000-0005-0000-0000-0000353F0000}"/>
    <cellStyle name="Note 3 2 3 2 3 3" xfId="38461" xr:uid="{00000000-0005-0000-0000-0000363F0000}"/>
    <cellStyle name="Note 3 2 3 2 4" xfId="9014" xr:uid="{00000000-0005-0000-0000-0000373F0000}"/>
    <cellStyle name="Note 3 2 3 2 4 2" xfId="26449" xr:uid="{00000000-0005-0000-0000-0000383F0000}"/>
    <cellStyle name="Note 3 2 3 2 4 3" xfId="40902" xr:uid="{00000000-0005-0000-0000-0000393F0000}"/>
    <cellStyle name="Note 3 2 3 2 5" xfId="11434" xr:uid="{00000000-0005-0000-0000-00003A3F0000}"/>
    <cellStyle name="Note 3 2 3 2 5 2" xfId="28869" xr:uid="{00000000-0005-0000-0000-00003B3F0000}"/>
    <cellStyle name="Note 3 2 3 2 5 3" xfId="43322" xr:uid="{00000000-0005-0000-0000-00003C3F0000}"/>
    <cellStyle name="Note 3 2 3 2 6" xfId="18441" xr:uid="{00000000-0005-0000-0000-00003D3F0000}"/>
    <cellStyle name="Note 3 2 3 3" xfId="1601" xr:uid="{00000000-0005-0000-0000-00003E3F0000}"/>
    <cellStyle name="Note 3 2 3 3 2" xfId="4112" xr:uid="{00000000-0005-0000-0000-00003F3F0000}"/>
    <cellStyle name="Note 3 2 3 3 2 2" xfId="13710" xr:uid="{00000000-0005-0000-0000-0000403F0000}"/>
    <cellStyle name="Note 3 2 3 3 2 2 2" xfId="31145" xr:uid="{00000000-0005-0000-0000-0000413F0000}"/>
    <cellStyle name="Note 3 2 3 3 2 2 3" xfId="45598" xr:uid="{00000000-0005-0000-0000-0000423F0000}"/>
    <cellStyle name="Note 3 2 3 3 2 3" xfId="16171" xr:uid="{00000000-0005-0000-0000-0000433F0000}"/>
    <cellStyle name="Note 3 2 3 3 2 3 2" xfId="33606" xr:uid="{00000000-0005-0000-0000-0000443F0000}"/>
    <cellStyle name="Note 3 2 3 3 2 3 3" xfId="48059" xr:uid="{00000000-0005-0000-0000-0000453F0000}"/>
    <cellStyle name="Note 3 2 3 3 2 4" xfId="21548" xr:uid="{00000000-0005-0000-0000-0000463F0000}"/>
    <cellStyle name="Note 3 2 3 3 2 5" xfId="36001" xr:uid="{00000000-0005-0000-0000-0000473F0000}"/>
    <cellStyle name="Note 3 2 3 3 3" xfId="6574" xr:uid="{00000000-0005-0000-0000-0000483F0000}"/>
    <cellStyle name="Note 3 2 3 3 3 2" xfId="24009" xr:uid="{00000000-0005-0000-0000-0000493F0000}"/>
    <cellStyle name="Note 3 2 3 3 3 3" xfId="38462" xr:uid="{00000000-0005-0000-0000-00004A3F0000}"/>
    <cellStyle name="Note 3 2 3 3 4" xfId="9015" xr:uid="{00000000-0005-0000-0000-00004B3F0000}"/>
    <cellStyle name="Note 3 2 3 3 4 2" xfId="26450" xr:uid="{00000000-0005-0000-0000-00004C3F0000}"/>
    <cellStyle name="Note 3 2 3 3 4 3" xfId="40903" xr:uid="{00000000-0005-0000-0000-00004D3F0000}"/>
    <cellStyle name="Note 3 2 3 3 5" xfId="11435" xr:uid="{00000000-0005-0000-0000-00004E3F0000}"/>
    <cellStyle name="Note 3 2 3 3 5 2" xfId="28870" xr:uid="{00000000-0005-0000-0000-00004F3F0000}"/>
    <cellStyle name="Note 3 2 3 3 5 3" xfId="43323" xr:uid="{00000000-0005-0000-0000-0000503F0000}"/>
    <cellStyle name="Note 3 2 3 3 6" xfId="18442" xr:uid="{00000000-0005-0000-0000-0000513F0000}"/>
    <cellStyle name="Note 3 2 3 4" xfId="1602" xr:uid="{00000000-0005-0000-0000-0000523F0000}"/>
    <cellStyle name="Note 3 2 3 4 2" xfId="4113" xr:uid="{00000000-0005-0000-0000-0000533F0000}"/>
    <cellStyle name="Note 3 2 3 4 2 2" xfId="21549" xr:uid="{00000000-0005-0000-0000-0000543F0000}"/>
    <cellStyle name="Note 3 2 3 4 2 3" xfId="36002" xr:uid="{00000000-0005-0000-0000-0000553F0000}"/>
    <cellStyle name="Note 3 2 3 4 3" xfId="6575" xr:uid="{00000000-0005-0000-0000-0000563F0000}"/>
    <cellStyle name="Note 3 2 3 4 3 2" xfId="24010" xr:uid="{00000000-0005-0000-0000-0000573F0000}"/>
    <cellStyle name="Note 3 2 3 4 3 3" xfId="38463" xr:uid="{00000000-0005-0000-0000-0000583F0000}"/>
    <cellStyle name="Note 3 2 3 4 4" xfId="9016" xr:uid="{00000000-0005-0000-0000-0000593F0000}"/>
    <cellStyle name="Note 3 2 3 4 4 2" xfId="26451" xr:uid="{00000000-0005-0000-0000-00005A3F0000}"/>
    <cellStyle name="Note 3 2 3 4 4 3" xfId="40904" xr:uid="{00000000-0005-0000-0000-00005B3F0000}"/>
    <cellStyle name="Note 3 2 3 4 5" xfId="11436" xr:uid="{00000000-0005-0000-0000-00005C3F0000}"/>
    <cellStyle name="Note 3 2 3 4 5 2" xfId="28871" xr:uid="{00000000-0005-0000-0000-00005D3F0000}"/>
    <cellStyle name="Note 3 2 3 4 5 3" xfId="43324" xr:uid="{00000000-0005-0000-0000-00005E3F0000}"/>
    <cellStyle name="Note 3 2 3 4 6" xfId="15170" xr:uid="{00000000-0005-0000-0000-00005F3F0000}"/>
    <cellStyle name="Note 3 2 3 4 6 2" xfId="32605" xr:uid="{00000000-0005-0000-0000-0000603F0000}"/>
    <cellStyle name="Note 3 2 3 4 6 3" xfId="47058" xr:uid="{00000000-0005-0000-0000-0000613F0000}"/>
    <cellStyle name="Note 3 2 3 4 7" xfId="18443" xr:uid="{00000000-0005-0000-0000-0000623F0000}"/>
    <cellStyle name="Note 3 2 3 4 8" xfId="20332" xr:uid="{00000000-0005-0000-0000-0000633F0000}"/>
    <cellStyle name="Note 3 2 3 5" xfId="4110" xr:uid="{00000000-0005-0000-0000-0000643F0000}"/>
    <cellStyle name="Note 3 2 3 5 2" xfId="13708" xr:uid="{00000000-0005-0000-0000-0000653F0000}"/>
    <cellStyle name="Note 3 2 3 5 2 2" xfId="31143" xr:uid="{00000000-0005-0000-0000-0000663F0000}"/>
    <cellStyle name="Note 3 2 3 5 2 3" xfId="45596" xr:uid="{00000000-0005-0000-0000-0000673F0000}"/>
    <cellStyle name="Note 3 2 3 5 3" xfId="16169" xr:uid="{00000000-0005-0000-0000-0000683F0000}"/>
    <cellStyle name="Note 3 2 3 5 3 2" xfId="33604" xr:uid="{00000000-0005-0000-0000-0000693F0000}"/>
    <cellStyle name="Note 3 2 3 5 3 3" xfId="48057" xr:uid="{00000000-0005-0000-0000-00006A3F0000}"/>
    <cellStyle name="Note 3 2 3 5 4" xfId="21546" xr:uid="{00000000-0005-0000-0000-00006B3F0000}"/>
    <cellStyle name="Note 3 2 3 5 5" xfId="35999" xr:uid="{00000000-0005-0000-0000-00006C3F0000}"/>
    <cellStyle name="Note 3 2 3 6" xfId="6572" xr:uid="{00000000-0005-0000-0000-00006D3F0000}"/>
    <cellStyle name="Note 3 2 3 6 2" xfId="24007" xr:uid="{00000000-0005-0000-0000-00006E3F0000}"/>
    <cellStyle name="Note 3 2 3 6 3" xfId="38460" xr:uid="{00000000-0005-0000-0000-00006F3F0000}"/>
    <cellStyle name="Note 3 2 3 7" xfId="9013" xr:uid="{00000000-0005-0000-0000-0000703F0000}"/>
    <cellStyle name="Note 3 2 3 7 2" xfId="26448" xr:uid="{00000000-0005-0000-0000-0000713F0000}"/>
    <cellStyle name="Note 3 2 3 7 3" xfId="40901" xr:uid="{00000000-0005-0000-0000-0000723F0000}"/>
    <cellStyle name="Note 3 2 3 8" xfId="11433" xr:uid="{00000000-0005-0000-0000-0000733F0000}"/>
    <cellStyle name="Note 3 2 3 8 2" xfId="28868" xr:uid="{00000000-0005-0000-0000-0000743F0000}"/>
    <cellStyle name="Note 3 2 3 8 3" xfId="43321" xr:uid="{00000000-0005-0000-0000-0000753F0000}"/>
    <cellStyle name="Note 3 2 3 9" xfId="18440" xr:uid="{00000000-0005-0000-0000-0000763F0000}"/>
    <cellStyle name="Note 3 2 4" xfId="1603" xr:uid="{00000000-0005-0000-0000-0000773F0000}"/>
    <cellStyle name="Note 3 2 4 2" xfId="1604" xr:uid="{00000000-0005-0000-0000-0000783F0000}"/>
    <cellStyle name="Note 3 2 4 2 2" xfId="4115" xr:uid="{00000000-0005-0000-0000-0000793F0000}"/>
    <cellStyle name="Note 3 2 4 2 2 2" xfId="13712" xr:uid="{00000000-0005-0000-0000-00007A3F0000}"/>
    <cellStyle name="Note 3 2 4 2 2 2 2" xfId="31147" xr:uid="{00000000-0005-0000-0000-00007B3F0000}"/>
    <cellStyle name="Note 3 2 4 2 2 2 3" xfId="45600" xr:uid="{00000000-0005-0000-0000-00007C3F0000}"/>
    <cellStyle name="Note 3 2 4 2 2 3" xfId="16173" xr:uid="{00000000-0005-0000-0000-00007D3F0000}"/>
    <cellStyle name="Note 3 2 4 2 2 3 2" xfId="33608" xr:uid="{00000000-0005-0000-0000-00007E3F0000}"/>
    <cellStyle name="Note 3 2 4 2 2 3 3" xfId="48061" xr:uid="{00000000-0005-0000-0000-00007F3F0000}"/>
    <cellStyle name="Note 3 2 4 2 2 4" xfId="21551" xr:uid="{00000000-0005-0000-0000-0000803F0000}"/>
    <cellStyle name="Note 3 2 4 2 2 5" xfId="36004" xr:uid="{00000000-0005-0000-0000-0000813F0000}"/>
    <cellStyle name="Note 3 2 4 2 3" xfId="6577" xr:uid="{00000000-0005-0000-0000-0000823F0000}"/>
    <cellStyle name="Note 3 2 4 2 3 2" xfId="24012" xr:uid="{00000000-0005-0000-0000-0000833F0000}"/>
    <cellStyle name="Note 3 2 4 2 3 3" xfId="38465" xr:uid="{00000000-0005-0000-0000-0000843F0000}"/>
    <cellStyle name="Note 3 2 4 2 4" xfId="9018" xr:uid="{00000000-0005-0000-0000-0000853F0000}"/>
    <cellStyle name="Note 3 2 4 2 4 2" xfId="26453" xr:uid="{00000000-0005-0000-0000-0000863F0000}"/>
    <cellStyle name="Note 3 2 4 2 4 3" xfId="40906" xr:uid="{00000000-0005-0000-0000-0000873F0000}"/>
    <cellStyle name="Note 3 2 4 2 5" xfId="11438" xr:uid="{00000000-0005-0000-0000-0000883F0000}"/>
    <cellStyle name="Note 3 2 4 2 5 2" xfId="28873" xr:uid="{00000000-0005-0000-0000-0000893F0000}"/>
    <cellStyle name="Note 3 2 4 2 5 3" xfId="43326" xr:uid="{00000000-0005-0000-0000-00008A3F0000}"/>
    <cellStyle name="Note 3 2 4 2 6" xfId="18445" xr:uid="{00000000-0005-0000-0000-00008B3F0000}"/>
    <cellStyle name="Note 3 2 4 3" xfId="1605" xr:uid="{00000000-0005-0000-0000-00008C3F0000}"/>
    <cellStyle name="Note 3 2 4 3 2" xfId="4116" xr:uid="{00000000-0005-0000-0000-00008D3F0000}"/>
    <cellStyle name="Note 3 2 4 3 2 2" xfId="13713" xr:uid="{00000000-0005-0000-0000-00008E3F0000}"/>
    <cellStyle name="Note 3 2 4 3 2 2 2" xfId="31148" xr:uid="{00000000-0005-0000-0000-00008F3F0000}"/>
    <cellStyle name="Note 3 2 4 3 2 2 3" xfId="45601" xr:uid="{00000000-0005-0000-0000-0000903F0000}"/>
    <cellStyle name="Note 3 2 4 3 2 3" xfId="16174" xr:uid="{00000000-0005-0000-0000-0000913F0000}"/>
    <cellStyle name="Note 3 2 4 3 2 3 2" xfId="33609" xr:uid="{00000000-0005-0000-0000-0000923F0000}"/>
    <cellStyle name="Note 3 2 4 3 2 3 3" xfId="48062" xr:uid="{00000000-0005-0000-0000-0000933F0000}"/>
    <cellStyle name="Note 3 2 4 3 2 4" xfId="21552" xr:uid="{00000000-0005-0000-0000-0000943F0000}"/>
    <cellStyle name="Note 3 2 4 3 2 5" xfId="36005" xr:uid="{00000000-0005-0000-0000-0000953F0000}"/>
    <cellStyle name="Note 3 2 4 3 3" xfId="6578" xr:uid="{00000000-0005-0000-0000-0000963F0000}"/>
    <cellStyle name="Note 3 2 4 3 3 2" xfId="24013" xr:uid="{00000000-0005-0000-0000-0000973F0000}"/>
    <cellStyle name="Note 3 2 4 3 3 3" xfId="38466" xr:uid="{00000000-0005-0000-0000-0000983F0000}"/>
    <cellStyle name="Note 3 2 4 3 4" xfId="9019" xr:uid="{00000000-0005-0000-0000-0000993F0000}"/>
    <cellStyle name="Note 3 2 4 3 4 2" xfId="26454" xr:uid="{00000000-0005-0000-0000-00009A3F0000}"/>
    <cellStyle name="Note 3 2 4 3 4 3" xfId="40907" xr:uid="{00000000-0005-0000-0000-00009B3F0000}"/>
    <cellStyle name="Note 3 2 4 3 5" xfId="11439" xr:uid="{00000000-0005-0000-0000-00009C3F0000}"/>
    <cellStyle name="Note 3 2 4 3 5 2" xfId="28874" xr:uid="{00000000-0005-0000-0000-00009D3F0000}"/>
    <cellStyle name="Note 3 2 4 3 5 3" xfId="43327" xr:uid="{00000000-0005-0000-0000-00009E3F0000}"/>
    <cellStyle name="Note 3 2 4 3 6" xfId="18446" xr:uid="{00000000-0005-0000-0000-00009F3F0000}"/>
    <cellStyle name="Note 3 2 4 4" xfId="1606" xr:uid="{00000000-0005-0000-0000-0000A03F0000}"/>
    <cellStyle name="Note 3 2 4 4 2" xfId="4117" xr:uid="{00000000-0005-0000-0000-0000A13F0000}"/>
    <cellStyle name="Note 3 2 4 4 2 2" xfId="21553" xr:uid="{00000000-0005-0000-0000-0000A23F0000}"/>
    <cellStyle name="Note 3 2 4 4 2 3" xfId="36006" xr:uid="{00000000-0005-0000-0000-0000A33F0000}"/>
    <cellStyle name="Note 3 2 4 4 3" xfId="6579" xr:uid="{00000000-0005-0000-0000-0000A43F0000}"/>
    <cellStyle name="Note 3 2 4 4 3 2" xfId="24014" xr:uid="{00000000-0005-0000-0000-0000A53F0000}"/>
    <cellStyle name="Note 3 2 4 4 3 3" xfId="38467" xr:uid="{00000000-0005-0000-0000-0000A63F0000}"/>
    <cellStyle name="Note 3 2 4 4 4" xfId="9020" xr:uid="{00000000-0005-0000-0000-0000A73F0000}"/>
    <cellStyle name="Note 3 2 4 4 4 2" xfId="26455" xr:uid="{00000000-0005-0000-0000-0000A83F0000}"/>
    <cellStyle name="Note 3 2 4 4 4 3" xfId="40908" xr:uid="{00000000-0005-0000-0000-0000A93F0000}"/>
    <cellStyle name="Note 3 2 4 4 5" xfId="11440" xr:uid="{00000000-0005-0000-0000-0000AA3F0000}"/>
    <cellStyle name="Note 3 2 4 4 5 2" xfId="28875" xr:uid="{00000000-0005-0000-0000-0000AB3F0000}"/>
    <cellStyle name="Note 3 2 4 4 5 3" xfId="43328" xr:uid="{00000000-0005-0000-0000-0000AC3F0000}"/>
    <cellStyle name="Note 3 2 4 4 6" xfId="15171" xr:uid="{00000000-0005-0000-0000-0000AD3F0000}"/>
    <cellStyle name="Note 3 2 4 4 6 2" xfId="32606" xr:uid="{00000000-0005-0000-0000-0000AE3F0000}"/>
    <cellStyle name="Note 3 2 4 4 6 3" xfId="47059" xr:uid="{00000000-0005-0000-0000-0000AF3F0000}"/>
    <cellStyle name="Note 3 2 4 4 7" xfId="18447" xr:uid="{00000000-0005-0000-0000-0000B03F0000}"/>
    <cellStyle name="Note 3 2 4 4 8" xfId="20333" xr:uid="{00000000-0005-0000-0000-0000B13F0000}"/>
    <cellStyle name="Note 3 2 4 5" xfId="4114" xr:uid="{00000000-0005-0000-0000-0000B23F0000}"/>
    <cellStyle name="Note 3 2 4 5 2" xfId="13711" xr:uid="{00000000-0005-0000-0000-0000B33F0000}"/>
    <cellStyle name="Note 3 2 4 5 2 2" xfId="31146" xr:uid="{00000000-0005-0000-0000-0000B43F0000}"/>
    <cellStyle name="Note 3 2 4 5 2 3" xfId="45599" xr:uid="{00000000-0005-0000-0000-0000B53F0000}"/>
    <cellStyle name="Note 3 2 4 5 3" xfId="16172" xr:uid="{00000000-0005-0000-0000-0000B63F0000}"/>
    <cellStyle name="Note 3 2 4 5 3 2" xfId="33607" xr:uid="{00000000-0005-0000-0000-0000B73F0000}"/>
    <cellStyle name="Note 3 2 4 5 3 3" xfId="48060" xr:uid="{00000000-0005-0000-0000-0000B83F0000}"/>
    <cellStyle name="Note 3 2 4 5 4" xfId="21550" xr:uid="{00000000-0005-0000-0000-0000B93F0000}"/>
    <cellStyle name="Note 3 2 4 5 5" xfId="36003" xr:uid="{00000000-0005-0000-0000-0000BA3F0000}"/>
    <cellStyle name="Note 3 2 4 6" xfId="6576" xr:uid="{00000000-0005-0000-0000-0000BB3F0000}"/>
    <cellStyle name="Note 3 2 4 6 2" xfId="24011" xr:uid="{00000000-0005-0000-0000-0000BC3F0000}"/>
    <cellStyle name="Note 3 2 4 6 3" xfId="38464" xr:uid="{00000000-0005-0000-0000-0000BD3F0000}"/>
    <cellStyle name="Note 3 2 4 7" xfId="9017" xr:uid="{00000000-0005-0000-0000-0000BE3F0000}"/>
    <cellStyle name="Note 3 2 4 7 2" xfId="26452" xr:uid="{00000000-0005-0000-0000-0000BF3F0000}"/>
    <cellStyle name="Note 3 2 4 7 3" xfId="40905" xr:uid="{00000000-0005-0000-0000-0000C03F0000}"/>
    <cellStyle name="Note 3 2 4 8" xfId="11437" xr:uid="{00000000-0005-0000-0000-0000C13F0000}"/>
    <cellStyle name="Note 3 2 4 8 2" xfId="28872" xr:uid="{00000000-0005-0000-0000-0000C23F0000}"/>
    <cellStyle name="Note 3 2 4 8 3" xfId="43325" xr:uid="{00000000-0005-0000-0000-0000C33F0000}"/>
    <cellStyle name="Note 3 2 4 9" xfId="18444" xr:uid="{00000000-0005-0000-0000-0000C43F0000}"/>
    <cellStyle name="Note 3 2 5" xfId="1607" xr:uid="{00000000-0005-0000-0000-0000C53F0000}"/>
    <cellStyle name="Note 3 2 5 2" xfId="1608" xr:uid="{00000000-0005-0000-0000-0000C63F0000}"/>
    <cellStyle name="Note 3 2 5 2 2" xfId="4119" xr:uid="{00000000-0005-0000-0000-0000C73F0000}"/>
    <cellStyle name="Note 3 2 5 2 2 2" xfId="13715" xr:uid="{00000000-0005-0000-0000-0000C83F0000}"/>
    <cellStyle name="Note 3 2 5 2 2 2 2" xfId="31150" xr:uid="{00000000-0005-0000-0000-0000C93F0000}"/>
    <cellStyle name="Note 3 2 5 2 2 2 3" xfId="45603" xr:uid="{00000000-0005-0000-0000-0000CA3F0000}"/>
    <cellStyle name="Note 3 2 5 2 2 3" xfId="16176" xr:uid="{00000000-0005-0000-0000-0000CB3F0000}"/>
    <cellStyle name="Note 3 2 5 2 2 3 2" xfId="33611" xr:uid="{00000000-0005-0000-0000-0000CC3F0000}"/>
    <cellStyle name="Note 3 2 5 2 2 3 3" xfId="48064" xr:uid="{00000000-0005-0000-0000-0000CD3F0000}"/>
    <cellStyle name="Note 3 2 5 2 2 4" xfId="21555" xr:uid="{00000000-0005-0000-0000-0000CE3F0000}"/>
    <cellStyle name="Note 3 2 5 2 2 5" xfId="36008" xr:uid="{00000000-0005-0000-0000-0000CF3F0000}"/>
    <cellStyle name="Note 3 2 5 2 3" xfId="6581" xr:uid="{00000000-0005-0000-0000-0000D03F0000}"/>
    <cellStyle name="Note 3 2 5 2 3 2" xfId="24016" xr:uid="{00000000-0005-0000-0000-0000D13F0000}"/>
    <cellStyle name="Note 3 2 5 2 3 3" xfId="38469" xr:uid="{00000000-0005-0000-0000-0000D23F0000}"/>
    <cellStyle name="Note 3 2 5 2 4" xfId="9022" xr:uid="{00000000-0005-0000-0000-0000D33F0000}"/>
    <cellStyle name="Note 3 2 5 2 4 2" xfId="26457" xr:uid="{00000000-0005-0000-0000-0000D43F0000}"/>
    <cellStyle name="Note 3 2 5 2 4 3" xfId="40910" xr:uid="{00000000-0005-0000-0000-0000D53F0000}"/>
    <cellStyle name="Note 3 2 5 2 5" xfId="11442" xr:uid="{00000000-0005-0000-0000-0000D63F0000}"/>
    <cellStyle name="Note 3 2 5 2 5 2" xfId="28877" xr:uid="{00000000-0005-0000-0000-0000D73F0000}"/>
    <cellStyle name="Note 3 2 5 2 5 3" xfId="43330" xr:uid="{00000000-0005-0000-0000-0000D83F0000}"/>
    <cellStyle name="Note 3 2 5 2 6" xfId="18449" xr:uid="{00000000-0005-0000-0000-0000D93F0000}"/>
    <cellStyle name="Note 3 2 5 3" xfId="1609" xr:uid="{00000000-0005-0000-0000-0000DA3F0000}"/>
    <cellStyle name="Note 3 2 5 3 2" xfId="4120" xr:uid="{00000000-0005-0000-0000-0000DB3F0000}"/>
    <cellStyle name="Note 3 2 5 3 2 2" xfId="13716" xr:uid="{00000000-0005-0000-0000-0000DC3F0000}"/>
    <cellStyle name="Note 3 2 5 3 2 2 2" xfId="31151" xr:uid="{00000000-0005-0000-0000-0000DD3F0000}"/>
    <cellStyle name="Note 3 2 5 3 2 2 3" xfId="45604" xr:uid="{00000000-0005-0000-0000-0000DE3F0000}"/>
    <cellStyle name="Note 3 2 5 3 2 3" xfId="16177" xr:uid="{00000000-0005-0000-0000-0000DF3F0000}"/>
    <cellStyle name="Note 3 2 5 3 2 3 2" xfId="33612" xr:uid="{00000000-0005-0000-0000-0000E03F0000}"/>
    <cellStyle name="Note 3 2 5 3 2 3 3" xfId="48065" xr:uid="{00000000-0005-0000-0000-0000E13F0000}"/>
    <cellStyle name="Note 3 2 5 3 2 4" xfId="21556" xr:uid="{00000000-0005-0000-0000-0000E23F0000}"/>
    <cellStyle name="Note 3 2 5 3 2 5" xfId="36009" xr:uid="{00000000-0005-0000-0000-0000E33F0000}"/>
    <cellStyle name="Note 3 2 5 3 3" xfId="6582" xr:uid="{00000000-0005-0000-0000-0000E43F0000}"/>
    <cellStyle name="Note 3 2 5 3 3 2" xfId="24017" xr:uid="{00000000-0005-0000-0000-0000E53F0000}"/>
    <cellStyle name="Note 3 2 5 3 3 3" xfId="38470" xr:uid="{00000000-0005-0000-0000-0000E63F0000}"/>
    <cellStyle name="Note 3 2 5 3 4" xfId="9023" xr:uid="{00000000-0005-0000-0000-0000E73F0000}"/>
    <cellStyle name="Note 3 2 5 3 4 2" xfId="26458" xr:uid="{00000000-0005-0000-0000-0000E83F0000}"/>
    <cellStyle name="Note 3 2 5 3 4 3" xfId="40911" xr:uid="{00000000-0005-0000-0000-0000E93F0000}"/>
    <cellStyle name="Note 3 2 5 3 5" xfId="11443" xr:uid="{00000000-0005-0000-0000-0000EA3F0000}"/>
    <cellStyle name="Note 3 2 5 3 5 2" xfId="28878" xr:uid="{00000000-0005-0000-0000-0000EB3F0000}"/>
    <cellStyle name="Note 3 2 5 3 5 3" xfId="43331" xr:uid="{00000000-0005-0000-0000-0000EC3F0000}"/>
    <cellStyle name="Note 3 2 5 3 6" xfId="18450" xr:uid="{00000000-0005-0000-0000-0000ED3F0000}"/>
    <cellStyle name="Note 3 2 5 4" xfId="1610" xr:uid="{00000000-0005-0000-0000-0000EE3F0000}"/>
    <cellStyle name="Note 3 2 5 4 2" xfId="4121" xr:uid="{00000000-0005-0000-0000-0000EF3F0000}"/>
    <cellStyle name="Note 3 2 5 4 2 2" xfId="21557" xr:uid="{00000000-0005-0000-0000-0000F03F0000}"/>
    <cellStyle name="Note 3 2 5 4 2 3" xfId="36010" xr:uid="{00000000-0005-0000-0000-0000F13F0000}"/>
    <cellStyle name="Note 3 2 5 4 3" xfId="6583" xr:uid="{00000000-0005-0000-0000-0000F23F0000}"/>
    <cellStyle name="Note 3 2 5 4 3 2" xfId="24018" xr:uid="{00000000-0005-0000-0000-0000F33F0000}"/>
    <cellStyle name="Note 3 2 5 4 3 3" xfId="38471" xr:uid="{00000000-0005-0000-0000-0000F43F0000}"/>
    <cellStyle name="Note 3 2 5 4 4" xfId="9024" xr:uid="{00000000-0005-0000-0000-0000F53F0000}"/>
    <cellStyle name="Note 3 2 5 4 4 2" xfId="26459" xr:uid="{00000000-0005-0000-0000-0000F63F0000}"/>
    <cellStyle name="Note 3 2 5 4 4 3" xfId="40912" xr:uid="{00000000-0005-0000-0000-0000F73F0000}"/>
    <cellStyle name="Note 3 2 5 4 5" xfId="11444" xr:uid="{00000000-0005-0000-0000-0000F83F0000}"/>
    <cellStyle name="Note 3 2 5 4 5 2" xfId="28879" xr:uid="{00000000-0005-0000-0000-0000F93F0000}"/>
    <cellStyle name="Note 3 2 5 4 5 3" xfId="43332" xr:uid="{00000000-0005-0000-0000-0000FA3F0000}"/>
    <cellStyle name="Note 3 2 5 4 6" xfId="15172" xr:uid="{00000000-0005-0000-0000-0000FB3F0000}"/>
    <cellStyle name="Note 3 2 5 4 6 2" xfId="32607" xr:uid="{00000000-0005-0000-0000-0000FC3F0000}"/>
    <cellStyle name="Note 3 2 5 4 6 3" xfId="47060" xr:uid="{00000000-0005-0000-0000-0000FD3F0000}"/>
    <cellStyle name="Note 3 2 5 4 7" xfId="18451" xr:uid="{00000000-0005-0000-0000-0000FE3F0000}"/>
    <cellStyle name="Note 3 2 5 4 8" xfId="20334" xr:uid="{00000000-0005-0000-0000-0000FF3F0000}"/>
    <cellStyle name="Note 3 2 5 5" xfId="4118" xr:uid="{00000000-0005-0000-0000-000000400000}"/>
    <cellStyle name="Note 3 2 5 5 2" xfId="13714" xr:uid="{00000000-0005-0000-0000-000001400000}"/>
    <cellStyle name="Note 3 2 5 5 2 2" xfId="31149" xr:uid="{00000000-0005-0000-0000-000002400000}"/>
    <cellStyle name="Note 3 2 5 5 2 3" xfId="45602" xr:uid="{00000000-0005-0000-0000-000003400000}"/>
    <cellStyle name="Note 3 2 5 5 3" xfId="16175" xr:uid="{00000000-0005-0000-0000-000004400000}"/>
    <cellStyle name="Note 3 2 5 5 3 2" xfId="33610" xr:uid="{00000000-0005-0000-0000-000005400000}"/>
    <cellStyle name="Note 3 2 5 5 3 3" xfId="48063" xr:uid="{00000000-0005-0000-0000-000006400000}"/>
    <cellStyle name="Note 3 2 5 5 4" xfId="21554" xr:uid="{00000000-0005-0000-0000-000007400000}"/>
    <cellStyle name="Note 3 2 5 5 5" xfId="36007" xr:uid="{00000000-0005-0000-0000-000008400000}"/>
    <cellStyle name="Note 3 2 5 6" xfId="6580" xr:uid="{00000000-0005-0000-0000-000009400000}"/>
    <cellStyle name="Note 3 2 5 6 2" xfId="24015" xr:uid="{00000000-0005-0000-0000-00000A400000}"/>
    <cellStyle name="Note 3 2 5 6 3" xfId="38468" xr:uid="{00000000-0005-0000-0000-00000B400000}"/>
    <cellStyle name="Note 3 2 5 7" xfId="9021" xr:uid="{00000000-0005-0000-0000-00000C400000}"/>
    <cellStyle name="Note 3 2 5 7 2" xfId="26456" xr:uid="{00000000-0005-0000-0000-00000D400000}"/>
    <cellStyle name="Note 3 2 5 7 3" xfId="40909" xr:uid="{00000000-0005-0000-0000-00000E400000}"/>
    <cellStyle name="Note 3 2 5 8" xfId="11441" xr:uid="{00000000-0005-0000-0000-00000F400000}"/>
    <cellStyle name="Note 3 2 5 8 2" xfId="28876" xr:uid="{00000000-0005-0000-0000-000010400000}"/>
    <cellStyle name="Note 3 2 5 8 3" xfId="43329" xr:uid="{00000000-0005-0000-0000-000011400000}"/>
    <cellStyle name="Note 3 2 5 9" xfId="18448" xr:uid="{00000000-0005-0000-0000-000012400000}"/>
    <cellStyle name="Note 3 2 6" xfId="1611" xr:uid="{00000000-0005-0000-0000-000013400000}"/>
    <cellStyle name="Note 3 2 6 2" xfId="4122" xr:uid="{00000000-0005-0000-0000-000014400000}"/>
    <cellStyle name="Note 3 2 6 2 2" xfId="13717" xr:uid="{00000000-0005-0000-0000-000015400000}"/>
    <cellStyle name="Note 3 2 6 2 2 2" xfId="31152" xr:uid="{00000000-0005-0000-0000-000016400000}"/>
    <cellStyle name="Note 3 2 6 2 2 3" xfId="45605" xr:uid="{00000000-0005-0000-0000-000017400000}"/>
    <cellStyle name="Note 3 2 6 2 3" xfId="16178" xr:uid="{00000000-0005-0000-0000-000018400000}"/>
    <cellStyle name="Note 3 2 6 2 3 2" xfId="33613" xr:uid="{00000000-0005-0000-0000-000019400000}"/>
    <cellStyle name="Note 3 2 6 2 3 3" xfId="48066" xr:uid="{00000000-0005-0000-0000-00001A400000}"/>
    <cellStyle name="Note 3 2 6 2 4" xfId="21558" xr:uid="{00000000-0005-0000-0000-00001B400000}"/>
    <cellStyle name="Note 3 2 6 2 5" xfId="36011" xr:uid="{00000000-0005-0000-0000-00001C400000}"/>
    <cellStyle name="Note 3 2 6 3" xfId="6584" xr:uid="{00000000-0005-0000-0000-00001D400000}"/>
    <cellStyle name="Note 3 2 6 3 2" xfId="24019" xr:uid="{00000000-0005-0000-0000-00001E400000}"/>
    <cellStyle name="Note 3 2 6 3 3" xfId="38472" xr:uid="{00000000-0005-0000-0000-00001F400000}"/>
    <cellStyle name="Note 3 2 6 4" xfId="9025" xr:uid="{00000000-0005-0000-0000-000020400000}"/>
    <cellStyle name="Note 3 2 6 4 2" xfId="26460" xr:uid="{00000000-0005-0000-0000-000021400000}"/>
    <cellStyle name="Note 3 2 6 4 3" xfId="40913" xr:uid="{00000000-0005-0000-0000-000022400000}"/>
    <cellStyle name="Note 3 2 6 5" xfId="11445" xr:uid="{00000000-0005-0000-0000-000023400000}"/>
    <cellStyle name="Note 3 2 6 5 2" xfId="28880" xr:uid="{00000000-0005-0000-0000-000024400000}"/>
    <cellStyle name="Note 3 2 6 5 3" xfId="43333" xr:uid="{00000000-0005-0000-0000-000025400000}"/>
    <cellStyle name="Note 3 2 6 6" xfId="18452" xr:uid="{00000000-0005-0000-0000-000026400000}"/>
    <cellStyle name="Note 3 2 7" xfId="1612" xr:uid="{00000000-0005-0000-0000-000027400000}"/>
    <cellStyle name="Note 3 2 7 2" xfId="4123" xr:uid="{00000000-0005-0000-0000-000028400000}"/>
    <cellStyle name="Note 3 2 7 2 2" xfId="13718" xr:uid="{00000000-0005-0000-0000-000029400000}"/>
    <cellStyle name="Note 3 2 7 2 2 2" xfId="31153" xr:uid="{00000000-0005-0000-0000-00002A400000}"/>
    <cellStyle name="Note 3 2 7 2 2 3" xfId="45606" xr:uid="{00000000-0005-0000-0000-00002B400000}"/>
    <cellStyle name="Note 3 2 7 2 3" xfId="16179" xr:uid="{00000000-0005-0000-0000-00002C400000}"/>
    <cellStyle name="Note 3 2 7 2 3 2" xfId="33614" xr:uid="{00000000-0005-0000-0000-00002D400000}"/>
    <cellStyle name="Note 3 2 7 2 3 3" xfId="48067" xr:uid="{00000000-0005-0000-0000-00002E400000}"/>
    <cellStyle name="Note 3 2 7 2 4" xfId="21559" xr:uid="{00000000-0005-0000-0000-00002F400000}"/>
    <cellStyle name="Note 3 2 7 2 5" xfId="36012" xr:uid="{00000000-0005-0000-0000-000030400000}"/>
    <cellStyle name="Note 3 2 7 3" xfId="6585" xr:uid="{00000000-0005-0000-0000-000031400000}"/>
    <cellStyle name="Note 3 2 7 3 2" xfId="24020" xr:uid="{00000000-0005-0000-0000-000032400000}"/>
    <cellStyle name="Note 3 2 7 3 3" xfId="38473" xr:uid="{00000000-0005-0000-0000-000033400000}"/>
    <cellStyle name="Note 3 2 7 4" xfId="9026" xr:uid="{00000000-0005-0000-0000-000034400000}"/>
    <cellStyle name="Note 3 2 7 4 2" xfId="26461" xr:uid="{00000000-0005-0000-0000-000035400000}"/>
    <cellStyle name="Note 3 2 7 4 3" xfId="40914" xr:uid="{00000000-0005-0000-0000-000036400000}"/>
    <cellStyle name="Note 3 2 7 5" xfId="11446" xr:uid="{00000000-0005-0000-0000-000037400000}"/>
    <cellStyle name="Note 3 2 7 5 2" xfId="28881" xr:uid="{00000000-0005-0000-0000-000038400000}"/>
    <cellStyle name="Note 3 2 7 5 3" xfId="43334" xr:uid="{00000000-0005-0000-0000-000039400000}"/>
    <cellStyle name="Note 3 2 7 6" xfId="18453" xr:uid="{00000000-0005-0000-0000-00003A400000}"/>
    <cellStyle name="Note 3 2 8" xfId="1613" xr:uid="{00000000-0005-0000-0000-00003B400000}"/>
    <cellStyle name="Note 3 2 8 2" xfId="4124" xr:uid="{00000000-0005-0000-0000-00003C400000}"/>
    <cellStyle name="Note 3 2 8 2 2" xfId="21560" xr:uid="{00000000-0005-0000-0000-00003D400000}"/>
    <cellStyle name="Note 3 2 8 2 3" xfId="36013" xr:uid="{00000000-0005-0000-0000-00003E400000}"/>
    <cellStyle name="Note 3 2 8 3" xfId="6586" xr:uid="{00000000-0005-0000-0000-00003F400000}"/>
    <cellStyle name="Note 3 2 8 3 2" xfId="24021" xr:uid="{00000000-0005-0000-0000-000040400000}"/>
    <cellStyle name="Note 3 2 8 3 3" xfId="38474" xr:uid="{00000000-0005-0000-0000-000041400000}"/>
    <cellStyle name="Note 3 2 8 4" xfId="9027" xr:uid="{00000000-0005-0000-0000-000042400000}"/>
    <cellStyle name="Note 3 2 8 4 2" xfId="26462" xr:uid="{00000000-0005-0000-0000-000043400000}"/>
    <cellStyle name="Note 3 2 8 4 3" xfId="40915" xr:uid="{00000000-0005-0000-0000-000044400000}"/>
    <cellStyle name="Note 3 2 8 5" xfId="11447" xr:uid="{00000000-0005-0000-0000-000045400000}"/>
    <cellStyle name="Note 3 2 8 5 2" xfId="28882" xr:uid="{00000000-0005-0000-0000-000046400000}"/>
    <cellStyle name="Note 3 2 8 5 3" xfId="43335" xr:uid="{00000000-0005-0000-0000-000047400000}"/>
    <cellStyle name="Note 3 2 8 6" xfId="15173" xr:uid="{00000000-0005-0000-0000-000048400000}"/>
    <cellStyle name="Note 3 2 8 6 2" xfId="32608" xr:uid="{00000000-0005-0000-0000-000049400000}"/>
    <cellStyle name="Note 3 2 8 6 3" xfId="47061" xr:uid="{00000000-0005-0000-0000-00004A400000}"/>
    <cellStyle name="Note 3 2 8 7" xfId="18454" xr:uid="{00000000-0005-0000-0000-00004B400000}"/>
    <cellStyle name="Note 3 2 8 8" xfId="20335" xr:uid="{00000000-0005-0000-0000-00004C400000}"/>
    <cellStyle name="Note 3 2 9" xfId="4105" xr:uid="{00000000-0005-0000-0000-00004D400000}"/>
    <cellStyle name="Note 3 2 9 2" xfId="13704" xr:uid="{00000000-0005-0000-0000-00004E400000}"/>
    <cellStyle name="Note 3 2 9 2 2" xfId="31139" xr:uid="{00000000-0005-0000-0000-00004F400000}"/>
    <cellStyle name="Note 3 2 9 2 3" xfId="45592" xr:uid="{00000000-0005-0000-0000-000050400000}"/>
    <cellStyle name="Note 3 2 9 3" xfId="16165" xr:uid="{00000000-0005-0000-0000-000051400000}"/>
    <cellStyle name="Note 3 2 9 3 2" xfId="33600" xr:uid="{00000000-0005-0000-0000-000052400000}"/>
    <cellStyle name="Note 3 2 9 3 3" xfId="48053" xr:uid="{00000000-0005-0000-0000-000053400000}"/>
    <cellStyle name="Note 3 2 9 4" xfId="21541" xr:uid="{00000000-0005-0000-0000-000054400000}"/>
    <cellStyle name="Note 3 2 9 5" xfId="35994" xr:uid="{00000000-0005-0000-0000-000055400000}"/>
    <cellStyle name="Note 3 20" xfId="1614" xr:uid="{00000000-0005-0000-0000-000056400000}"/>
    <cellStyle name="Note 3 20 10" xfId="18455" xr:uid="{00000000-0005-0000-0000-000057400000}"/>
    <cellStyle name="Note 3 20 2" xfId="1615" xr:uid="{00000000-0005-0000-0000-000058400000}"/>
    <cellStyle name="Note 3 20 2 10" xfId="9029" xr:uid="{00000000-0005-0000-0000-000059400000}"/>
    <cellStyle name="Note 3 20 2 10 2" xfId="26464" xr:uid="{00000000-0005-0000-0000-00005A400000}"/>
    <cellStyle name="Note 3 20 2 10 3" xfId="40917" xr:uid="{00000000-0005-0000-0000-00005B400000}"/>
    <cellStyle name="Note 3 20 2 11" xfId="11449" xr:uid="{00000000-0005-0000-0000-00005C400000}"/>
    <cellStyle name="Note 3 20 2 11 2" xfId="28884" xr:uid="{00000000-0005-0000-0000-00005D400000}"/>
    <cellStyle name="Note 3 20 2 11 3" xfId="43337" xr:uid="{00000000-0005-0000-0000-00005E400000}"/>
    <cellStyle name="Note 3 20 2 12" xfId="18456" xr:uid="{00000000-0005-0000-0000-00005F400000}"/>
    <cellStyle name="Note 3 20 2 2" xfId="1616" xr:uid="{00000000-0005-0000-0000-000060400000}"/>
    <cellStyle name="Note 3 20 2 2 2" xfId="1617" xr:uid="{00000000-0005-0000-0000-000061400000}"/>
    <cellStyle name="Note 3 20 2 2 2 2" xfId="4128" xr:uid="{00000000-0005-0000-0000-000062400000}"/>
    <cellStyle name="Note 3 20 2 2 2 2 2" xfId="13722" xr:uid="{00000000-0005-0000-0000-000063400000}"/>
    <cellStyle name="Note 3 20 2 2 2 2 2 2" xfId="31157" xr:uid="{00000000-0005-0000-0000-000064400000}"/>
    <cellStyle name="Note 3 20 2 2 2 2 2 3" xfId="45610" xr:uid="{00000000-0005-0000-0000-000065400000}"/>
    <cellStyle name="Note 3 20 2 2 2 2 3" xfId="16183" xr:uid="{00000000-0005-0000-0000-000066400000}"/>
    <cellStyle name="Note 3 20 2 2 2 2 3 2" xfId="33618" xr:uid="{00000000-0005-0000-0000-000067400000}"/>
    <cellStyle name="Note 3 20 2 2 2 2 3 3" xfId="48071" xr:uid="{00000000-0005-0000-0000-000068400000}"/>
    <cellStyle name="Note 3 20 2 2 2 2 4" xfId="21564" xr:uid="{00000000-0005-0000-0000-000069400000}"/>
    <cellStyle name="Note 3 20 2 2 2 2 5" xfId="36017" xr:uid="{00000000-0005-0000-0000-00006A400000}"/>
    <cellStyle name="Note 3 20 2 2 2 3" xfId="6590" xr:uid="{00000000-0005-0000-0000-00006B400000}"/>
    <cellStyle name="Note 3 20 2 2 2 3 2" xfId="24025" xr:uid="{00000000-0005-0000-0000-00006C400000}"/>
    <cellStyle name="Note 3 20 2 2 2 3 3" xfId="38478" xr:uid="{00000000-0005-0000-0000-00006D400000}"/>
    <cellStyle name="Note 3 20 2 2 2 4" xfId="9031" xr:uid="{00000000-0005-0000-0000-00006E400000}"/>
    <cellStyle name="Note 3 20 2 2 2 4 2" xfId="26466" xr:uid="{00000000-0005-0000-0000-00006F400000}"/>
    <cellStyle name="Note 3 20 2 2 2 4 3" xfId="40919" xr:uid="{00000000-0005-0000-0000-000070400000}"/>
    <cellStyle name="Note 3 20 2 2 2 5" xfId="11451" xr:uid="{00000000-0005-0000-0000-000071400000}"/>
    <cellStyle name="Note 3 20 2 2 2 5 2" xfId="28886" xr:uid="{00000000-0005-0000-0000-000072400000}"/>
    <cellStyle name="Note 3 20 2 2 2 5 3" xfId="43339" xr:uid="{00000000-0005-0000-0000-000073400000}"/>
    <cellStyle name="Note 3 20 2 2 2 6" xfId="18458" xr:uid="{00000000-0005-0000-0000-000074400000}"/>
    <cellStyle name="Note 3 20 2 2 3" xfId="1618" xr:uid="{00000000-0005-0000-0000-000075400000}"/>
    <cellStyle name="Note 3 20 2 2 3 2" xfId="4129" xr:uid="{00000000-0005-0000-0000-000076400000}"/>
    <cellStyle name="Note 3 20 2 2 3 2 2" xfId="13723" xr:uid="{00000000-0005-0000-0000-000077400000}"/>
    <cellStyle name="Note 3 20 2 2 3 2 2 2" xfId="31158" xr:uid="{00000000-0005-0000-0000-000078400000}"/>
    <cellStyle name="Note 3 20 2 2 3 2 2 3" xfId="45611" xr:uid="{00000000-0005-0000-0000-000079400000}"/>
    <cellStyle name="Note 3 20 2 2 3 2 3" xfId="16184" xr:uid="{00000000-0005-0000-0000-00007A400000}"/>
    <cellStyle name="Note 3 20 2 2 3 2 3 2" xfId="33619" xr:uid="{00000000-0005-0000-0000-00007B400000}"/>
    <cellStyle name="Note 3 20 2 2 3 2 3 3" xfId="48072" xr:uid="{00000000-0005-0000-0000-00007C400000}"/>
    <cellStyle name="Note 3 20 2 2 3 2 4" xfId="21565" xr:uid="{00000000-0005-0000-0000-00007D400000}"/>
    <cellStyle name="Note 3 20 2 2 3 2 5" xfId="36018" xr:uid="{00000000-0005-0000-0000-00007E400000}"/>
    <cellStyle name="Note 3 20 2 2 3 3" xfId="6591" xr:uid="{00000000-0005-0000-0000-00007F400000}"/>
    <cellStyle name="Note 3 20 2 2 3 3 2" xfId="24026" xr:uid="{00000000-0005-0000-0000-000080400000}"/>
    <cellStyle name="Note 3 20 2 2 3 3 3" xfId="38479" xr:uid="{00000000-0005-0000-0000-000081400000}"/>
    <cellStyle name="Note 3 20 2 2 3 4" xfId="9032" xr:uid="{00000000-0005-0000-0000-000082400000}"/>
    <cellStyle name="Note 3 20 2 2 3 4 2" xfId="26467" xr:uid="{00000000-0005-0000-0000-000083400000}"/>
    <cellStyle name="Note 3 20 2 2 3 4 3" xfId="40920" xr:uid="{00000000-0005-0000-0000-000084400000}"/>
    <cellStyle name="Note 3 20 2 2 3 5" xfId="11452" xr:uid="{00000000-0005-0000-0000-000085400000}"/>
    <cellStyle name="Note 3 20 2 2 3 5 2" xfId="28887" xr:uid="{00000000-0005-0000-0000-000086400000}"/>
    <cellStyle name="Note 3 20 2 2 3 5 3" xfId="43340" xr:uid="{00000000-0005-0000-0000-000087400000}"/>
    <cellStyle name="Note 3 20 2 2 3 6" xfId="18459" xr:uid="{00000000-0005-0000-0000-000088400000}"/>
    <cellStyle name="Note 3 20 2 2 4" xfId="1619" xr:uid="{00000000-0005-0000-0000-000089400000}"/>
    <cellStyle name="Note 3 20 2 2 4 2" xfId="4130" xr:uid="{00000000-0005-0000-0000-00008A400000}"/>
    <cellStyle name="Note 3 20 2 2 4 2 2" xfId="21566" xr:uid="{00000000-0005-0000-0000-00008B400000}"/>
    <cellStyle name="Note 3 20 2 2 4 2 3" xfId="36019" xr:uid="{00000000-0005-0000-0000-00008C400000}"/>
    <cellStyle name="Note 3 20 2 2 4 3" xfId="6592" xr:uid="{00000000-0005-0000-0000-00008D400000}"/>
    <cellStyle name="Note 3 20 2 2 4 3 2" xfId="24027" xr:uid="{00000000-0005-0000-0000-00008E400000}"/>
    <cellStyle name="Note 3 20 2 2 4 3 3" xfId="38480" xr:uid="{00000000-0005-0000-0000-00008F400000}"/>
    <cellStyle name="Note 3 20 2 2 4 4" xfId="9033" xr:uid="{00000000-0005-0000-0000-000090400000}"/>
    <cellStyle name="Note 3 20 2 2 4 4 2" xfId="26468" xr:uid="{00000000-0005-0000-0000-000091400000}"/>
    <cellStyle name="Note 3 20 2 2 4 4 3" xfId="40921" xr:uid="{00000000-0005-0000-0000-000092400000}"/>
    <cellStyle name="Note 3 20 2 2 4 5" xfId="11453" xr:uid="{00000000-0005-0000-0000-000093400000}"/>
    <cellStyle name="Note 3 20 2 2 4 5 2" xfId="28888" xr:uid="{00000000-0005-0000-0000-000094400000}"/>
    <cellStyle name="Note 3 20 2 2 4 5 3" xfId="43341" xr:uid="{00000000-0005-0000-0000-000095400000}"/>
    <cellStyle name="Note 3 20 2 2 4 6" xfId="15174" xr:uid="{00000000-0005-0000-0000-000096400000}"/>
    <cellStyle name="Note 3 20 2 2 4 6 2" xfId="32609" xr:uid="{00000000-0005-0000-0000-000097400000}"/>
    <cellStyle name="Note 3 20 2 2 4 6 3" xfId="47062" xr:uid="{00000000-0005-0000-0000-000098400000}"/>
    <cellStyle name="Note 3 20 2 2 4 7" xfId="18460" xr:uid="{00000000-0005-0000-0000-000099400000}"/>
    <cellStyle name="Note 3 20 2 2 4 8" xfId="20336" xr:uid="{00000000-0005-0000-0000-00009A400000}"/>
    <cellStyle name="Note 3 20 2 2 5" xfId="4127" xr:uid="{00000000-0005-0000-0000-00009B400000}"/>
    <cellStyle name="Note 3 20 2 2 5 2" xfId="13721" xr:uid="{00000000-0005-0000-0000-00009C400000}"/>
    <cellStyle name="Note 3 20 2 2 5 2 2" xfId="31156" xr:uid="{00000000-0005-0000-0000-00009D400000}"/>
    <cellStyle name="Note 3 20 2 2 5 2 3" xfId="45609" xr:uid="{00000000-0005-0000-0000-00009E400000}"/>
    <cellStyle name="Note 3 20 2 2 5 3" xfId="16182" xr:uid="{00000000-0005-0000-0000-00009F400000}"/>
    <cellStyle name="Note 3 20 2 2 5 3 2" xfId="33617" xr:uid="{00000000-0005-0000-0000-0000A0400000}"/>
    <cellStyle name="Note 3 20 2 2 5 3 3" xfId="48070" xr:uid="{00000000-0005-0000-0000-0000A1400000}"/>
    <cellStyle name="Note 3 20 2 2 5 4" xfId="21563" xr:uid="{00000000-0005-0000-0000-0000A2400000}"/>
    <cellStyle name="Note 3 20 2 2 5 5" xfId="36016" xr:uid="{00000000-0005-0000-0000-0000A3400000}"/>
    <cellStyle name="Note 3 20 2 2 6" xfId="6589" xr:uid="{00000000-0005-0000-0000-0000A4400000}"/>
    <cellStyle name="Note 3 20 2 2 6 2" xfId="24024" xr:uid="{00000000-0005-0000-0000-0000A5400000}"/>
    <cellStyle name="Note 3 20 2 2 6 3" xfId="38477" xr:uid="{00000000-0005-0000-0000-0000A6400000}"/>
    <cellStyle name="Note 3 20 2 2 7" xfId="9030" xr:uid="{00000000-0005-0000-0000-0000A7400000}"/>
    <cellStyle name="Note 3 20 2 2 7 2" xfId="26465" xr:uid="{00000000-0005-0000-0000-0000A8400000}"/>
    <cellStyle name="Note 3 20 2 2 7 3" xfId="40918" xr:uid="{00000000-0005-0000-0000-0000A9400000}"/>
    <cellStyle name="Note 3 20 2 2 8" xfId="11450" xr:uid="{00000000-0005-0000-0000-0000AA400000}"/>
    <cellStyle name="Note 3 20 2 2 8 2" xfId="28885" xr:uid="{00000000-0005-0000-0000-0000AB400000}"/>
    <cellStyle name="Note 3 20 2 2 8 3" xfId="43338" xr:uid="{00000000-0005-0000-0000-0000AC400000}"/>
    <cellStyle name="Note 3 20 2 2 9" xfId="18457" xr:uid="{00000000-0005-0000-0000-0000AD400000}"/>
    <cellStyle name="Note 3 20 2 3" xfId="1620" xr:uid="{00000000-0005-0000-0000-0000AE400000}"/>
    <cellStyle name="Note 3 20 2 3 2" xfId="1621" xr:uid="{00000000-0005-0000-0000-0000AF400000}"/>
    <cellStyle name="Note 3 20 2 3 2 2" xfId="4132" xr:uid="{00000000-0005-0000-0000-0000B0400000}"/>
    <cellStyle name="Note 3 20 2 3 2 2 2" xfId="13725" xr:uid="{00000000-0005-0000-0000-0000B1400000}"/>
    <cellStyle name="Note 3 20 2 3 2 2 2 2" xfId="31160" xr:uid="{00000000-0005-0000-0000-0000B2400000}"/>
    <cellStyle name="Note 3 20 2 3 2 2 2 3" xfId="45613" xr:uid="{00000000-0005-0000-0000-0000B3400000}"/>
    <cellStyle name="Note 3 20 2 3 2 2 3" xfId="16186" xr:uid="{00000000-0005-0000-0000-0000B4400000}"/>
    <cellStyle name="Note 3 20 2 3 2 2 3 2" xfId="33621" xr:uid="{00000000-0005-0000-0000-0000B5400000}"/>
    <cellStyle name="Note 3 20 2 3 2 2 3 3" xfId="48074" xr:uid="{00000000-0005-0000-0000-0000B6400000}"/>
    <cellStyle name="Note 3 20 2 3 2 2 4" xfId="21568" xr:uid="{00000000-0005-0000-0000-0000B7400000}"/>
    <cellStyle name="Note 3 20 2 3 2 2 5" xfId="36021" xr:uid="{00000000-0005-0000-0000-0000B8400000}"/>
    <cellStyle name="Note 3 20 2 3 2 3" xfId="6594" xr:uid="{00000000-0005-0000-0000-0000B9400000}"/>
    <cellStyle name="Note 3 20 2 3 2 3 2" xfId="24029" xr:uid="{00000000-0005-0000-0000-0000BA400000}"/>
    <cellStyle name="Note 3 20 2 3 2 3 3" xfId="38482" xr:uid="{00000000-0005-0000-0000-0000BB400000}"/>
    <cellStyle name="Note 3 20 2 3 2 4" xfId="9035" xr:uid="{00000000-0005-0000-0000-0000BC400000}"/>
    <cellStyle name="Note 3 20 2 3 2 4 2" xfId="26470" xr:uid="{00000000-0005-0000-0000-0000BD400000}"/>
    <cellStyle name="Note 3 20 2 3 2 4 3" xfId="40923" xr:uid="{00000000-0005-0000-0000-0000BE400000}"/>
    <cellStyle name="Note 3 20 2 3 2 5" xfId="11455" xr:uid="{00000000-0005-0000-0000-0000BF400000}"/>
    <cellStyle name="Note 3 20 2 3 2 5 2" xfId="28890" xr:uid="{00000000-0005-0000-0000-0000C0400000}"/>
    <cellStyle name="Note 3 20 2 3 2 5 3" xfId="43343" xr:uid="{00000000-0005-0000-0000-0000C1400000}"/>
    <cellStyle name="Note 3 20 2 3 2 6" xfId="18462" xr:uid="{00000000-0005-0000-0000-0000C2400000}"/>
    <cellStyle name="Note 3 20 2 3 3" xfId="1622" xr:uid="{00000000-0005-0000-0000-0000C3400000}"/>
    <cellStyle name="Note 3 20 2 3 3 2" xfId="4133" xr:uid="{00000000-0005-0000-0000-0000C4400000}"/>
    <cellStyle name="Note 3 20 2 3 3 2 2" xfId="13726" xr:uid="{00000000-0005-0000-0000-0000C5400000}"/>
    <cellStyle name="Note 3 20 2 3 3 2 2 2" xfId="31161" xr:uid="{00000000-0005-0000-0000-0000C6400000}"/>
    <cellStyle name="Note 3 20 2 3 3 2 2 3" xfId="45614" xr:uid="{00000000-0005-0000-0000-0000C7400000}"/>
    <cellStyle name="Note 3 20 2 3 3 2 3" xfId="16187" xr:uid="{00000000-0005-0000-0000-0000C8400000}"/>
    <cellStyle name="Note 3 20 2 3 3 2 3 2" xfId="33622" xr:uid="{00000000-0005-0000-0000-0000C9400000}"/>
    <cellStyle name="Note 3 20 2 3 3 2 3 3" xfId="48075" xr:uid="{00000000-0005-0000-0000-0000CA400000}"/>
    <cellStyle name="Note 3 20 2 3 3 2 4" xfId="21569" xr:uid="{00000000-0005-0000-0000-0000CB400000}"/>
    <cellStyle name="Note 3 20 2 3 3 2 5" xfId="36022" xr:uid="{00000000-0005-0000-0000-0000CC400000}"/>
    <cellStyle name="Note 3 20 2 3 3 3" xfId="6595" xr:uid="{00000000-0005-0000-0000-0000CD400000}"/>
    <cellStyle name="Note 3 20 2 3 3 3 2" xfId="24030" xr:uid="{00000000-0005-0000-0000-0000CE400000}"/>
    <cellStyle name="Note 3 20 2 3 3 3 3" xfId="38483" xr:uid="{00000000-0005-0000-0000-0000CF400000}"/>
    <cellStyle name="Note 3 20 2 3 3 4" xfId="9036" xr:uid="{00000000-0005-0000-0000-0000D0400000}"/>
    <cellStyle name="Note 3 20 2 3 3 4 2" xfId="26471" xr:uid="{00000000-0005-0000-0000-0000D1400000}"/>
    <cellStyle name="Note 3 20 2 3 3 4 3" xfId="40924" xr:uid="{00000000-0005-0000-0000-0000D2400000}"/>
    <cellStyle name="Note 3 20 2 3 3 5" xfId="11456" xr:uid="{00000000-0005-0000-0000-0000D3400000}"/>
    <cellStyle name="Note 3 20 2 3 3 5 2" xfId="28891" xr:uid="{00000000-0005-0000-0000-0000D4400000}"/>
    <cellStyle name="Note 3 20 2 3 3 5 3" xfId="43344" xr:uid="{00000000-0005-0000-0000-0000D5400000}"/>
    <cellStyle name="Note 3 20 2 3 3 6" xfId="18463" xr:uid="{00000000-0005-0000-0000-0000D6400000}"/>
    <cellStyle name="Note 3 20 2 3 4" xfId="1623" xr:uid="{00000000-0005-0000-0000-0000D7400000}"/>
    <cellStyle name="Note 3 20 2 3 4 2" xfId="4134" xr:uid="{00000000-0005-0000-0000-0000D8400000}"/>
    <cellStyle name="Note 3 20 2 3 4 2 2" xfId="21570" xr:uid="{00000000-0005-0000-0000-0000D9400000}"/>
    <cellStyle name="Note 3 20 2 3 4 2 3" xfId="36023" xr:uid="{00000000-0005-0000-0000-0000DA400000}"/>
    <cellStyle name="Note 3 20 2 3 4 3" xfId="6596" xr:uid="{00000000-0005-0000-0000-0000DB400000}"/>
    <cellStyle name="Note 3 20 2 3 4 3 2" xfId="24031" xr:uid="{00000000-0005-0000-0000-0000DC400000}"/>
    <cellStyle name="Note 3 20 2 3 4 3 3" xfId="38484" xr:uid="{00000000-0005-0000-0000-0000DD400000}"/>
    <cellStyle name="Note 3 20 2 3 4 4" xfId="9037" xr:uid="{00000000-0005-0000-0000-0000DE400000}"/>
    <cellStyle name="Note 3 20 2 3 4 4 2" xfId="26472" xr:uid="{00000000-0005-0000-0000-0000DF400000}"/>
    <cellStyle name="Note 3 20 2 3 4 4 3" xfId="40925" xr:uid="{00000000-0005-0000-0000-0000E0400000}"/>
    <cellStyle name="Note 3 20 2 3 4 5" xfId="11457" xr:uid="{00000000-0005-0000-0000-0000E1400000}"/>
    <cellStyle name="Note 3 20 2 3 4 5 2" xfId="28892" xr:uid="{00000000-0005-0000-0000-0000E2400000}"/>
    <cellStyle name="Note 3 20 2 3 4 5 3" xfId="43345" xr:uid="{00000000-0005-0000-0000-0000E3400000}"/>
    <cellStyle name="Note 3 20 2 3 4 6" xfId="15175" xr:uid="{00000000-0005-0000-0000-0000E4400000}"/>
    <cellStyle name="Note 3 20 2 3 4 6 2" xfId="32610" xr:uid="{00000000-0005-0000-0000-0000E5400000}"/>
    <cellStyle name="Note 3 20 2 3 4 6 3" xfId="47063" xr:uid="{00000000-0005-0000-0000-0000E6400000}"/>
    <cellStyle name="Note 3 20 2 3 4 7" xfId="18464" xr:uid="{00000000-0005-0000-0000-0000E7400000}"/>
    <cellStyle name="Note 3 20 2 3 4 8" xfId="20337" xr:uid="{00000000-0005-0000-0000-0000E8400000}"/>
    <cellStyle name="Note 3 20 2 3 5" xfId="4131" xr:uid="{00000000-0005-0000-0000-0000E9400000}"/>
    <cellStyle name="Note 3 20 2 3 5 2" xfId="13724" xr:uid="{00000000-0005-0000-0000-0000EA400000}"/>
    <cellStyle name="Note 3 20 2 3 5 2 2" xfId="31159" xr:uid="{00000000-0005-0000-0000-0000EB400000}"/>
    <cellStyle name="Note 3 20 2 3 5 2 3" xfId="45612" xr:uid="{00000000-0005-0000-0000-0000EC400000}"/>
    <cellStyle name="Note 3 20 2 3 5 3" xfId="16185" xr:uid="{00000000-0005-0000-0000-0000ED400000}"/>
    <cellStyle name="Note 3 20 2 3 5 3 2" xfId="33620" xr:uid="{00000000-0005-0000-0000-0000EE400000}"/>
    <cellStyle name="Note 3 20 2 3 5 3 3" xfId="48073" xr:uid="{00000000-0005-0000-0000-0000EF400000}"/>
    <cellStyle name="Note 3 20 2 3 5 4" xfId="21567" xr:uid="{00000000-0005-0000-0000-0000F0400000}"/>
    <cellStyle name="Note 3 20 2 3 5 5" xfId="36020" xr:uid="{00000000-0005-0000-0000-0000F1400000}"/>
    <cellStyle name="Note 3 20 2 3 6" xfId="6593" xr:uid="{00000000-0005-0000-0000-0000F2400000}"/>
    <cellStyle name="Note 3 20 2 3 6 2" xfId="24028" xr:uid="{00000000-0005-0000-0000-0000F3400000}"/>
    <cellStyle name="Note 3 20 2 3 6 3" xfId="38481" xr:uid="{00000000-0005-0000-0000-0000F4400000}"/>
    <cellStyle name="Note 3 20 2 3 7" xfId="9034" xr:uid="{00000000-0005-0000-0000-0000F5400000}"/>
    <cellStyle name="Note 3 20 2 3 7 2" xfId="26469" xr:uid="{00000000-0005-0000-0000-0000F6400000}"/>
    <cellStyle name="Note 3 20 2 3 7 3" xfId="40922" xr:uid="{00000000-0005-0000-0000-0000F7400000}"/>
    <cellStyle name="Note 3 20 2 3 8" xfId="11454" xr:uid="{00000000-0005-0000-0000-0000F8400000}"/>
    <cellStyle name="Note 3 20 2 3 8 2" xfId="28889" xr:uid="{00000000-0005-0000-0000-0000F9400000}"/>
    <cellStyle name="Note 3 20 2 3 8 3" xfId="43342" xr:uid="{00000000-0005-0000-0000-0000FA400000}"/>
    <cellStyle name="Note 3 20 2 3 9" xfId="18461" xr:uid="{00000000-0005-0000-0000-0000FB400000}"/>
    <cellStyle name="Note 3 20 2 4" xfId="1624" xr:uid="{00000000-0005-0000-0000-0000FC400000}"/>
    <cellStyle name="Note 3 20 2 4 2" xfId="1625" xr:uid="{00000000-0005-0000-0000-0000FD400000}"/>
    <cellStyle name="Note 3 20 2 4 2 2" xfId="4136" xr:uid="{00000000-0005-0000-0000-0000FE400000}"/>
    <cellStyle name="Note 3 20 2 4 2 2 2" xfId="13728" xr:uid="{00000000-0005-0000-0000-0000FF400000}"/>
    <cellStyle name="Note 3 20 2 4 2 2 2 2" xfId="31163" xr:uid="{00000000-0005-0000-0000-000000410000}"/>
    <cellStyle name="Note 3 20 2 4 2 2 2 3" xfId="45616" xr:uid="{00000000-0005-0000-0000-000001410000}"/>
    <cellStyle name="Note 3 20 2 4 2 2 3" xfId="16189" xr:uid="{00000000-0005-0000-0000-000002410000}"/>
    <cellStyle name="Note 3 20 2 4 2 2 3 2" xfId="33624" xr:uid="{00000000-0005-0000-0000-000003410000}"/>
    <cellStyle name="Note 3 20 2 4 2 2 3 3" xfId="48077" xr:uid="{00000000-0005-0000-0000-000004410000}"/>
    <cellStyle name="Note 3 20 2 4 2 2 4" xfId="21572" xr:uid="{00000000-0005-0000-0000-000005410000}"/>
    <cellStyle name="Note 3 20 2 4 2 2 5" xfId="36025" xr:uid="{00000000-0005-0000-0000-000006410000}"/>
    <cellStyle name="Note 3 20 2 4 2 3" xfId="6598" xr:uid="{00000000-0005-0000-0000-000007410000}"/>
    <cellStyle name="Note 3 20 2 4 2 3 2" xfId="24033" xr:uid="{00000000-0005-0000-0000-000008410000}"/>
    <cellStyle name="Note 3 20 2 4 2 3 3" xfId="38486" xr:uid="{00000000-0005-0000-0000-000009410000}"/>
    <cellStyle name="Note 3 20 2 4 2 4" xfId="9039" xr:uid="{00000000-0005-0000-0000-00000A410000}"/>
    <cellStyle name="Note 3 20 2 4 2 4 2" xfId="26474" xr:uid="{00000000-0005-0000-0000-00000B410000}"/>
    <cellStyle name="Note 3 20 2 4 2 4 3" xfId="40927" xr:uid="{00000000-0005-0000-0000-00000C410000}"/>
    <cellStyle name="Note 3 20 2 4 2 5" xfId="11459" xr:uid="{00000000-0005-0000-0000-00000D410000}"/>
    <cellStyle name="Note 3 20 2 4 2 5 2" xfId="28894" xr:uid="{00000000-0005-0000-0000-00000E410000}"/>
    <cellStyle name="Note 3 20 2 4 2 5 3" xfId="43347" xr:uid="{00000000-0005-0000-0000-00000F410000}"/>
    <cellStyle name="Note 3 20 2 4 2 6" xfId="18466" xr:uid="{00000000-0005-0000-0000-000010410000}"/>
    <cellStyle name="Note 3 20 2 4 3" xfId="1626" xr:uid="{00000000-0005-0000-0000-000011410000}"/>
    <cellStyle name="Note 3 20 2 4 3 2" xfId="4137" xr:uid="{00000000-0005-0000-0000-000012410000}"/>
    <cellStyle name="Note 3 20 2 4 3 2 2" xfId="13729" xr:uid="{00000000-0005-0000-0000-000013410000}"/>
    <cellStyle name="Note 3 20 2 4 3 2 2 2" xfId="31164" xr:uid="{00000000-0005-0000-0000-000014410000}"/>
    <cellStyle name="Note 3 20 2 4 3 2 2 3" xfId="45617" xr:uid="{00000000-0005-0000-0000-000015410000}"/>
    <cellStyle name="Note 3 20 2 4 3 2 3" xfId="16190" xr:uid="{00000000-0005-0000-0000-000016410000}"/>
    <cellStyle name="Note 3 20 2 4 3 2 3 2" xfId="33625" xr:uid="{00000000-0005-0000-0000-000017410000}"/>
    <cellStyle name="Note 3 20 2 4 3 2 3 3" xfId="48078" xr:uid="{00000000-0005-0000-0000-000018410000}"/>
    <cellStyle name="Note 3 20 2 4 3 2 4" xfId="21573" xr:uid="{00000000-0005-0000-0000-000019410000}"/>
    <cellStyle name="Note 3 20 2 4 3 2 5" xfId="36026" xr:uid="{00000000-0005-0000-0000-00001A410000}"/>
    <cellStyle name="Note 3 20 2 4 3 3" xfId="6599" xr:uid="{00000000-0005-0000-0000-00001B410000}"/>
    <cellStyle name="Note 3 20 2 4 3 3 2" xfId="24034" xr:uid="{00000000-0005-0000-0000-00001C410000}"/>
    <cellStyle name="Note 3 20 2 4 3 3 3" xfId="38487" xr:uid="{00000000-0005-0000-0000-00001D410000}"/>
    <cellStyle name="Note 3 20 2 4 3 4" xfId="9040" xr:uid="{00000000-0005-0000-0000-00001E410000}"/>
    <cellStyle name="Note 3 20 2 4 3 4 2" xfId="26475" xr:uid="{00000000-0005-0000-0000-00001F410000}"/>
    <cellStyle name="Note 3 20 2 4 3 4 3" xfId="40928" xr:uid="{00000000-0005-0000-0000-000020410000}"/>
    <cellStyle name="Note 3 20 2 4 3 5" xfId="11460" xr:uid="{00000000-0005-0000-0000-000021410000}"/>
    <cellStyle name="Note 3 20 2 4 3 5 2" xfId="28895" xr:uid="{00000000-0005-0000-0000-000022410000}"/>
    <cellStyle name="Note 3 20 2 4 3 5 3" xfId="43348" xr:uid="{00000000-0005-0000-0000-000023410000}"/>
    <cellStyle name="Note 3 20 2 4 3 6" xfId="18467" xr:uid="{00000000-0005-0000-0000-000024410000}"/>
    <cellStyle name="Note 3 20 2 4 4" xfId="1627" xr:uid="{00000000-0005-0000-0000-000025410000}"/>
    <cellStyle name="Note 3 20 2 4 4 2" xfId="4138" xr:uid="{00000000-0005-0000-0000-000026410000}"/>
    <cellStyle name="Note 3 20 2 4 4 2 2" xfId="21574" xr:uid="{00000000-0005-0000-0000-000027410000}"/>
    <cellStyle name="Note 3 20 2 4 4 2 3" xfId="36027" xr:uid="{00000000-0005-0000-0000-000028410000}"/>
    <cellStyle name="Note 3 20 2 4 4 3" xfId="6600" xr:uid="{00000000-0005-0000-0000-000029410000}"/>
    <cellStyle name="Note 3 20 2 4 4 3 2" xfId="24035" xr:uid="{00000000-0005-0000-0000-00002A410000}"/>
    <cellStyle name="Note 3 20 2 4 4 3 3" xfId="38488" xr:uid="{00000000-0005-0000-0000-00002B410000}"/>
    <cellStyle name="Note 3 20 2 4 4 4" xfId="9041" xr:uid="{00000000-0005-0000-0000-00002C410000}"/>
    <cellStyle name="Note 3 20 2 4 4 4 2" xfId="26476" xr:uid="{00000000-0005-0000-0000-00002D410000}"/>
    <cellStyle name="Note 3 20 2 4 4 4 3" xfId="40929" xr:uid="{00000000-0005-0000-0000-00002E410000}"/>
    <cellStyle name="Note 3 20 2 4 4 5" xfId="11461" xr:uid="{00000000-0005-0000-0000-00002F410000}"/>
    <cellStyle name="Note 3 20 2 4 4 5 2" xfId="28896" xr:uid="{00000000-0005-0000-0000-000030410000}"/>
    <cellStyle name="Note 3 20 2 4 4 5 3" xfId="43349" xr:uid="{00000000-0005-0000-0000-000031410000}"/>
    <cellStyle name="Note 3 20 2 4 4 6" xfId="15176" xr:uid="{00000000-0005-0000-0000-000032410000}"/>
    <cellStyle name="Note 3 20 2 4 4 6 2" xfId="32611" xr:uid="{00000000-0005-0000-0000-000033410000}"/>
    <cellStyle name="Note 3 20 2 4 4 6 3" xfId="47064" xr:uid="{00000000-0005-0000-0000-000034410000}"/>
    <cellStyle name="Note 3 20 2 4 4 7" xfId="18468" xr:uid="{00000000-0005-0000-0000-000035410000}"/>
    <cellStyle name="Note 3 20 2 4 4 8" xfId="20338" xr:uid="{00000000-0005-0000-0000-000036410000}"/>
    <cellStyle name="Note 3 20 2 4 5" xfId="4135" xr:uid="{00000000-0005-0000-0000-000037410000}"/>
    <cellStyle name="Note 3 20 2 4 5 2" xfId="13727" xr:uid="{00000000-0005-0000-0000-000038410000}"/>
    <cellStyle name="Note 3 20 2 4 5 2 2" xfId="31162" xr:uid="{00000000-0005-0000-0000-000039410000}"/>
    <cellStyle name="Note 3 20 2 4 5 2 3" xfId="45615" xr:uid="{00000000-0005-0000-0000-00003A410000}"/>
    <cellStyle name="Note 3 20 2 4 5 3" xfId="16188" xr:uid="{00000000-0005-0000-0000-00003B410000}"/>
    <cellStyle name="Note 3 20 2 4 5 3 2" xfId="33623" xr:uid="{00000000-0005-0000-0000-00003C410000}"/>
    <cellStyle name="Note 3 20 2 4 5 3 3" xfId="48076" xr:uid="{00000000-0005-0000-0000-00003D410000}"/>
    <cellStyle name="Note 3 20 2 4 5 4" xfId="21571" xr:uid="{00000000-0005-0000-0000-00003E410000}"/>
    <cellStyle name="Note 3 20 2 4 5 5" xfId="36024" xr:uid="{00000000-0005-0000-0000-00003F410000}"/>
    <cellStyle name="Note 3 20 2 4 6" xfId="6597" xr:uid="{00000000-0005-0000-0000-000040410000}"/>
    <cellStyle name="Note 3 20 2 4 6 2" xfId="24032" xr:uid="{00000000-0005-0000-0000-000041410000}"/>
    <cellStyle name="Note 3 20 2 4 6 3" xfId="38485" xr:uid="{00000000-0005-0000-0000-000042410000}"/>
    <cellStyle name="Note 3 20 2 4 7" xfId="9038" xr:uid="{00000000-0005-0000-0000-000043410000}"/>
    <cellStyle name="Note 3 20 2 4 7 2" xfId="26473" xr:uid="{00000000-0005-0000-0000-000044410000}"/>
    <cellStyle name="Note 3 20 2 4 7 3" xfId="40926" xr:uid="{00000000-0005-0000-0000-000045410000}"/>
    <cellStyle name="Note 3 20 2 4 8" xfId="11458" xr:uid="{00000000-0005-0000-0000-000046410000}"/>
    <cellStyle name="Note 3 20 2 4 8 2" xfId="28893" xr:uid="{00000000-0005-0000-0000-000047410000}"/>
    <cellStyle name="Note 3 20 2 4 8 3" xfId="43346" xr:uid="{00000000-0005-0000-0000-000048410000}"/>
    <cellStyle name="Note 3 20 2 4 9" xfId="18465" xr:uid="{00000000-0005-0000-0000-000049410000}"/>
    <cellStyle name="Note 3 20 2 5" xfId="1628" xr:uid="{00000000-0005-0000-0000-00004A410000}"/>
    <cellStyle name="Note 3 20 2 5 2" xfId="4139" xr:uid="{00000000-0005-0000-0000-00004B410000}"/>
    <cellStyle name="Note 3 20 2 5 2 2" xfId="13730" xr:uid="{00000000-0005-0000-0000-00004C410000}"/>
    <cellStyle name="Note 3 20 2 5 2 2 2" xfId="31165" xr:uid="{00000000-0005-0000-0000-00004D410000}"/>
    <cellStyle name="Note 3 20 2 5 2 2 3" xfId="45618" xr:uid="{00000000-0005-0000-0000-00004E410000}"/>
    <cellStyle name="Note 3 20 2 5 2 3" xfId="16191" xr:uid="{00000000-0005-0000-0000-00004F410000}"/>
    <cellStyle name="Note 3 20 2 5 2 3 2" xfId="33626" xr:uid="{00000000-0005-0000-0000-000050410000}"/>
    <cellStyle name="Note 3 20 2 5 2 3 3" xfId="48079" xr:uid="{00000000-0005-0000-0000-000051410000}"/>
    <cellStyle name="Note 3 20 2 5 2 4" xfId="21575" xr:uid="{00000000-0005-0000-0000-000052410000}"/>
    <cellStyle name="Note 3 20 2 5 2 5" xfId="36028" xr:uid="{00000000-0005-0000-0000-000053410000}"/>
    <cellStyle name="Note 3 20 2 5 3" xfId="6601" xr:uid="{00000000-0005-0000-0000-000054410000}"/>
    <cellStyle name="Note 3 20 2 5 3 2" xfId="24036" xr:uid="{00000000-0005-0000-0000-000055410000}"/>
    <cellStyle name="Note 3 20 2 5 3 3" xfId="38489" xr:uid="{00000000-0005-0000-0000-000056410000}"/>
    <cellStyle name="Note 3 20 2 5 4" xfId="9042" xr:uid="{00000000-0005-0000-0000-000057410000}"/>
    <cellStyle name="Note 3 20 2 5 4 2" xfId="26477" xr:uid="{00000000-0005-0000-0000-000058410000}"/>
    <cellStyle name="Note 3 20 2 5 4 3" xfId="40930" xr:uid="{00000000-0005-0000-0000-000059410000}"/>
    <cellStyle name="Note 3 20 2 5 5" xfId="11462" xr:uid="{00000000-0005-0000-0000-00005A410000}"/>
    <cellStyle name="Note 3 20 2 5 5 2" xfId="28897" xr:uid="{00000000-0005-0000-0000-00005B410000}"/>
    <cellStyle name="Note 3 20 2 5 5 3" xfId="43350" xr:uid="{00000000-0005-0000-0000-00005C410000}"/>
    <cellStyle name="Note 3 20 2 5 6" xfId="18469" xr:uid="{00000000-0005-0000-0000-00005D410000}"/>
    <cellStyle name="Note 3 20 2 6" xfId="1629" xr:uid="{00000000-0005-0000-0000-00005E410000}"/>
    <cellStyle name="Note 3 20 2 6 2" xfId="4140" xr:uid="{00000000-0005-0000-0000-00005F410000}"/>
    <cellStyle name="Note 3 20 2 6 2 2" xfId="13731" xr:uid="{00000000-0005-0000-0000-000060410000}"/>
    <cellStyle name="Note 3 20 2 6 2 2 2" xfId="31166" xr:uid="{00000000-0005-0000-0000-000061410000}"/>
    <cellStyle name="Note 3 20 2 6 2 2 3" xfId="45619" xr:uid="{00000000-0005-0000-0000-000062410000}"/>
    <cellStyle name="Note 3 20 2 6 2 3" xfId="16192" xr:uid="{00000000-0005-0000-0000-000063410000}"/>
    <cellStyle name="Note 3 20 2 6 2 3 2" xfId="33627" xr:uid="{00000000-0005-0000-0000-000064410000}"/>
    <cellStyle name="Note 3 20 2 6 2 3 3" xfId="48080" xr:uid="{00000000-0005-0000-0000-000065410000}"/>
    <cellStyle name="Note 3 20 2 6 2 4" xfId="21576" xr:uid="{00000000-0005-0000-0000-000066410000}"/>
    <cellStyle name="Note 3 20 2 6 2 5" xfId="36029" xr:uid="{00000000-0005-0000-0000-000067410000}"/>
    <cellStyle name="Note 3 20 2 6 3" xfId="6602" xr:uid="{00000000-0005-0000-0000-000068410000}"/>
    <cellStyle name="Note 3 20 2 6 3 2" xfId="24037" xr:uid="{00000000-0005-0000-0000-000069410000}"/>
    <cellStyle name="Note 3 20 2 6 3 3" xfId="38490" xr:uid="{00000000-0005-0000-0000-00006A410000}"/>
    <cellStyle name="Note 3 20 2 6 4" xfId="9043" xr:uid="{00000000-0005-0000-0000-00006B410000}"/>
    <cellStyle name="Note 3 20 2 6 4 2" xfId="26478" xr:uid="{00000000-0005-0000-0000-00006C410000}"/>
    <cellStyle name="Note 3 20 2 6 4 3" xfId="40931" xr:uid="{00000000-0005-0000-0000-00006D410000}"/>
    <cellStyle name="Note 3 20 2 6 5" xfId="11463" xr:uid="{00000000-0005-0000-0000-00006E410000}"/>
    <cellStyle name="Note 3 20 2 6 5 2" xfId="28898" xr:uid="{00000000-0005-0000-0000-00006F410000}"/>
    <cellStyle name="Note 3 20 2 6 5 3" xfId="43351" xr:uid="{00000000-0005-0000-0000-000070410000}"/>
    <cellStyle name="Note 3 20 2 6 6" xfId="18470" xr:uid="{00000000-0005-0000-0000-000071410000}"/>
    <cellStyle name="Note 3 20 2 7" xfId="1630" xr:uid="{00000000-0005-0000-0000-000072410000}"/>
    <cellStyle name="Note 3 20 2 7 2" xfId="4141" xr:uid="{00000000-0005-0000-0000-000073410000}"/>
    <cellStyle name="Note 3 20 2 7 2 2" xfId="21577" xr:uid="{00000000-0005-0000-0000-000074410000}"/>
    <cellStyle name="Note 3 20 2 7 2 3" xfId="36030" xr:uid="{00000000-0005-0000-0000-000075410000}"/>
    <cellStyle name="Note 3 20 2 7 3" xfId="6603" xr:uid="{00000000-0005-0000-0000-000076410000}"/>
    <cellStyle name="Note 3 20 2 7 3 2" xfId="24038" xr:uid="{00000000-0005-0000-0000-000077410000}"/>
    <cellStyle name="Note 3 20 2 7 3 3" xfId="38491" xr:uid="{00000000-0005-0000-0000-000078410000}"/>
    <cellStyle name="Note 3 20 2 7 4" xfId="9044" xr:uid="{00000000-0005-0000-0000-000079410000}"/>
    <cellStyle name="Note 3 20 2 7 4 2" xfId="26479" xr:uid="{00000000-0005-0000-0000-00007A410000}"/>
    <cellStyle name="Note 3 20 2 7 4 3" xfId="40932" xr:uid="{00000000-0005-0000-0000-00007B410000}"/>
    <cellStyle name="Note 3 20 2 7 5" xfId="11464" xr:uid="{00000000-0005-0000-0000-00007C410000}"/>
    <cellStyle name="Note 3 20 2 7 5 2" xfId="28899" xr:uid="{00000000-0005-0000-0000-00007D410000}"/>
    <cellStyle name="Note 3 20 2 7 5 3" xfId="43352" xr:uid="{00000000-0005-0000-0000-00007E410000}"/>
    <cellStyle name="Note 3 20 2 7 6" xfId="15177" xr:uid="{00000000-0005-0000-0000-00007F410000}"/>
    <cellStyle name="Note 3 20 2 7 6 2" xfId="32612" xr:uid="{00000000-0005-0000-0000-000080410000}"/>
    <cellStyle name="Note 3 20 2 7 6 3" xfId="47065" xr:uid="{00000000-0005-0000-0000-000081410000}"/>
    <cellStyle name="Note 3 20 2 7 7" xfId="18471" xr:uid="{00000000-0005-0000-0000-000082410000}"/>
    <cellStyle name="Note 3 20 2 7 8" xfId="20339" xr:uid="{00000000-0005-0000-0000-000083410000}"/>
    <cellStyle name="Note 3 20 2 8" xfId="4126" xr:uid="{00000000-0005-0000-0000-000084410000}"/>
    <cellStyle name="Note 3 20 2 8 2" xfId="13720" xr:uid="{00000000-0005-0000-0000-000085410000}"/>
    <cellStyle name="Note 3 20 2 8 2 2" xfId="31155" xr:uid="{00000000-0005-0000-0000-000086410000}"/>
    <cellStyle name="Note 3 20 2 8 2 3" xfId="45608" xr:uid="{00000000-0005-0000-0000-000087410000}"/>
    <cellStyle name="Note 3 20 2 8 3" xfId="16181" xr:uid="{00000000-0005-0000-0000-000088410000}"/>
    <cellStyle name="Note 3 20 2 8 3 2" xfId="33616" xr:uid="{00000000-0005-0000-0000-000089410000}"/>
    <cellStyle name="Note 3 20 2 8 3 3" xfId="48069" xr:uid="{00000000-0005-0000-0000-00008A410000}"/>
    <cellStyle name="Note 3 20 2 8 4" xfId="21562" xr:uid="{00000000-0005-0000-0000-00008B410000}"/>
    <cellStyle name="Note 3 20 2 8 5" xfId="36015" xr:uid="{00000000-0005-0000-0000-00008C410000}"/>
    <cellStyle name="Note 3 20 2 9" xfId="6588" xr:uid="{00000000-0005-0000-0000-00008D410000}"/>
    <cellStyle name="Note 3 20 2 9 2" xfId="24023" xr:uid="{00000000-0005-0000-0000-00008E410000}"/>
    <cellStyle name="Note 3 20 2 9 3" xfId="38476" xr:uid="{00000000-0005-0000-0000-00008F410000}"/>
    <cellStyle name="Note 3 20 3" xfId="1631" xr:uid="{00000000-0005-0000-0000-000090410000}"/>
    <cellStyle name="Note 3 20 3 2" xfId="4142" xr:uid="{00000000-0005-0000-0000-000091410000}"/>
    <cellStyle name="Note 3 20 3 2 2" xfId="13732" xr:uid="{00000000-0005-0000-0000-000092410000}"/>
    <cellStyle name="Note 3 20 3 2 2 2" xfId="31167" xr:uid="{00000000-0005-0000-0000-000093410000}"/>
    <cellStyle name="Note 3 20 3 2 2 3" xfId="45620" xr:uid="{00000000-0005-0000-0000-000094410000}"/>
    <cellStyle name="Note 3 20 3 2 3" xfId="16193" xr:uid="{00000000-0005-0000-0000-000095410000}"/>
    <cellStyle name="Note 3 20 3 2 3 2" xfId="33628" xr:uid="{00000000-0005-0000-0000-000096410000}"/>
    <cellStyle name="Note 3 20 3 2 3 3" xfId="48081" xr:uid="{00000000-0005-0000-0000-000097410000}"/>
    <cellStyle name="Note 3 20 3 2 4" xfId="21578" xr:uid="{00000000-0005-0000-0000-000098410000}"/>
    <cellStyle name="Note 3 20 3 2 5" xfId="36031" xr:uid="{00000000-0005-0000-0000-000099410000}"/>
    <cellStyle name="Note 3 20 3 3" xfId="6604" xr:uid="{00000000-0005-0000-0000-00009A410000}"/>
    <cellStyle name="Note 3 20 3 3 2" xfId="24039" xr:uid="{00000000-0005-0000-0000-00009B410000}"/>
    <cellStyle name="Note 3 20 3 3 3" xfId="38492" xr:uid="{00000000-0005-0000-0000-00009C410000}"/>
    <cellStyle name="Note 3 20 3 4" xfId="9045" xr:uid="{00000000-0005-0000-0000-00009D410000}"/>
    <cellStyle name="Note 3 20 3 4 2" xfId="26480" xr:uid="{00000000-0005-0000-0000-00009E410000}"/>
    <cellStyle name="Note 3 20 3 4 3" xfId="40933" xr:uid="{00000000-0005-0000-0000-00009F410000}"/>
    <cellStyle name="Note 3 20 3 5" xfId="11465" xr:uid="{00000000-0005-0000-0000-0000A0410000}"/>
    <cellStyle name="Note 3 20 3 5 2" xfId="28900" xr:uid="{00000000-0005-0000-0000-0000A1410000}"/>
    <cellStyle name="Note 3 20 3 5 3" xfId="43353" xr:uid="{00000000-0005-0000-0000-0000A2410000}"/>
    <cellStyle name="Note 3 20 3 6" xfId="18472" xr:uid="{00000000-0005-0000-0000-0000A3410000}"/>
    <cellStyle name="Note 3 20 4" xfId="1632" xr:uid="{00000000-0005-0000-0000-0000A4410000}"/>
    <cellStyle name="Note 3 20 4 2" xfId="4143" xr:uid="{00000000-0005-0000-0000-0000A5410000}"/>
    <cellStyle name="Note 3 20 4 2 2" xfId="13733" xr:uid="{00000000-0005-0000-0000-0000A6410000}"/>
    <cellStyle name="Note 3 20 4 2 2 2" xfId="31168" xr:uid="{00000000-0005-0000-0000-0000A7410000}"/>
    <cellStyle name="Note 3 20 4 2 2 3" xfId="45621" xr:uid="{00000000-0005-0000-0000-0000A8410000}"/>
    <cellStyle name="Note 3 20 4 2 3" xfId="16194" xr:uid="{00000000-0005-0000-0000-0000A9410000}"/>
    <cellStyle name="Note 3 20 4 2 3 2" xfId="33629" xr:uid="{00000000-0005-0000-0000-0000AA410000}"/>
    <cellStyle name="Note 3 20 4 2 3 3" xfId="48082" xr:uid="{00000000-0005-0000-0000-0000AB410000}"/>
    <cellStyle name="Note 3 20 4 2 4" xfId="21579" xr:uid="{00000000-0005-0000-0000-0000AC410000}"/>
    <cellStyle name="Note 3 20 4 2 5" xfId="36032" xr:uid="{00000000-0005-0000-0000-0000AD410000}"/>
    <cellStyle name="Note 3 20 4 3" xfId="6605" xr:uid="{00000000-0005-0000-0000-0000AE410000}"/>
    <cellStyle name="Note 3 20 4 3 2" xfId="24040" xr:uid="{00000000-0005-0000-0000-0000AF410000}"/>
    <cellStyle name="Note 3 20 4 3 3" xfId="38493" xr:uid="{00000000-0005-0000-0000-0000B0410000}"/>
    <cellStyle name="Note 3 20 4 4" xfId="9046" xr:uid="{00000000-0005-0000-0000-0000B1410000}"/>
    <cellStyle name="Note 3 20 4 4 2" xfId="26481" xr:uid="{00000000-0005-0000-0000-0000B2410000}"/>
    <cellStyle name="Note 3 20 4 4 3" xfId="40934" xr:uid="{00000000-0005-0000-0000-0000B3410000}"/>
    <cellStyle name="Note 3 20 4 5" xfId="11466" xr:uid="{00000000-0005-0000-0000-0000B4410000}"/>
    <cellStyle name="Note 3 20 4 5 2" xfId="28901" xr:uid="{00000000-0005-0000-0000-0000B5410000}"/>
    <cellStyle name="Note 3 20 4 5 3" xfId="43354" xr:uid="{00000000-0005-0000-0000-0000B6410000}"/>
    <cellStyle name="Note 3 20 4 6" xfId="18473" xr:uid="{00000000-0005-0000-0000-0000B7410000}"/>
    <cellStyle name="Note 3 20 5" xfId="1633" xr:uid="{00000000-0005-0000-0000-0000B8410000}"/>
    <cellStyle name="Note 3 20 5 2" xfId="4144" xr:uid="{00000000-0005-0000-0000-0000B9410000}"/>
    <cellStyle name="Note 3 20 5 2 2" xfId="21580" xr:uid="{00000000-0005-0000-0000-0000BA410000}"/>
    <cellStyle name="Note 3 20 5 2 3" xfId="36033" xr:uid="{00000000-0005-0000-0000-0000BB410000}"/>
    <cellStyle name="Note 3 20 5 3" xfId="6606" xr:uid="{00000000-0005-0000-0000-0000BC410000}"/>
    <cellStyle name="Note 3 20 5 3 2" xfId="24041" xr:uid="{00000000-0005-0000-0000-0000BD410000}"/>
    <cellStyle name="Note 3 20 5 3 3" xfId="38494" xr:uid="{00000000-0005-0000-0000-0000BE410000}"/>
    <cellStyle name="Note 3 20 5 4" xfId="9047" xr:uid="{00000000-0005-0000-0000-0000BF410000}"/>
    <cellStyle name="Note 3 20 5 4 2" xfId="26482" xr:uid="{00000000-0005-0000-0000-0000C0410000}"/>
    <cellStyle name="Note 3 20 5 4 3" xfId="40935" xr:uid="{00000000-0005-0000-0000-0000C1410000}"/>
    <cellStyle name="Note 3 20 5 5" xfId="11467" xr:uid="{00000000-0005-0000-0000-0000C2410000}"/>
    <cellStyle name="Note 3 20 5 5 2" xfId="28902" xr:uid="{00000000-0005-0000-0000-0000C3410000}"/>
    <cellStyle name="Note 3 20 5 5 3" xfId="43355" xr:uid="{00000000-0005-0000-0000-0000C4410000}"/>
    <cellStyle name="Note 3 20 5 6" xfId="15178" xr:uid="{00000000-0005-0000-0000-0000C5410000}"/>
    <cellStyle name="Note 3 20 5 6 2" xfId="32613" xr:uid="{00000000-0005-0000-0000-0000C6410000}"/>
    <cellStyle name="Note 3 20 5 6 3" xfId="47066" xr:uid="{00000000-0005-0000-0000-0000C7410000}"/>
    <cellStyle name="Note 3 20 5 7" xfId="18474" xr:uid="{00000000-0005-0000-0000-0000C8410000}"/>
    <cellStyle name="Note 3 20 5 8" xfId="20340" xr:uid="{00000000-0005-0000-0000-0000C9410000}"/>
    <cellStyle name="Note 3 20 6" xfId="4125" xr:uid="{00000000-0005-0000-0000-0000CA410000}"/>
    <cellStyle name="Note 3 20 6 2" xfId="13719" xr:uid="{00000000-0005-0000-0000-0000CB410000}"/>
    <cellStyle name="Note 3 20 6 2 2" xfId="31154" xr:uid="{00000000-0005-0000-0000-0000CC410000}"/>
    <cellStyle name="Note 3 20 6 2 3" xfId="45607" xr:uid="{00000000-0005-0000-0000-0000CD410000}"/>
    <cellStyle name="Note 3 20 6 3" xfId="16180" xr:uid="{00000000-0005-0000-0000-0000CE410000}"/>
    <cellStyle name="Note 3 20 6 3 2" xfId="33615" xr:uid="{00000000-0005-0000-0000-0000CF410000}"/>
    <cellStyle name="Note 3 20 6 3 3" xfId="48068" xr:uid="{00000000-0005-0000-0000-0000D0410000}"/>
    <cellStyle name="Note 3 20 6 4" xfId="21561" xr:uid="{00000000-0005-0000-0000-0000D1410000}"/>
    <cellStyle name="Note 3 20 6 5" xfId="36014" xr:uid="{00000000-0005-0000-0000-0000D2410000}"/>
    <cellStyle name="Note 3 20 7" xfId="6587" xr:uid="{00000000-0005-0000-0000-0000D3410000}"/>
    <cellStyle name="Note 3 20 7 2" xfId="24022" xr:uid="{00000000-0005-0000-0000-0000D4410000}"/>
    <cellStyle name="Note 3 20 7 3" xfId="38475" xr:uid="{00000000-0005-0000-0000-0000D5410000}"/>
    <cellStyle name="Note 3 20 8" xfId="9028" xr:uid="{00000000-0005-0000-0000-0000D6410000}"/>
    <cellStyle name="Note 3 20 8 2" xfId="26463" xr:uid="{00000000-0005-0000-0000-0000D7410000}"/>
    <cellStyle name="Note 3 20 8 3" xfId="40916" xr:uid="{00000000-0005-0000-0000-0000D8410000}"/>
    <cellStyle name="Note 3 20 9" xfId="11448" xr:uid="{00000000-0005-0000-0000-0000D9410000}"/>
    <cellStyle name="Note 3 20 9 2" xfId="28883" xr:uid="{00000000-0005-0000-0000-0000DA410000}"/>
    <cellStyle name="Note 3 20 9 3" xfId="43336" xr:uid="{00000000-0005-0000-0000-0000DB410000}"/>
    <cellStyle name="Note 3 21" xfId="1634" xr:uid="{00000000-0005-0000-0000-0000DC410000}"/>
    <cellStyle name="Note 3 21 10" xfId="9048" xr:uid="{00000000-0005-0000-0000-0000DD410000}"/>
    <cellStyle name="Note 3 21 10 2" xfId="26483" xr:uid="{00000000-0005-0000-0000-0000DE410000}"/>
    <cellStyle name="Note 3 21 10 3" xfId="40936" xr:uid="{00000000-0005-0000-0000-0000DF410000}"/>
    <cellStyle name="Note 3 21 11" xfId="11468" xr:uid="{00000000-0005-0000-0000-0000E0410000}"/>
    <cellStyle name="Note 3 21 11 2" xfId="28903" xr:uid="{00000000-0005-0000-0000-0000E1410000}"/>
    <cellStyle name="Note 3 21 11 3" xfId="43356" xr:uid="{00000000-0005-0000-0000-0000E2410000}"/>
    <cellStyle name="Note 3 21 12" xfId="18475" xr:uid="{00000000-0005-0000-0000-0000E3410000}"/>
    <cellStyle name="Note 3 21 2" xfId="1635" xr:uid="{00000000-0005-0000-0000-0000E4410000}"/>
    <cellStyle name="Note 3 21 2 2" xfId="1636" xr:uid="{00000000-0005-0000-0000-0000E5410000}"/>
    <cellStyle name="Note 3 21 2 2 2" xfId="4147" xr:uid="{00000000-0005-0000-0000-0000E6410000}"/>
    <cellStyle name="Note 3 21 2 2 2 2" xfId="13736" xr:uid="{00000000-0005-0000-0000-0000E7410000}"/>
    <cellStyle name="Note 3 21 2 2 2 2 2" xfId="31171" xr:uid="{00000000-0005-0000-0000-0000E8410000}"/>
    <cellStyle name="Note 3 21 2 2 2 2 3" xfId="45624" xr:uid="{00000000-0005-0000-0000-0000E9410000}"/>
    <cellStyle name="Note 3 21 2 2 2 3" xfId="16197" xr:uid="{00000000-0005-0000-0000-0000EA410000}"/>
    <cellStyle name="Note 3 21 2 2 2 3 2" xfId="33632" xr:uid="{00000000-0005-0000-0000-0000EB410000}"/>
    <cellStyle name="Note 3 21 2 2 2 3 3" xfId="48085" xr:uid="{00000000-0005-0000-0000-0000EC410000}"/>
    <cellStyle name="Note 3 21 2 2 2 4" xfId="21583" xr:uid="{00000000-0005-0000-0000-0000ED410000}"/>
    <cellStyle name="Note 3 21 2 2 2 5" xfId="36036" xr:uid="{00000000-0005-0000-0000-0000EE410000}"/>
    <cellStyle name="Note 3 21 2 2 3" xfId="6609" xr:uid="{00000000-0005-0000-0000-0000EF410000}"/>
    <cellStyle name="Note 3 21 2 2 3 2" xfId="24044" xr:uid="{00000000-0005-0000-0000-0000F0410000}"/>
    <cellStyle name="Note 3 21 2 2 3 3" xfId="38497" xr:uid="{00000000-0005-0000-0000-0000F1410000}"/>
    <cellStyle name="Note 3 21 2 2 4" xfId="9050" xr:uid="{00000000-0005-0000-0000-0000F2410000}"/>
    <cellStyle name="Note 3 21 2 2 4 2" xfId="26485" xr:uid="{00000000-0005-0000-0000-0000F3410000}"/>
    <cellStyle name="Note 3 21 2 2 4 3" xfId="40938" xr:uid="{00000000-0005-0000-0000-0000F4410000}"/>
    <cellStyle name="Note 3 21 2 2 5" xfId="11470" xr:uid="{00000000-0005-0000-0000-0000F5410000}"/>
    <cellStyle name="Note 3 21 2 2 5 2" xfId="28905" xr:uid="{00000000-0005-0000-0000-0000F6410000}"/>
    <cellStyle name="Note 3 21 2 2 5 3" xfId="43358" xr:uid="{00000000-0005-0000-0000-0000F7410000}"/>
    <cellStyle name="Note 3 21 2 2 6" xfId="18477" xr:uid="{00000000-0005-0000-0000-0000F8410000}"/>
    <cellStyle name="Note 3 21 2 3" xfId="1637" xr:uid="{00000000-0005-0000-0000-0000F9410000}"/>
    <cellStyle name="Note 3 21 2 3 2" xfId="4148" xr:uid="{00000000-0005-0000-0000-0000FA410000}"/>
    <cellStyle name="Note 3 21 2 3 2 2" xfId="13737" xr:uid="{00000000-0005-0000-0000-0000FB410000}"/>
    <cellStyle name="Note 3 21 2 3 2 2 2" xfId="31172" xr:uid="{00000000-0005-0000-0000-0000FC410000}"/>
    <cellStyle name="Note 3 21 2 3 2 2 3" xfId="45625" xr:uid="{00000000-0005-0000-0000-0000FD410000}"/>
    <cellStyle name="Note 3 21 2 3 2 3" xfId="16198" xr:uid="{00000000-0005-0000-0000-0000FE410000}"/>
    <cellStyle name="Note 3 21 2 3 2 3 2" xfId="33633" xr:uid="{00000000-0005-0000-0000-0000FF410000}"/>
    <cellStyle name="Note 3 21 2 3 2 3 3" xfId="48086" xr:uid="{00000000-0005-0000-0000-000000420000}"/>
    <cellStyle name="Note 3 21 2 3 2 4" xfId="21584" xr:uid="{00000000-0005-0000-0000-000001420000}"/>
    <cellStyle name="Note 3 21 2 3 2 5" xfId="36037" xr:uid="{00000000-0005-0000-0000-000002420000}"/>
    <cellStyle name="Note 3 21 2 3 3" xfId="6610" xr:uid="{00000000-0005-0000-0000-000003420000}"/>
    <cellStyle name="Note 3 21 2 3 3 2" xfId="24045" xr:uid="{00000000-0005-0000-0000-000004420000}"/>
    <cellStyle name="Note 3 21 2 3 3 3" xfId="38498" xr:uid="{00000000-0005-0000-0000-000005420000}"/>
    <cellStyle name="Note 3 21 2 3 4" xfId="9051" xr:uid="{00000000-0005-0000-0000-000006420000}"/>
    <cellStyle name="Note 3 21 2 3 4 2" xfId="26486" xr:uid="{00000000-0005-0000-0000-000007420000}"/>
    <cellStyle name="Note 3 21 2 3 4 3" xfId="40939" xr:uid="{00000000-0005-0000-0000-000008420000}"/>
    <cellStyle name="Note 3 21 2 3 5" xfId="11471" xr:uid="{00000000-0005-0000-0000-000009420000}"/>
    <cellStyle name="Note 3 21 2 3 5 2" xfId="28906" xr:uid="{00000000-0005-0000-0000-00000A420000}"/>
    <cellStyle name="Note 3 21 2 3 5 3" xfId="43359" xr:uid="{00000000-0005-0000-0000-00000B420000}"/>
    <cellStyle name="Note 3 21 2 3 6" xfId="18478" xr:uid="{00000000-0005-0000-0000-00000C420000}"/>
    <cellStyle name="Note 3 21 2 4" xfId="1638" xr:uid="{00000000-0005-0000-0000-00000D420000}"/>
    <cellStyle name="Note 3 21 2 4 2" xfId="4149" xr:uid="{00000000-0005-0000-0000-00000E420000}"/>
    <cellStyle name="Note 3 21 2 4 2 2" xfId="21585" xr:uid="{00000000-0005-0000-0000-00000F420000}"/>
    <cellStyle name="Note 3 21 2 4 2 3" xfId="36038" xr:uid="{00000000-0005-0000-0000-000010420000}"/>
    <cellStyle name="Note 3 21 2 4 3" xfId="6611" xr:uid="{00000000-0005-0000-0000-000011420000}"/>
    <cellStyle name="Note 3 21 2 4 3 2" xfId="24046" xr:uid="{00000000-0005-0000-0000-000012420000}"/>
    <cellStyle name="Note 3 21 2 4 3 3" xfId="38499" xr:uid="{00000000-0005-0000-0000-000013420000}"/>
    <cellStyle name="Note 3 21 2 4 4" xfId="9052" xr:uid="{00000000-0005-0000-0000-000014420000}"/>
    <cellStyle name="Note 3 21 2 4 4 2" xfId="26487" xr:uid="{00000000-0005-0000-0000-000015420000}"/>
    <cellStyle name="Note 3 21 2 4 4 3" xfId="40940" xr:uid="{00000000-0005-0000-0000-000016420000}"/>
    <cellStyle name="Note 3 21 2 4 5" xfId="11472" xr:uid="{00000000-0005-0000-0000-000017420000}"/>
    <cellStyle name="Note 3 21 2 4 5 2" xfId="28907" xr:uid="{00000000-0005-0000-0000-000018420000}"/>
    <cellStyle name="Note 3 21 2 4 5 3" xfId="43360" xr:uid="{00000000-0005-0000-0000-000019420000}"/>
    <cellStyle name="Note 3 21 2 4 6" xfId="15179" xr:uid="{00000000-0005-0000-0000-00001A420000}"/>
    <cellStyle name="Note 3 21 2 4 6 2" xfId="32614" xr:uid="{00000000-0005-0000-0000-00001B420000}"/>
    <cellStyle name="Note 3 21 2 4 6 3" xfId="47067" xr:uid="{00000000-0005-0000-0000-00001C420000}"/>
    <cellStyle name="Note 3 21 2 4 7" xfId="18479" xr:uid="{00000000-0005-0000-0000-00001D420000}"/>
    <cellStyle name="Note 3 21 2 4 8" xfId="20341" xr:uid="{00000000-0005-0000-0000-00001E420000}"/>
    <cellStyle name="Note 3 21 2 5" xfId="4146" xr:uid="{00000000-0005-0000-0000-00001F420000}"/>
    <cellStyle name="Note 3 21 2 5 2" xfId="13735" xr:uid="{00000000-0005-0000-0000-000020420000}"/>
    <cellStyle name="Note 3 21 2 5 2 2" xfId="31170" xr:uid="{00000000-0005-0000-0000-000021420000}"/>
    <cellStyle name="Note 3 21 2 5 2 3" xfId="45623" xr:uid="{00000000-0005-0000-0000-000022420000}"/>
    <cellStyle name="Note 3 21 2 5 3" xfId="16196" xr:uid="{00000000-0005-0000-0000-000023420000}"/>
    <cellStyle name="Note 3 21 2 5 3 2" xfId="33631" xr:uid="{00000000-0005-0000-0000-000024420000}"/>
    <cellStyle name="Note 3 21 2 5 3 3" xfId="48084" xr:uid="{00000000-0005-0000-0000-000025420000}"/>
    <cellStyle name="Note 3 21 2 5 4" xfId="21582" xr:uid="{00000000-0005-0000-0000-000026420000}"/>
    <cellStyle name="Note 3 21 2 5 5" xfId="36035" xr:uid="{00000000-0005-0000-0000-000027420000}"/>
    <cellStyle name="Note 3 21 2 6" xfId="6608" xr:uid="{00000000-0005-0000-0000-000028420000}"/>
    <cellStyle name="Note 3 21 2 6 2" xfId="24043" xr:uid="{00000000-0005-0000-0000-000029420000}"/>
    <cellStyle name="Note 3 21 2 6 3" xfId="38496" xr:uid="{00000000-0005-0000-0000-00002A420000}"/>
    <cellStyle name="Note 3 21 2 7" xfId="9049" xr:uid="{00000000-0005-0000-0000-00002B420000}"/>
    <cellStyle name="Note 3 21 2 7 2" xfId="26484" xr:uid="{00000000-0005-0000-0000-00002C420000}"/>
    <cellStyle name="Note 3 21 2 7 3" xfId="40937" xr:uid="{00000000-0005-0000-0000-00002D420000}"/>
    <cellStyle name="Note 3 21 2 8" xfId="11469" xr:uid="{00000000-0005-0000-0000-00002E420000}"/>
    <cellStyle name="Note 3 21 2 8 2" xfId="28904" xr:uid="{00000000-0005-0000-0000-00002F420000}"/>
    <cellStyle name="Note 3 21 2 8 3" xfId="43357" xr:uid="{00000000-0005-0000-0000-000030420000}"/>
    <cellStyle name="Note 3 21 2 9" xfId="18476" xr:uid="{00000000-0005-0000-0000-000031420000}"/>
    <cellStyle name="Note 3 21 3" xfId="1639" xr:uid="{00000000-0005-0000-0000-000032420000}"/>
    <cellStyle name="Note 3 21 3 2" xfId="1640" xr:uid="{00000000-0005-0000-0000-000033420000}"/>
    <cellStyle name="Note 3 21 3 2 2" xfId="4151" xr:uid="{00000000-0005-0000-0000-000034420000}"/>
    <cellStyle name="Note 3 21 3 2 2 2" xfId="13739" xr:uid="{00000000-0005-0000-0000-000035420000}"/>
    <cellStyle name="Note 3 21 3 2 2 2 2" xfId="31174" xr:uid="{00000000-0005-0000-0000-000036420000}"/>
    <cellStyle name="Note 3 21 3 2 2 2 3" xfId="45627" xr:uid="{00000000-0005-0000-0000-000037420000}"/>
    <cellStyle name="Note 3 21 3 2 2 3" xfId="16200" xr:uid="{00000000-0005-0000-0000-000038420000}"/>
    <cellStyle name="Note 3 21 3 2 2 3 2" xfId="33635" xr:uid="{00000000-0005-0000-0000-000039420000}"/>
    <cellStyle name="Note 3 21 3 2 2 3 3" xfId="48088" xr:uid="{00000000-0005-0000-0000-00003A420000}"/>
    <cellStyle name="Note 3 21 3 2 2 4" xfId="21587" xr:uid="{00000000-0005-0000-0000-00003B420000}"/>
    <cellStyle name="Note 3 21 3 2 2 5" xfId="36040" xr:uid="{00000000-0005-0000-0000-00003C420000}"/>
    <cellStyle name="Note 3 21 3 2 3" xfId="6613" xr:uid="{00000000-0005-0000-0000-00003D420000}"/>
    <cellStyle name="Note 3 21 3 2 3 2" xfId="24048" xr:uid="{00000000-0005-0000-0000-00003E420000}"/>
    <cellStyle name="Note 3 21 3 2 3 3" xfId="38501" xr:uid="{00000000-0005-0000-0000-00003F420000}"/>
    <cellStyle name="Note 3 21 3 2 4" xfId="9054" xr:uid="{00000000-0005-0000-0000-000040420000}"/>
    <cellStyle name="Note 3 21 3 2 4 2" xfId="26489" xr:uid="{00000000-0005-0000-0000-000041420000}"/>
    <cellStyle name="Note 3 21 3 2 4 3" xfId="40942" xr:uid="{00000000-0005-0000-0000-000042420000}"/>
    <cellStyle name="Note 3 21 3 2 5" xfId="11474" xr:uid="{00000000-0005-0000-0000-000043420000}"/>
    <cellStyle name="Note 3 21 3 2 5 2" xfId="28909" xr:uid="{00000000-0005-0000-0000-000044420000}"/>
    <cellStyle name="Note 3 21 3 2 5 3" xfId="43362" xr:uid="{00000000-0005-0000-0000-000045420000}"/>
    <cellStyle name="Note 3 21 3 2 6" xfId="18481" xr:uid="{00000000-0005-0000-0000-000046420000}"/>
    <cellStyle name="Note 3 21 3 3" xfId="1641" xr:uid="{00000000-0005-0000-0000-000047420000}"/>
    <cellStyle name="Note 3 21 3 3 2" xfId="4152" xr:uid="{00000000-0005-0000-0000-000048420000}"/>
    <cellStyle name="Note 3 21 3 3 2 2" xfId="13740" xr:uid="{00000000-0005-0000-0000-000049420000}"/>
    <cellStyle name="Note 3 21 3 3 2 2 2" xfId="31175" xr:uid="{00000000-0005-0000-0000-00004A420000}"/>
    <cellStyle name="Note 3 21 3 3 2 2 3" xfId="45628" xr:uid="{00000000-0005-0000-0000-00004B420000}"/>
    <cellStyle name="Note 3 21 3 3 2 3" xfId="16201" xr:uid="{00000000-0005-0000-0000-00004C420000}"/>
    <cellStyle name="Note 3 21 3 3 2 3 2" xfId="33636" xr:uid="{00000000-0005-0000-0000-00004D420000}"/>
    <cellStyle name="Note 3 21 3 3 2 3 3" xfId="48089" xr:uid="{00000000-0005-0000-0000-00004E420000}"/>
    <cellStyle name="Note 3 21 3 3 2 4" xfId="21588" xr:uid="{00000000-0005-0000-0000-00004F420000}"/>
    <cellStyle name="Note 3 21 3 3 2 5" xfId="36041" xr:uid="{00000000-0005-0000-0000-000050420000}"/>
    <cellStyle name="Note 3 21 3 3 3" xfId="6614" xr:uid="{00000000-0005-0000-0000-000051420000}"/>
    <cellStyle name="Note 3 21 3 3 3 2" xfId="24049" xr:uid="{00000000-0005-0000-0000-000052420000}"/>
    <cellStyle name="Note 3 21 3 3 3 3" xfId="38502" xr:uid="{00000000-0005-0000-0000-000053420000}"/>
    <cellStyle name="Note 3 21 3 3 4" xfId="9055" xr:uid="{00000000-0005-0000-0000-000054420000}"/>
    <cellStyle name="Note 3 21 3 3 4 2" xfId="26490" xr:uid="{00000000-0005-0000-0000-000055420000}"/>
    <cellStyle name="Note 3 21 3 3 4 3" xfId="40943" xr:uid="{00000000-0005-0000-0000-000056420000}"/>
    <cellStyle name="Note 3 21 3 3 5" xfId="11475" xr:uid="{00000000-0005-0000-0000-000057420000}"/>
    <cellStyle name="Note 3 21 3 3 5 2" xfId="28910" xr:uid="{00000000-0005-0000-0000-000058420000}"/>
    <cellStyle name="Note 3 21 3 3 5 3" xfId="43363" xr:uid="{00000000-0005-0000-0000-000059420000}"/>
    <cellStyle name="Note 3 21 3 3 6" xfId="18482" xr:uid="{00000000-0005-0000-0000-00005A420000}"/>
    <cellStyle name="Note 3 21 3 4" xfId="1642" xr:uid="{00000000-0005-0000-0000-00005B420000}"/>
    <cellStyle name="Note 3 21 3 4 2" xfId="4153" xr:uid="{00000000-0005-0000-0000-00005C420000}"/>
    <cellStyle name="Note 3 21 3 4 2 2" xfId="21589" xr:uid="{00000000-0005-0000-0000-00005D420000}"/>
    <cellStyle name="Note 3 21 3 4 2 3" xfId="36042" xr:uid="{00000000-0005-0000-0000-00005E420000}"/>
    <cellStyle name="Note 3 21 3 4 3" xfId="6615" xr:uid="{00000000-0005-0000-0000-00005F420000}"/>
    <cellStyle name="Note 3 21 3 4 3 2" xfId="24050" xr:uid="{00000000-0005-0000-0000-000060420000}"/>
    <cellStyle name="Note 3 21 3 4 3 3" xfId="38503" xr:uid="{00000000-0005-0000-0000-000061420000}"/>
    <cellStyle name="Note 3 21 3 4 4" xfId="9056" xr:uid="{00000000-0005-0000-0000-000062420000}"/>
    <cellStyle name="Note 3 21 3 4 4 2" xfId="26491" xr:uid="{00000000-0005-0000-0000-000063420000}"/>
    <cellStyle name="Note 3 21 3 4 4 3" xfId="40944" xr:uid="{00000000-0005-0000-0000-000064420000}"/>
    <cellStyle name="Note 3 21 3 4 5" xfId="11476" xr:uid="{00000000-0005-0000-0000-000065420000}"/>
    <cellStyle name="Note 3 21 3 4 5 2" xfId="28911" xr:uid="{00000000-0005-0000-0000-000066420000}"/>
    <cellStyle name="Note 3 21 3 4 5 3" xfId="43364" xr:uid="{00000000-0005-0000-0000-000067420000}"/>
    <cellStyle name="Note 3 21 3 4 6" xfId="15180" xr:uid="{00000000-0005-0000-0000-000068420000}"/>
    <cellStyle name="Note 3 21 3 4 6 2" xfId="32615" xr:uid="{00000000-0005-0000-0000-000069420000}"/>
    <cellStyle name="Note 3 21 3 4 6 3" xfId="47068" xr:uid="{00000000-0005-0000-0000-00006A420000}"/>
    <cellStyle name="Note 3 21 3 4 7" xfId="18483" xr:uid="{00000000-0005-0000-0000-00006B420000}"/>
    <cellStyle name="Note 3 21 3 4 8" xfId="20342" xr:uid="{00000000-0005-0000-0000-00006C420000}"/>
    <cellStyle name="Note 3 21 3 5" xfId="4150" xr:uid="{00000000-0005-0000-0000-00006D420000}"/>
    <cellStyle name="Note 3 21 3 5 2" xfId="13738" xr:uid="{00000000-0005-0000-0000-00006E420000}"/>
    <cellStyle name="Note 3 21 3 5 2 2" xfId="31173" xr:uid="{00000000-0005-0000-0000-00006F420000}"/>
    <cellStyle name="Note 3 21 3 5 2 3" xfId="45626" xr:uid="{00000000-0005-0000-0000-000070420000}"/>
    <cellStyle name="Note 3 21 3 5 3" xfId="16199" xr:uid="{00000000-0005-0000-0000-000071420000}"/>
    <cellStyle name="Note 3 21 3 5 3 2" xfId="33634" xr:uid="{00000000-0005-0000-0000-000072420000}"/>
    <cellStyle name="Note 3 21 3 5 3 3" xfId="48087" xr:uid="{00000000-0005-0000-0000-000073420000}"/>
    <cellStyle name="Note 3 21 3 5 4" xfId="21586" xr:uid="{00000000-0005-0000-0000-000074420000}"/>
    <cellStyle name="Note 3 21 3 5 5" xfId="36039" xr:uid="{00000000-0005-0000-0000-000075420000}"/>
    <cellStyle name="Note 3 21 3 6" xfId="6612" xr:uid="{00000000-0005-0000-0000-000076420000}"/>
    <cellStyle name="Note 3 21 3 6 2" xfId="24047" xr:uid="{00000000-0005-0000-0000-000077420000}"/>
    <cellStyle name="Note 3 21 3 6 3" xfId="38500" xr:uid="{00000000-0005-0000-0000-000078420000}"/>
    <cellStyle name="Note 3 21 3 7" xfId="9053" xr:uid="{00000000-0005-0000-0000-000079420000}"/>
    <cellStyle name="Note 3 21 3 7 2" xfId="26488" xr:uid="{00000000-0005-0000-0000-00007A420000}"/>
    <cellStyle name="Note 3 21 3 7 3" xfId="40941" xr:uid="{00000000-0005-0000-0000-00007B420000}"/>
    <cellStyle name="Note 3 21 3 8" xfId="11473" xr:uid="{00000000-0005-0000-0000-00007C420000}"/>
    <cellStyle name="Note 3 21 3 8 2" xfId="28908" xr:uid="{00000000-0005-0000-0000-00007D420000}"/>
    <cellStyle name="Note 3 21 3 8 3" xfId="43361" xr:uid="{00000000-0005-0000-0000-00007E420000}"/>
    <cellStyle name="Note 3 21 3 9" xfId="18480" xr:uid="{00000000-0005-0000-0000-00007F420000}"/>
    <cellStyle name="Note 3 21 4" xfId="1643" xr:uid="{00000000-0005-0000-0000-000080420000}"/>
    <cellStyle name="Note 3 21 4 2" xfId="1644" xr:uid="{00000000-0005-0000-0000-000081420000}"/>
    <cellStyle name="Note 3 21 4 2 2" xfId="4155" xr:uid="{00000000-0005-0000-0000-000082420000}"/>
    <cellStyle name="Note 3 21 4 2 2 2" xfId="13742" xr:uid="{00000000-0005-0000-0000-000083420000}"/>
    <cellStyle name="Note 3 21 4 2 2 2 2" xfId="31177" xr:uid="{00000000-0005-0000-0000-000084420000}"/>
    <cellStyle name="Note 3 21 4 2 2 2 3" xfId="45630" xr:uid="{00000000-0005-0000-0000-000085420000}"/>
    <cellStyle name="Note 3 21 4 2 2 3" xfId="16203" xr:uid="{00000000-0005-0000-0000-000086420000}"/>
    <cellStyle name="Note 3 21 4 2 2 3 2" xfId="33638" xr:uid="{00000000-0005-0000-0000-000087420000}"/>
    <cellStyle name="Note 3 21 4 2 2 3 3" xfId="48091" xr:uid="{00000000-0005-0000-0000-000088420000}"/>
    <cellStyle name="Note 3 21 4 2 2 4" xfId="21591" xr:uid="{00000000-0005-0000-0000-000089420000}"/>
    <cellStyle name="Note 3 21 4 2 2 5" xfId="36044" xr:uid="{00000000-0005-0000-0000-00008A420000}"/>
    <cellStyle name="Note 3 21 4 2 3" xfId="6617" xr:uid="{00000000-0005-0000-0000-00008B420000}"/>
    <cellStyle name="Note 3 21 4 2 3 2" xfId="24052" xr:uid="{00000000-0005-0000-0000-00008C420000}"/>
    <cellStyle name="Note 3 21 4 2 3 3" xfId="38505" xr:uid="{00000000-0005-0000-0000-00008D420000}"/>
    <cellStyle name="Note 3 21 4 2 4" xfId="9058" xr:uid="{00000000-0005-0000-0000-00008E420000}"/>
    <cellStyle name="Note 3 21 4 2 4 2" xfId="26493" xr:uid="{00000000-0005-0000-0000-00008F420000}"/>
    <cellStyle name="Note 3 21 4 2 4 3" xfId="40946" xr:uid="{00000000-0005-0000-0000-000090420000}"/>
    <cellStyle name="Note 3 21 4 2 5" xfId="11478" xr:uid="{00000000-0005-0000-0000-000091420000}"/>
    <cellStyle name="Note 3 21 4 2 5 2" xfId="28913" xr:uid="{00000000-0005-0000-0000-000092420000}"/>
    <cellStyle name="Note 3 21 4 2 5 3" xfId="43366" xr:uid="{00000000-0005-0000-0000-000093420000}"/>
    <cellStyle name="Note 3 21 4 2 6" xfId="18485" xr:uid="{00000000-0005-0000-0000-000094420000}"/>
    <cellStyle name="Note 3 21 4 3" xfId="1645" xr:uid="{00000000-0005-0000-0000-000095420000}"/>
    <cellStyle name="Note 3 21 4 3 2" xfId="4156" xr:uid="{00000000-0005-0000-0000-000096420000}"/>
    <cellStyle name="Note 3 21 4 3 2 2" xfId="13743" xr:uid="{00000000-0005-0000-0000-000097420000}"/>
    <cellStyle name="Note 3 21 4 3 2 2 2" xfId="31178" xr:uid="{00000000-0005-0000-0000-000098420000}"/>
    <cellStyle name="Note 3 21 4 3 2 2 3" xfId="45631" xr:uid="{00000000-0005-0000-0000-000099420000}"/>
    <cellStyle name="Note 3 21 4 3 2 3" xfId="16204" xr:uid="{00000000-0005-0000-0000-00009A420000}"/>
    <cellStyle name="Note 3 21 4 3 2 3 2" xfId="33639" xr:uid="{00000000-0005-0000-0000-00009B420000}"/>
    <cellStyle name="Note 3 21 4 3 2 3 3" xfId="48092" xr:uid="{00000000-0005-0000-0000-00009C420000}"/>
    <cellStyle name="Note 3 21 4 3 2 4" xfId="21592" xr:uid="{00000000-0005-0000-0000-00009D420000}"/>
    <cellStyle name="Note 3 21 4 3 2 5" xfId="36045" xr:uid="{00000000-0005-0000-0000-00009E420000}"/>
    <cellStyle name="Note 3 21 4 3 3" xfId="6618" xr:uid="{00000000-0005-0000-0000-00009F420000}"/>
    <cellStyle name="Note 3 21 4 3 3 2" xfId="24053" xr:uid="{00000000-0005-0000-0000-0000A0420000}"/>
    <cellStyle name="Note 3 21 4 3 3 3" xfId="38506" xr:uid="{00000000-0005-0000-0000-0000A1420000}"/>
    <cellStyle name="Note 3 21 4 3 4" xfId="9059" xr:uid="{00000000-0005-0000-0000-0000A2420000}"/>
    <cellStyle name="Note 3 21 4 3 4 2" xfId="26494" xr:uid="{00000000-0005-0000-0000-0000A3420000}"/>
    <cellStyle name="Note 3 21 4 3 4 3" xfId="40947" xr:uid="{00000000-0005-0000-0000-0000A4420000}"/>
    <cellStyle name="Note 3 21 4 3 5" xfId="11479" xr:uid="{00000000-0005-0000-0000-0000A5420000}"/>
    <cellStyle name="Note 3 21 4 3 5 2" xfId="28914" xr:uid="{00000000-0005-0000-0000-0000A6420000}"/>
    <cellStyle name="Note 3 21 4 3 5 3" xfId="43367" xr:uid="{00000000-0005-0000-0000-0000A7420000}"/>
    <cellStyle name="Note 3 21 4 3 6" xfId="18486" xr:uid="{00000000-0005-0000-0000-0000A8420000}"/>
    <cellStyle name="Note 3 21 4 4" xfId="1646" xr:uid="{00000000-0005-0000-0000-0000A9420000}"/>
    <cellStyle name="Note 3 21 4 4 2" xfId="4157" xr:uid="{00000000-0005-0000-0000-0000AA420000}"/>
    <cellStyle name="Note 3 21 4 4 2 2" xfId="21593" xr:uid="{00000000-0005-0000-0000-0000AB420000}"/>
    <cellStyle name="Note 3 21 4 4 2 3" xfId="36046" xr:uid="{00000000-0005-0000-0000-0000AC420000}"/>
    <cellStyle name="Note 3 21 4 4 3" xfId="6619" xr:uid="{00000000-0005-0000-0000-0000AD420000}"/>
    <cellStyle name="Note 3 21 4 4 3 2" xfId="24054" xr:uid="{00000000-0005-0000-0000-0000AE420000}"/>
    <cellStyle name="Note 3 21 4 4 3 3" xfId="38507" xr:uid="{00000000-0005-0000-0000-0000AF420000}"/>
    <cellStyle name="Note 3 21 4 4 4" xfId="9060" xr:uid="{00000000-0005-0000-0000-0000B0420000}"/>
    <cellStyle name="Note 3 21 4 4 4 2" xfId="26495" xr:uid="{00000000-0005-0000-0000-0000B1420000}"/>
    <cellStyle name="Note 3 21 4 4 4 3" xfId="40948" xr:uid="{00000000-0005-0000-0000-0000B2420000}"/>
    <cellStyle name="Note 3 21 4 4 5" xfId="11480" xr:uid="{00000000-0005-0000-0000-0000B3420000}"/>
    <cellStyle name="Note 3 21 4 4 5 2" xfId="28915" xr:uid="{00000000-0005-0000-0000-0000B4420000}"/>
    <cellStyle name="Note 3 21 4 4 5 3" xfId="43368" xr:uid="{00000000-0005-0000-0000-0000B5420000}"/>
    <cellStyle name="Note 3 21 4 4 6" xfId="15181" xr:uid="{00000000-0005-0000-0000-0000B6420000}"/>
    <cellStyle name="Note 3 21 4 4 6 2" xfId="32616" xr:uid="{00000000-0005-0000-0000-0000B7420000}"/>
    <cellStyle name="Note 3 21 4 4 6 3" xfId="47069" xr:uid="{00000000-0005-0000-0000-0000B8420000}"/>
    <cellStyle name="Note 3 21 4 4 7" xfId="18487" xr:uid="{00000000-0005-0000-0000-0000B9420000}"/>
    <cellStyle name="Note 3 21 4 4 8" xfId="20343" xr:uid="{00000000-0005-0000-0000-0000BA420000}"/>
    <cellStyle name="Note 3 21 4 5" xfId="4154" xr:uid="{00000000-0005-0000-0000-0000BB420000}"/>
    <cellStyle name="Note 3 21 4 5 2" xfId="13741" xr:uid="{00000000-0005-0000-0000-0000BC420000}"/>
    <cellStyle name="Note 3 21 4 5 2 2" xfId="31176" xr:uid="{00000000-0005-0000-0000-0000BD420000}"/>
    <cellStyle name="Note 3 21 4 5 2 3" xfId="45629" xr:uid="{00000000-0005-0000-0000-0000BE420000}"/>
    <cellStyle name="Note 3 21 4 5 3" xfId="16202" xr:uid="{00000000-0005-0000-0000-0000BF420000}"/>
    <cellStyle name="Note 3 21 4 5 3 2" xfId="33637" xr:uid="{00000000-0005-0000-0000-0000C0420000}"/>
    <cellStyle name="Note 3 21 4 5 3 3" xfId="48090" xr:uid="{00000000-0005-0000-0000-0000C1420000}"/>
    <cellStyle name="Note 3 21 4 5 4" xfId="21590" xr:uid="{00000000-0005-0000-0000-0000C2420000}"/>
    <cellStyle name="Note 3 21 4 5 5" xfId="36043" xr:uid="{00000000-0005-0000-0000-0000C3420000}"/>
    <cellStyle name="Note 3 21 4 6" xfId="6616" xr:uid="{00000000-0005-0000-0000-0000C4420000}"/>
    <cellStyle name="Note 3 21 4 6 2" xfId="24051" xr:uid="{00000000-0005-0000-0000-0000C5420000}"/>
    <cellStyle name="Note 3 21 4 6 3" xfId="38504" xr:uid="{00000000-0005-0000-0000-0000C6420000}"/>
    <cellStyle name="Note 3 21 4 7" xfId="9057" xr:uid="{00000000-0005-0000-0000-0000C7420000}"/>
    <cellStyle name="Note 3 21 4 7 2" xfId="26492" xr:uid="{00000000-0005-0000-0000-0000C8420000}"/>
    <cellStyle name="Note 3 21 4 7 3" xfId="40945" xr:uid="{00000000-0005-0000-0000-0000C9420000}"/>
    <cellStyle name="Note 3 21 4 8" xfId="11477" xr:uid="{00000000-0005-0000-0000-0000CA420000}"/>
    <cellStyle name="Note 3 21 4 8 2" xfId="28912" xr:uid="{00000000-0005-0000-0000-0000CB420000}"/>
    <cellStyle name="Note 3 21 4 8 3" xfId="43365" xr:uid="{00000000-0005-0000-0000-0000CC420000}"/>
    <cellStyle name="Note 3 21 4 9" xfId="18484" xr:uid="{00000000-0005-0000-0000-0000CD420000}"/>
    <cellStyle name="Note 3 21 5" xfId="1647" xr:uid="{00000000-0005-0000-0000-0000CE420000}"/>
    <cellStyle name="Note 3 21 5 2" xfId="4158" xr:uid="{00000000-0005-0000-0000-0000CF420000}"/>
    <cellStyle name="Note 3 21 5 2 2" xfId="13744" xr:uid="{00000000-0005-0000-0000-0000D0420000}"/>
    <cellStyle name="Note 3 21 5 2 2 2" xfId="31179" xr:uid="{00000000-0005-0000-0000-0000D1420000}"/>
    <cellStyle name="Note 3 21 5 2 2 3" xfId="45632" xr:uid="{00000000-0005-0000-0000-0000D2420000}"/>
    <cellStyle name="Note 3 21 5 2 3" xfId="16205" xr:uid="{00000000-0005-0000-0000-0000D3420000}"/>
    <cellStyle name="Note 3 21 5 2 3 2" xfId="33640" xr:uid="{00000000-0005-0000-0000-0000D4420000}"/>
    <cellStyle name="Note 3 21 5 2 3 3" xfId="48093" xr:uid="{00000000-0005-0000-0000-0000D5420000}"/>
    <cellStyle name="Note 3 21 5 2 4" xfId="21594" xr:uid="{00000000-0005-0000-0000-0000D6420000}"/>
    <cellStyle name="Note 3 21 5 2 5" xfId="36047" xr:uid="{00000000-0005-0000-0000-0000D7420000}"/>
    <cellStyle name="Note 3 21 5 3" xfId="6620" xr:uid="{00000000-0005-0000-0000-0000D8420000}"/>
    <cellStyle name="Note 3 21 5 3 2" xfId="24055" xr:uid="{00000000-0005-0000-0000-0000D9420000}"/>
    <cellStyle name="Note 3 21 5 3 3" xfId="38508" xr:uid="{00000000-0005-0000-0000-0000DA420000}"/>
    <cellStyle name="Note 3 21 5 4" xfId="9061" xr:uid="{00000000-0005-0000-0000-0000DB420000}"/>
    <cellStyle name="Note 3 21 5 4 2" xfId="26496" xr:uid="{00000000-0005-0000-0000-0000DC420000}"/>
    <cellStyle name="Note 3 21 5 4 3" xfId="40949" xr:uid="{00000000-0005-0000-0000-0000DD420000}"/>
    <cellStyle name="Note 3 21 5 5" xfId="11481" xr:uid="{00000000-0005-0000-0000-0000DE420000}"/>
    <cellStyle name="Note 3 21 5 5 2" xfId="28916" xr:uid="{00000000-0005-0000-0000-0000DF420000}"/>
    <cellStyle name="Note 3 21 5 5 3" xfId="43369" xr:uid="{00000000-0005-0000-0000-0000E0420000}"/>
    <cellStyle name="Note 3 21 5 6" xfId="18488" xr:uid="{00000000-0005-0000-0000-0000E1420000}"/>
    <cellStyle name="Note 3 21 6" xfId="1648" xr:uid="{00000000-0005-0000-0000-0000E2420000}"/>
    <cellStyle name="Note 3 21 6 2" xfId="4159" xr:uid="{00000000-0005-0000-0000-0000E3420000}"/>
    <cellStyle name="Note 3 21 6 2 2" xfId="13745" xr:uid="{00000000-0005-0000-0000-0000E4420000}"/>
    <cellStyle name="Note 3 21 6 2 2 2" xfId="31180" xr:uid="{00000000-0005-0000-0000-0000E5420000}"/>
    <cellStyle name="Note 3 21 6 2 2 3" xfId="45633" xr:uid="{00000000-0005-0000-0000-0000E6420000}"/>
    <cellStyle name="Note 3 21 6 2 3" xfId="16206" xr:uid="{00000000-0005-0000-0000-0000E7420000}"/>
    <cellStyle name="Note 3 21 6 2 3 2" xfId="33641" xr:uid="{00000000-0005-0000-0000-0000E8420000}"/>
    <cellStyle name="Note 3 21 6 2 3 3" xfId="48094" xr:uid="{00000000-0005-0000-0000-0000E9420000}"/>
    <cellStyle name="Note 3 21 6 2 4" xfId="21595" xr:uid="{00000000-0005-0000-0000-0000EA420000}"/>
    <cellStyle name="Note 3 21 6 2 5" xfId="36048" xr:uid="{00000000-0005-0000-0000-0000EB420000}"/>
    <cellStyle name="Note 3 21 6 3" xfId="6621" xr:uid="{00000000-0005-0000-0000-0000EC420000}"/>
    <cellStyle name="Note 3 21 6 3 2" xfId="24056" xr:uid="{00000000-0005-0000-0000-0000ED420000}"/>
    <cellStyle name="Note 3 21 6 3 3" xfId="38509" xr:uid="{00000000-0005-0000-0000-0000EE420000}"/>
    <cellStyle name="Note 3 21 6 4" xfId="9062" xr:uid="{00000000-0005-0000-0000-0000EF420000}"/>
    <cellStyle name="Note 3 21 6 4 2" xfId="26497" xr:uid="{00000000-0005-0000-0000-0000F0420000}"/>
    <cellStyle name="Note 3 21 6 4 3" xfId="40950" xr:uid="{00000000-0005-0000-0000-0000F1420000}"/>
    <cellStyle name="Note 3 21 6 5" xfId="11482" xr:uid="{00000000-0005-0000-0000-0000F2420000}"/>
    <cellStyle name="Note 3 21 6 5 2" xfId="28917" xr:uid="{00000000-0005-0000-0000-0000F3420000}"/>
    <cellStyle name="Note 3 21 6 5 3" xfId="43370" xr:uid="{00000000-0005-0000-0000-0000F4420000}"/>
    <cellStyle name="Note 3 21 6 6" xfId="18489" xr:uid="{00000000-0005-0000-0000-0000F5420000}"/>
    <cellStyle name="Note 3 21 7" xfId="1649" xr:uid="{00000000-0005-0000-0000-0000F6420000}"/>
    <cellStyle name="Note 3 21 7 2" xfId="4160" xr:uid="{00000000-0005-0000-0000-0000F7420000}"/>
    <cellStyle name="Note 3 21 7 2 2" xfId="21596" xr:uid="{00000000-0005-0000-0000-0000F8420000}"/>
    <cellStyle name="Note 3 21 7 2 3" xfId="36049" xr:uid="{00000000-0005-0000-0000-0000F9420000}"/>
    <cellStyle name="Note 3 21 7 3" xfId="6622" xr:uid="{00000000-0005-0000-0000-0000FA420000}"/>
    <cellStyle name="Note 3 21 7 3 2" xfId="24057" xr:uid="{00000000-0005-0000-0000-0000FB420000}"/>
    <cellStyle name="Note 3 21 7 3 3" xfId="38510" xr:uid="{00000000-0005-0000-0000-0000FC420000}"/>
    <cellStyle name="Note 3 21 7 4" xfId="9063" xr:uid="{00000000-0005-0000-0000-0000FD420000}"/>
    <cellStyle name="Note 3 21 7 4 2" xfId="26498" xr:uid="{00000000-0005-0000-0000-0000FE420000}"/>
    <cellStyle name="Note 3 21 7 4 3" xfId="40951" xr:uid="{00000000-0005-0000-0000-0000FF420000}"/>
    <cellStyle name="Note 3 21 7 5" xfId="11483" xr:uid="{00000000-0005-0000-0000-000000430000}"/>
    <cellStyle name="Note 3 21 7 5 2" xfId="28918" xr:uid="{00000000-0005-0000-0000-000001430000}"/>
    <cellStyle name="Note 3 21 7 5 3" xfId="43371" xr:uid="{00000000-0005-0000-0000-000002430000}"/>
    <cellStyle name="Note 3 21 7 6" xfId="15182" xr:uid="{00000000-0005-0000-0000-000003430000}"/>
    <cellStyle name="Note 3 21 7 6 2" xfId="32617" xr:uid="{00000000-0005-0000-0000-000004430000}"/>
    <cellStyle name="Note 3 21 7 6 3" xfId="47070" xr:uid="{00000000-0005-0000-0000-000005430000}"/>
    <cellStyle name="Note 3 21 7 7" xfId="18490" xr:uid="{00000000-0005-0000-0000-000006430000}"/>
    <cellStyle name="Note 3 21 7 8" xfId="20344" xr:uid="{00000000-0005-0000-0000-000007430000}"/>
    <cellStyle name="Note 3 21 8" xfId="4145" xr:uid="{00000000-0005-0000-0000-000008430000}"/>
    <cellStyle name="Note 3 21 8 2" xfId="13734" xr:uid="{00000000-0005-0000-0000-000009430000}"/>
    <cellStyle name="Note 3 21 8 2 2" xfId="31169" xr:uid="{00000000-0005-0000-0000-00000A430000}"/>
    <cellStyle name="Note 3 21 8 2 3" xfId="45622" xr:uid="{00000000-0005-0000-0000-00000B430000}"/>
    <cellStyle name="Note 3 21 8 3" xfId="16195" xr:uid="{00000000-0005-0000-0000-00000C430000}"/>
    <cellStyle name="Note 3 21 8 3 2" xfId="33630" xr:uid="{00000000-0005-0000-0000-00000D430000}"/>
    <cellStyle name="Note 3 21 8 3 3" xfId="48083" xr:uid="{00000000-0005-0000-0000-00000E430000}"/>
    <cellStyle name="Note 3 21 8 4" xfId="21581" xr:uid="{00000000-0005-0000-0000-00000F430000}"/>
    <cellStyle name="Note 3 21 8 5" xfId="36034" xr:uid="{00000000-0005-0000-0000-000010430000}"/>
    <cellStyle name="Note 3 21 9" xfId="6607" xr:uid="{00000000-0005-0000-0000-000011430000}"/>
    <cellStyle name="Note 3 21 9 2" xfId="24042" xr:uid="{00000000-0005-0000-0000-000012430000}"/>
    <cellStyle name="Note 3 21 9 3" xfId="38495" xr:uid="{00000000-0005-0000-0000-000013430000}"/>
    <cellStyle name="Note 3 22" xfId="1650" xr:uid="{00000000-0005-0000-0000-000014430000}"/>
    <cellStyle name="Note 3 22 10" xfId="9064" xr:uid="{00000000-0005-0000-0000-000015430000}"/>
    <cellStyle name="Note 3 22 10 2" xfId="26499" xr:uid="{00000000-0005-0000-0000-000016430000}"/>
    <cellStyle name="Note 3 22 10 3" xfId="40952" xr:uid="{00000000-0005-0000-0000-000017430000}"/>
    <cellStyle name="Note 3 22 11" xfId="11484" xr:uid="{00000000-0005-0000-0000-000018430000}"/>
    <cellStyle name="Note 3 22 11 2" xfId="28919" xr:uid="{00000000-0005-0000-0000-000019430000}"/>
    <cellStyle name="Note 3 22 11 3" xfId="43372" xr:uid="{00000000-0005-0000-0000-00001A430000}"/>
    <cellStyle name="Note 3 22 12" xfId="18491" xr:uid="{00000000-0005-0000-0000-00001B430000}"/>
    <cellStyle name="Note 3 22 2" xfId="1651" xr:uid="{00000000-0005-0000-0000-00001C430000}"/>
    <cellStyle name="Note 3 22 2 2" xfId="1652" xr:uid="{00000000-0005-0000-0000-00001D430000}"/>
    <cellStyle name="Note 3 22 2 2 2" xfId="4163" xr:uid="{00000000-0005-0000-0000-00001E430000}"/>
    <cellStyle name="Note 3 22 2 2 2 2" xfId="13748" xr:uid="{00000000-0005-0000-0000-00001F430000}"/>
    <cellStyle name="Note 3 22 2 2 2 2 2" xfId="31183" xr:uid="{00000000-0005-0000-0000-000020430000}"/>
    <cellStyle name="Note 3 22 2 2 2 2 3" xfId="45636" xr:uid="{00000000-0005-0000-0000-000021430000}"/>
    <cellStyle name="Note 3 22 2 2 2 3" xfId="16209" xr:uid="{00000000-0005-0000-0000-000022430000}"/>
    <cellStyle name="Note 3 22 2 2 2 3 2" xfId="33644" xr:uid="{00000000-0005-0000-0000-000023430000}"/>
    <cellStyle name="Note 3 22 2 2 2 3 3" xfId="48097" xr:uid="{00000000-0005-0000-0000-000024430000}"/>
    <cellStyle name="Note 3 22 2 2 2 4" xfId="21599" xr:uid="{00000000-0005-0000-0000-000025430000}"/>
    <cellStyle name="Note 3 22 2 2 2 5" xfId="36052" xr:uid="{00000000-0005-0000-0000-000026430000}"/>
    <cellStyle name="Note 3 22 2 2 3" xfId="6625" xr:uid="{00000000-0005-0000-0000-000027430000}"/>
    <cellStyle name="Note 3 22 2 2 3 2" xfId="24060" xr:uid="{00000000-0005-0000-0000-000028430000}"/>
    <cellStyle name="Note 3 22 2 2 3 3" xfId="38513" xr:uid="{00000000-0005-0000-0000-000029430000}"/>
    <cellStyle name="Note 3 22 2 2 4" xfId="9066" xr:uid="{00000000-0005-0000-0000-00002A430000}"/>
    <cellStyle name="Note 3 22 2 2 4 2" xfId="26501" xr:uid="{00000000-0005-0000-0000-00002B430000}"/>
    <cellStyle name="Note 3 22 2 2 4 3" xfId="40954" xr:uid="{00000000-0005-0000-0000-00002C430000}"/>
    <cellStyle name="Note 3 22 2 2 5" xfId="11486" xr:uid="{00000000-0005-0000-0000-00002D430000}"/>
    <cellStyle name="Note 3 22 2 2 5 2" xfId="28921" xr:uid="{00000000-0005-0000-0000-00002E430000}"/>
    <cellStyle name="Note 3 22 2 2 5 3" xfId="43374" xr:uid="{00000000-0005-0000-0000-00002F430000}"/>
    <cellStyle name="Note 3 22 2 2 6" xfId="18493" xr:uid="{00000000-0005-0000-0000-000030430000}"/>
    <cellStyle name="Note 3 22 2 3" xfId="1653" xr:uid="{00000000-0005-0000-0000-000031430000}"/>
    <cellStyle name="Note 3 22 2 3 2" xfId="4164" xr:uid="{00000000-0005-0000-0000-000032430000}"/>
    <cellStyle name="Note 3 22 2 3 2 2" xfId="13749" xr:uid="{00000000-0005-0000-0000-000033430000}"/>
    <cellStyle name="Note 3 22 2 3 2 2 2" xfId="31184" xr:uid="{00000000-0005-0000-0000-000034430000}"/>
    <cellStyle name="Note 3 22 2 3 2 2 3" xfId="45637" xr:uid="{00000000-0005-0000-0000-000035430000}"/>
    <cellStyle name="Note 3 22 2 3 2 3" xfId="16210" xr:uid="{00000000-0005-0000-0000-000036430000}"/>
    <cellStyle name="Note 3 22 2 3 2 3 2" xfId="33645" xr:uid="{00000000-0005-0000-0000-000037430000}"/>
    <cellStyle name="Note 3 22 2 3 2 3 3" xfId="48098" xr:uid="{00000000-0005-0000-0000-000038430000}"/>
    <cellStyle name="Note 3 22 2 3 2 4" xfId="21600" xr:uid="{00000000-0005-0000-0000-000039430000}"/>
    <cellStyle name="Note 3 22 2 3 2 5" xfId="36053" xr:uid="{00000000-0005-0000-0000-00003A430000}"/>
    <cellStyle name="Note 3 22 2 3 3" xfId="6626" xr:uid="{00000000-0005-0000-0000-00003B430000}"/>
    <cellStyle name="Note 3 22 2 3 3 2" xfId="24061" xr:uid="{00000000-0005-0000-0000-00003C430000}"/>
    <cellStyle name="Note 3 22 2 3 3 3" xfId="38514" xr:uid="{00000000-0005-0000-0000-00003D430000}"/>
    <cellStyle name="Note 3 22 2 3 4" xfId="9067" xr:uid="{00000000-0005-0000-0000-00003E430000}"/>
    <cellStyle name="Note 3 22 2 3 4 2" xfId="26502" xr:uid="{00000000-0005-0000-0000-00003F430000}"/>
    <cellStyle name="Note 3 22 2 3 4 3" xfId="40955" xr:uid="{00000000-0005-0000-0000-000040430000}"/>
    <cellStyle name="Note 3 22 2 3 5" xfId="11487" xr:uid="{00000000-0005-0000-0000-000041430000}"/>
    <cellStyle name="Note 3 22 2 3 5 2" xfId="28922" xr:uid="{00000000-0005-0000-0000-000042430000}"/>
    <cellStyle name="Note 3 22 2 3 5 3" xfId="43375" xr:uid="{00000000-0005-0000-0000-000043430000}"/>
    <cellStyle name="Note 3 22 2 3 6" xfId="18494" xr:uid="{00000000-0005-0000-0000-000044430000}"/>
    <cellStyle name="Note 3 22 2 4" xfId="1654" xr:uid="{00000000-0005-0000-0000-000045430000}"/>
    <cellStyle name="Note 3 22 2 4 2" xfId="4165" xr:uid="{00000000-0005-0000-0000-000046430000}"/>
    <cellStyle name="Note 3 22 2 4 2 2" xfId="21601" xr:uid="{00000000-0005-0000-0000-000047430000}"/>
    <cellStyle name="Note 3 22 2 4 2 3" xfId="36054" xr:uid="{00000000-0005-0000-0000-000048430000}"/>
    <cellStyle name="Note 3 22 2 4 3" xfId="6627" xr:uid="{00000000-0005-0000-0000-000049430000}"/>
    <cellStyle name="Note 3 22 2 4 3 2" xfId="24062" xr:uid="{00000000-0005-0000-0000-00004A430000}"/>
    <cellStyle name="Note 3 22 2 4 3 3" xfId="38515" xr:uid="{00000000-0005-0000-0000-00004B430000}"/>
    <cellStyle name="Note 3 22 2 4 4" xfId="9068" xr:uid="{00000000-0005-0000-0000-00004C430000}"/>
    <cellStyle name="Note 3 22 2 4 4 2" xfId="26503" xr:uid="{00000000-0005-0000-0000-00004D430000}"/>
    <cellStyle name="Note 3 22 2 4 4 3" xfId="40956" xr:uid="{00000000-0005-0000-0000-00004E430000}"/>
    <cellStyle name="Note 3 22 2 4 5" xfId="11488" xr:uid="{00000000-0005-0000-0000-00004F430000}"/>
    <cellStyle name="Note 3 22 2 4 5 2" xfId="28923" xr:uid="{00000000-0005-0000-0000-000050430000}"/>
    <cellStyle name="Note 3 22 2 4 5 3" xfId="43376" xr:uid="{00000000-0005-0000-0000-000051430000}"/>
    <cellStyle name="Note 3 22 2 4 6" xfId="15183" xr:uid="{00000000-0005-0000-0000-000052430000}"/>
    <cellStyle name="Note 3 22 2 4 6 2" xfId="32618" xr:uid="{00000000-0005-0000-0000-000053430000}"/>
    <cellStyle name="Note 3 22 2 4 6 3" xfId="47071" xr:uid="{00000000-0005-0000-0000-000054430000}"/>
    <cellStyle name="Note 3 22 2 4 7" xfId="18495" xr:uid="{00000000-0005-0000-0000-000055430000}"/>
    <cellStyle name="Note 3 22 2 4 8" xfId="20345" xr:uid="{00000000-0005-0000-0000-000056430000}"/>
    <cellStyle name="Note 3 22 2 5" xfId="4162" xr:uid="{00000000-0005-0000-0000-000057430000}"/>
    <cellStyle name="Note 3 22 2 5 2" xfId="13747" xr:uid="{00000000-0005-0000-0000-000058430000}"/>
    <cellStyle name="Note 3 22 2 5 2 2" xfId="31182" xr:uid="{00000000-0005-0000-0000-000059430000}"/>
    <cellStyle name="Note 3 22 2 5 2 3" xfId="45635" xr:uid="{00000000-0005-0000-0000-00005A430000}"/>
    <cellStyle name="Note 3 22 2 5 3" xfId="16208" xr:uid="{00000000-0005-0000-0000-00005B430000}"/>
    <cellStyle name="Note 3 22 2 5 3 2" xfId="33643" xr:uid="{00000000-0005-0000-0000-00005C430000}"/>
    <cellStyle name="Note 3 22 2 5 3 3" xfId="48096" xr:uid="{00000000-0005-0000-0000-00005D430000}"/>
    <cellStyle name="Note 3 22 2 5 4" xfId="21598" xr:uid="{00000000-0005-0000-0000-00005E430000}"/>
    <cellStyle name="Note 3 22 2 5 5" xfId="36051" xr:uid="{00000000-0005-0000-0000-00005F430000}"/>
    <cellStyle name="Note 3 22 2 6" xfId="6624" xr:uid="{00000000-0005-0000-0000-000060430000}"/>
    <cellStyle name="Note 3 22 2 6 2" xfId="24059" xr:uid="{00000000-0005-0000-0000-000061430000}"/>
    <cellStyle name="Note 3 22 2 6 3" xfId="38512" xr:uid="{00000000-0005-0000-0000-000062430000}"/>
    <cellStyle name="Note 3 22 2 7" xfId="9065" xr:uid="{00000000-0005-0000-0000-000063430000}"/>
    <cellStyle name="Note 3 22 2 7 2" xfId="26500" xr:uid="{00000000-0005-0000-0000-000064430000}"/>
    <cellStyle name="Note 3 22 2 7 3" xfId="40953" xr:uid="{00000000-0005-0000-0000-000065430000}"/>
    <cellStyle name="Note 3 22 2 8" xfId="11485" xr:uid="{00000000-0005-0000-0000-000066430000}"/>
    <cellStyle name="Note 3 22 2 8 2" xfId="28920" xr:uid="{00000000-0005-0000-0000-000067430000}"/>
    <cellStyle name="Note 3 22 2 8 3" xfId="43373" xr:uid="{00000000-0005-0000-0000-000068430000}"/>
    <cellStyle name="Note 3 22 2 9" xfId="18492" xr:uid="{00000000-0005-0000-0000-000069430000}"/>
    <cellStyle name="Note 3 22 3" xfId="1655" xr:uid="{00000000-0005-0000-0000-00006A430000}"/>
    <cellStyle name="Note 3 22 3 2" xfId="1656" xr:uid="{00000000-0005-0000-0000-00006B430000}"/>
    <cellStyle name="Note 3 22 3 2 2" xfId="4167" xr:uid="{00000000-0005-0000-0000-00006C430000}"/>
    <cellStyle name="Note 3 22 3 2 2 2" xfId="13751" xr:uid="{00000000-0005-0000-0000-00006D430000}"/>
    <cellStyle name="Note 3 22 3 2 2 2 2" xfId="31186" xr:uid="{00000000-0005-0000-0000-00006E430000}"/>
    <cellStyle name="Note 3 22 3 2 2 2 3" xfId="45639" xr:uid="{00000000-0005-0000-0000-00006F430000}"/>
    <cellStyle name="Note 3 22 3 2 2 3" xfId="16212" xr:uid="{00000000-0005-0000-0000-000070430000}"/>
    <cellStyle name="Note 3 22 3 2 2 3 2" xfId="33647" xr:uid="{00000000-0005-0000-0000-000071430000}"/>
    <cellStyle name="Note 3 22 3 2 2 3 3" xfId="48100" xr:uid="{00000000-0005-0000-0000-000072430000}"/>
    <cellStyle name="Note 3 22 3 2 2 4" xfId="21603" xr:uid="{00000000-0005-0000-0000-000073430000}"/>
    <cellStyle name="Note 3 22 3 2 2 5" xfId="36056" xr:uid="{00000000-0005-0000-0000-000074430000}"/>
    <cellStyle name="Note 3 22 3 2 3" xfId="6629" xr:uid="{00000000-0005-0000-0000-000075430000}"/>
    <cellStyle name="Note 3 22 3 2 3 2" xfId="24064" xr:uid="{00000000-0005-0000-0000-000076430000}"/>
    <cellStyle name="Note 3 22 3 2 3 3" xfId="38517" xr:uid="{00000000-0005-0000-0000-000077430000}"/>
    <cellStyle name="Note 3 22 3 2 4" xfId="9070" xr:uid="{00000000-0005-0000-0000-000078430000}"/>
    <cellStyle name="Note 3 22 3 2 4 2" xfId="26505" xr:uid="{00000000-0005-0000-0000-000079430000}"/>
    <cellStyle name="Note 3 22 3 2 4 3" xfId="40958" xr:uid="{00000000-0005-0000-0000-00007A430000}"/>
    <cellStyle name="Note 3 22 3 2 5" xfId="11490" xr:uid="{00000000-0005-0000-0000-00007B430000}"/>
    <cellStyle name="Note 3 22 3 2 5 2" xfId="28925" xr:uid="{00000000-0005-0000-0000-00007C430000}"/>
    <cellStyle name="Note 3 22 3 2 5 3" xfId="43378" xr:uid="{00000000-0005-0000-0000-00007D430000}"/>
    <cellStyle name="Note 3 22 3 2 6" xfId="18497" xr:uid="{00000000-0005-0000-0000-00007E430000}"/>
    <cellStyle name="Note 3 22 3 3" xfId="1657" xr:uid="{00000000-0005-0000-0000-00007F430000}"/>
    <cellStyle name="Note 3 22 3 3 2" xfId="4168" xr:uid="{00000000-0005-0000-0000-000080430000}"/>
    <cellStyle name="Note 3 22 3 3 2 2" xfId="13752" xr:uid="{00000000-0005-0000-0000-000081430000}"/>
    <cellStyle name="Note 3 22 3 3 2 2 2" xfId="31187" xr:uid="{00000000-0005-0000-0000-000082430000}"/>
    <cellStyle name="Note 3 22 3 3 2 2 3" xfId="45640" xr:uid="{00000000-0005-0000-0000-000083430000}"/>
    <cellStyle name="Note 3 22 3 3 2 3" xfId="16213" xr:uid="{00000000-0005-0000-0000-000084430000}"/>
    <cellStyle name="Note 3 22 3 3 2 3 2" xfId="33648" xr:uid="{00000000-0005-0000-0000-000085430000}"/>
    <cellStyle name="Note 3 22 3 3 2 3 3" xfId="48101" xr:uid="{00000000-0005-0000-0000-000086430000}"/>
    <cellStyle name="Note 3 22 3 3 2 4" xfId="21604" xr:uid="{00000000-0005-0000-0000-000087430000}"/>
    <cellStyle name="Note 3 22 3 3 2 5" xfId="36057" xr:uid="{00000000-0005-0000-0000-000088430000}"/>
    <cellStyle name="Note 3 22 3 3 3" xfId="6630" xr:uid="{00000000-0005-0000-0000-000089430000}"/>
    <cellStyle name="Note 3 22 3 3 3 2" xfId="24065" xr:uid="{00000000-0005-0000-0000-00008A430000}"/>
    <cellStyle name="Note 3 22 3 3 3 3" xfId="38518" xr:uid="{00000000-0005-0000-0000-00008B430000}"/>
    <cellStyle name="Note 3 22 3 3 4" xfId="9071" xr:uid="{00000000-0005-0000-0000-00008C430000}"/>
    <cellStyle name="Note 3 22 3 3 4 2" xfId="26506" xr:uid="{00000000-0005-0000-0000-00008D430000}"/>
    <cellStyle name="Note 3 22 3 3 4 3" xfId="40959" xr:uid="{00000000-0005-0000-0000-00008E430000}"/>
    <cellStyle name="Note 3 22 3 3 5" xfId="11491" xr:uid="{00000000-0005-0000-0000-00008F430000}"/>
    <cellStyle name="Note 3 22 3 3 5 2" xfId="28926" xr:uid="{00000000-0005-0000-0000-000090430000}"/>
    <cellStyle name="Note 3 22 3 3 5 3" xfId="43379" xr:uid="{00000000-0005-0000-0000-000091430000}"/>
    <cellStyle name="Note 3 22 3 3 6" xfId="18498" xr:uid="{00000000-0005-0000-0000-000092430000}"/>
    <cellStyle name="Note 3 22 3 4" xfId="1658" xr:uid="{00000000-0005-0000-0000-000093430000}"/>
    <cellStyle name="Note 3 22 3 4 2" xfId="4169" xr:uid="{00000000-0005-0000-0000-000094430000}"/>
    <cellStyle name="Note 3 22 3 4 2 2" xfId="21605" xr:uid="{00000000-0005-0000-0000-000095430000}"/>
    <cellStyle name="Note 3 22 3 4 2 3" xfId="36058" xr:uid="{00000000-0005-0000-0000-000096430000}"/>
    <cellStyle name="Note 3 22 3 4 3" xfId="6631" xr:uid="{00000000-0005-0000-0000-000097430000}"/>
    <cellStyle name="Note 3 22 3 4 3 2" xfId="24066" xr:uid="{00000000-0005-0000-0000-000098430000}"/>
    <cellStyle name="Note 3 22 3 4 3 3" xfId="38519" xr:uid="{00000000-0005-0000-0000-000099430000}"/>
    <cellStyle name="Note 3 22 3 4 4" xfId="9072" xr:uid="{00000000-0005-0000-0000-00009A430000}"/>
    <cellStyle name="Note 3 22 3 4 4 2" xfId="26507" xr:uid="{00000000-0005-0000-0000-00009B430000}"/>
    <cellStyle name="Note 3 22 3 4 4 3" xfId="40960" xr:uid="{00000000-0005-0000-0000-00009C430000}"/>
    <cellStyle name="Note 3 22 3 4 5" xfId="11492" xr:uid="{00000000-0005-0000-0000-00009D430000}"/>
    <cellStyle name="Note 3 22 3 4 5 2" xfId="28927" xr:uid="{00000000-0005-0000-0000-00009E430000}"/>
    <cellStyle name="Note 3 22 3 4 5 3" xfId="43380" xr:uid="{00000000-0005-0000-0000-00009F430000}"/>
    <cellStyle name="Note 3 22 3 4 6" xfId="15184" xr:uid="{00000000-0005-0000-0000-0000A0430000}"/>
    <cellStyle name="Note 3 22 3 4 6 2" xfId="32619" xr:uid="{00000000-0005-0000-0000-0000A1430000}"/>
    <cellStyle name="Note 3 22 3 4 6 3" xfId="47072" xr:uid="{00000000-0005-0000-0000-0000A2430000}"/>
    <cellStyle name="Note 3 22 3 4 7" xfId="18499" xr:uid="{00000000-0005-0000-0000-0000A3430000}"/>
    <cellStyle name="Note 3 22 3 4 8" xfId="20346" xr:uid="{00000000-0005-0000-0000-0000A4430000}"/>
    <cellStyle name="Note 3 22 3 5" xfId="4166" xr:uid="{00000000-0005-0000-0000-0000A5430000}"/>
    <cellStyle name="Note 3 22 3 5 2" xfId="13750" xr:uid="{00000000-0005-0000-0000-0000A6430000}"/>
    <cellStyle name="Note 3 22 3 5 2 2" xfId="31185" xr:uid="{00000000-0005-0000-0000-0000A7430000}"/>
    <cellStyle name="Note 3 22 3 5 2 3" xfId="45638" xr:uid="{00000000-0005-0000-0000-0000A8430000}"/>
    <cellStyle name="Note 3 22 3 5 3" xfId="16211" xr:uid="{00000000-0005-0000-0000-0000A9430000}"/>
    <cellStyle name="Note 3 22 3 5 3 2" xfId="33646" xr:uid="{00000000-0005-0000-0000-0000AA430000}"/>
    <cellStyle name="Note 3 22 3 5 3 3" xfId="48099" xr:uid="{00000000-0005-0000-0000-0000AB430000}"/>
    <cellStyle name="Note 3 22 3 5 4" xfId="21602" xr:uid="{00000000-0005-0000-0000-0000AC430000}"/>
    <cellStyle name="Note 3 22 3 5 5" xfId="36055" xr:uid="{00000000-0005-0000-0000-0000AD430000}"/>
    <cellStyle name="Note 3 22 3 6" xfId="6628" xr:uid="{00000000-0005-0000-0000-0000AE430000}"/>
    <cellStyle name="Note 3 22 3 6 2" xfId="24063" xr:uid="{00000000-0005-0000-0000-0000AF430000}"/>
    <cellStyle name="Note 3 22 3 6 3" xfId="38516" xr:uid="{00000000-0005-0000-0000-0000B0430000}"/>
    <cellStyle name="Note 3 22 3 7" xfId="9069" xr:uid="{00000000-0005-0000-0000-0000B1430000}"/>
    <cellStyle name="Note 3 22 3 7 2" xfId="26504" xr:uid="{00000000-0005-0000-0000-0000B2430000}"/>
    <cellStyle name="Note 3 22 3 7 3" xfId="40957" xr:uid="{00000000-0005-0000-0000-0000B3430000}"/>
    <cellStyle name="Note 3 22 3 8" xfId="11489" xr:uid="{00000000-0005-0000-0000-0000B4430000}"/>
    <cellStyle name="Note 3 22 3 8 2" xfId="28924" xr:uid="{00000000-0005-0000-0000-0000B5430000}"/>
    <cellStyle name="Note 3 22 3 8 3" xfId="43377" xr:uid="{00000000-0005-0000-0000-0000B6430000}"/>
    <cellStyle name="Note 3 22 3 9" xfId="18496" xr:uid="{00000000-0005-0000-0000-0000B7430000}"/>
    <cellStyle name="Note 3 22 4" xfId="1659" xr:uid="{00000000-0005-0000-0000-0000B8430000}"/>
    <cellStyle name="Note 3 22 4 2" xfId="1660" xr:uid="{00000000-0005-0000-0000-0000B9430000}"/>
    <cellStyle name="Note 3 22 4 2 2" xfId="4171" xr:uid="{00000000-0005-0000-0000-0000BA430000}"/>
    <cellStyle name="Note 3 22 4 2 2 2" xfId="13754" xr:uid="{00000000-0005-0000-0000-0000BB430000}"/>
    <cellStyle name="Note 3 22 4 2 2 2 2" xfId="31189" xr:uid="{00000000-0005-0000-0000-0000BC430000}"/>
    <cellStyle name="Note 3 22 4 2 2 2 3" xfId="45642" xr:uid="{00000000-0005-0000-0000-0000BD430000}"/>
    <cellStyle name="Note 3 22 4 2 2 3" xfId="16215" xr:uid="{00000000-0005-0000-0000-0000BE430000}"/>
    <cellStyle name="Note 3 22 4 2 2 3 2" xfId="33650" xr:uid="{00000000-0005-0000-0000-0000BF430000}"/>
    <cellStyle name="Note 3 22 4 2 2 3 3" xfId="48103" xr:uid="{00000000-0005-0000-0000-0000C0430000}"/>
    <cellStyle name="Note 3 22 4 2 2 4" xfId="21607" xr:uid="{00000000-0005-0000-0000-0000C1430000}"/>
    <cellStyle name="Note 3 22 4 2 2 5" xfId="36060" xr:uid="{00000000-0005-0000-0000-0000C2430000}"/>
    <cellStyle name="Note 3 22 4 2 3" xfId="6633" xr:uid="{00000000-0005-0000-0000-0000C3430000}"/>
    <cellStyle name="Note 3 22 4 2 3 2" xfId="24068" xr:uid="{00000000-0005-0000-0000-0000C4430000}"/>
    <cellStyle name="Note 3 22 4 2 3 3" xfId="38521" xr:uid="{00000000-0005-0000-0000-0000C5430000}"/>
    <cellStyle name="Note 3 22 4 2 4" xfId="9074" xr:uid="{00000000-0005-0000-0000-0000C6430000}"/>
    <cellStyle name="Note 3 22 4 2 4 2" xfId="26509" xr:uid="{00000000-0005-0000-0000-0000C7430000}"/>
    <cellStyle name="Note 3 22 4 2 4 3" xfId="40962" xr:uid="{00000000-0005-0000-0000-0000C8430000}"/>
    <cellStyle name="Note 3 22 4 2 5" xfId="11494" xr:uid="{00000000-0005-0000-0000-0000C9430000}"/>
    <cellStyle name="Note 3 22 4 2 5 2" xfId="28929" xr:uid="{00000000-0005-0000-0000-0000CA430000}"/>
    <cellStyle name="Note 3 22 4 2 5 3" xfId="43382" xr:uid="{00000000-0005-0000-0000-0000CB430000}"/>
    <cellStyle name="Note 3 22 4 2 6" xfId="18501" xr:uid="{00000000-0005-0000-0000-0000CC430000}"/>
    <cellStyle name="Note 3 22 4 3" xfId="1661" xr:uid="{00000000-0005-0000-0000-0000CD430000}"/>
    <cellStyle name="Note 3 22 4 3 2" xfId="4172" xr:uid="{00000000-0005-0000-0000-0000CE430000}"/>
    <cellStyle name="Note 3 22 4 3 2 2" xfId="13755" xr:uid="{00000000-0005-0000-0000-0000CF430000}"/>
    <cellStyle name="Note 3 22 4 3 2 2 2" xfId="31190" xr:uid="{00000000-0005-0000-0000-0000D0430000}"/>
    <cellStyle name="Note 3 22 4 3 2 2 3" xfId="45643" xr:uid="{00000000-0005-0000-0000-0000D1430000}"/>
    <cellStyle name="Note 3 22 4 3 2 3" xfId="16216" xr:uid="{00000000-0005-0000-0000-0000D2430000}"/>
    <cellStyle name="Note 3 22 4 3 2 3 2" xfId="33651" xr:uid="{00000000-0005-0000-0000-0000D3430000}"/>
    <cellStyle name="Note 3 22 4 3 2 3 3" xfId="48104" xr:uid="{00000000-0005-0000-0000-0000D4430000}"/>
    <cellStyle name="Note 3 22 4 3 2 4" xfId="21608" xr:uid="{00000000-0005-0000-0000-0000D5430000}"/>
    <cellStyle name="Note 3 22 4 3 2 5" xfId="36061" xr:uid="{00000000-0005-0000-0000-0000D6430000}"/>
    <cellStyle name="Note 3 22 4 3 3" xfId="6634" xr:uid="{00000000-0005-0000-0000-0000D7430000}"/>
    <cellStyle name="Note 3 22 4 3 3 2" xfId="24069" xr:uid="{00000000-0005-0000-0000-0000D8430000}"/>
    <cellStyle name="Note 3 22 4 3 3 3" xfId="38522" xr:uid="{00000000-0005-0000-0000-0000D9430000}"/>
    <cellStyle name="Note 3 22 4 3 4" xfId="9075" xr:uid="{00000000-0005-0000-0000-0000DA430000}"/>
    <cellStyle name="Note 3 22 4 3 4 2" xfId="26510" xr:uid="{00000000-0005-0000-0000-0000DB430000}"/>
    <cellStyle name="Note 3 22 4 3 4 3" xfId="40963" xr:uid="{00000000-0005-0000-0000-0000DC430000}"/>
    <cellStyle name="Note 3 22 4 3 5" xfId="11495" xr:uid="{00000000-0005-0000-0000-0000DD430000}"/>
    <cellStyle name="Note 3 22 4 3 5 2" xfId="28930" xr:uid="{00000000-0005-0000-0000-0000DE430000}"/>
    <cellStyle name="Note 3 22 4 3 5 3" xfId="43383" xr:uid="{00000000-0005-0000-0000-0000DF430000}"/>
    <cellStyle name="Note 3 22 4 3 6" xfId="18502" xr:uid="{00000000-0005-0000-0000-0000E0430000}"/>
    <cellStyle name="Note 3 22 4 4" xfId="1662" xr:uid="{00000000-0005-0000-0000-0000E1430000}"/>
    <cellStyle name="Note 3 22 4 4 2" xfId="4173" xr:uid="{00000000-0005-0000-0000-0000E2430000}"/>
    <cellStyle name="Note 3 22 4 4 2 2" xfId="21609" xr:uid="{00000000-0005-0000-0000-0000E3430000}"/>
    <cellStyle name="Note 3 22 4 4 2 3" xfId="36062" xr:uid="{00000000-0005-0000-0000-0000E4430000}"/>
    <cellStyle name="Note 3 22 4 4 3" xfId="6635" xr:uid="{00000000-0005-0000-0000-0000E5430000}"/>
    <cellStyle name="Note 3 22 4 4 3 2" xfId="24070" xr:uid="{00000000-0005-0000-0000-0000E6430000}"/>
    <cellStyle name="Note 3 22 4 4 3 3" xfId="38523" xr:uid="{00000000-0005-0000-0000-0000E7430000}"/>
    <cellStyle name="Note 3 22 4 4 4" xfId="9076" xr:uid="{00000000-0005-0000-0000-0000E8430000}"/>
    <cellStyle name="Note 3 22 4 4 4 2" xfId="26511" xr:uid="{00000000-0005-0000-0000-0000E9430000}"/>
    <cellStyle name="Note 3 22 4 4 4 3" xfId="40964" xr:uid="{00000000-0005-0000-0000-0000EA430000}"/>
    <cellStyle name="Note 3 22 4 4 5" xfId="11496" xr:uid="{00000000-0005-0000-0000-0000EB430000}"/>
    <cellStyle name="Note 3 22 4 4 5 2" xfId="28931" xr:uid="{00000000-0005-0000-0000-0000EC430000}"/>
    <cellStyle name="Note 3 22 4 4 5 3" xfId="43384" xr:uid="{00000000-0005-0000-0000-0000ED430000}"/>
    <cellStyle name="Note 3 22 4 4 6" xfId="15185" xr:uid="{00000000-0005-0000-0000-0000EE430000}"/>
    <cellStyle name="Note 3 22 4 4 6 2" xfId="32620" xr:uid="{00000000-0005-0000-0000-0000EF430000}"/>
    <cellStyle name="Note 3 22 4 4 6 3" xfId="47073" xr:uid="{00000000-0005-0000-0000-0000F0430000}"/>
    <cellStyle name="Note 3 22 4 4 7" xfId="18503" xr:uid="{00000000-0005-0000-0000-0000F1430000}"/>
    <cellStyle name="Note 3 22 4 4 8" xfId="20347" xr:uid="{00000000-0005-0000-0000-0000F2430000}"/>
    <cellStyle name="Note 3 22 4 5" xfId="4170" xr:uid="{00000000-0005-0000-0000-0000F3430000}"/>
    <cellStyle name="Note 3 22 4 5 2" xfId="13753" xr:uid="{00000000-0005-0000-0000-0000F4430000}"/>
    <cellStyle name="Note 3 22 4 5 2 2" xfId="31188" xr:uid="{00000000-0005-0000-0000-0000F5430000}"/>
    <cellStyle name="Note 3 22 4 5 2 3" xfId="45641" xr:uid="{00000000-0005-0000-0000-0000F6430000}"/>
    <cellStyle name="Note 3 22 4 5 3" xfId="16214" xr:uid="{00000000-0005-0000-0000-0000F7430000}"/>
    <cellStyle name="Note 3 22 4 5 3 2" xfId="33649" xr:uid="{00000000-0005-0000-0000-0000F8430000}"/>
    <cellStyle name="Note 3 22 4 5 3 3" xfId="48102" xr:uid="{00000000-0005-0000-0000-0000F9430000}"/>
    <cellStyle name="Note 3 22 4 5 4" xfId="21606" xr:uid="{00000000-0005-0000-0000-0000FA430000}"/>
    <cellStyle name="Note 3 22 4 5 5" xfId="36059" xr:uid="{00000000-0005-0000-0000-0000FB430000}"/>
    <cellStyle name="Note 3 22 4 6" xfId="6632" xr:uid="{00000000-0005-0000-0000-0000FC430000}"/>
    <cellStyle name="Note 3 22 4 6 2" xfId="24067" xr:uid="{00000000-0005-0000-0000-0000FD430000}"/>
    <cellStyle name="Note 3 22 4 6 3" xfId="38520" xr:uid="{00000000-0005-0000-0000-0000FE430000}"/>
    <cellStyle name="Note 3 22 4 7" xfId="9073" xr:uid="{00000000-0005-0000-0000-0000FF430000}"/>
    <cellStyle name="Note 3 22 4 7 2" xfId="26508" xr:uid="{00000000-0005-0000-0000-000000440000}"/>
    <cellStyle name="Note 3 22 4 7 3" xfId="40961" xr:uid="{00000000-0005-0000-0000-000001440000}"/>
    <cellStyle name="Note 3 22 4 8" xfId="11493" xr:uid="{00000000-0005-0000-0000-000002440000}"/>
    <cellStyle name="Note 3 22 4 8 2" xfId="28928" xr:uid="{00000000-0005-0000-0000-000003440000}"/>
    <cellStyle name="Note 3 22 4 8 3" xfId="43381" xr:uid="{00000000-0005-0000-0000-000004440000}"/>
    <cellStyle name="Note 3 22 4 9" xfId="18500" xr:uid="{00000000-0005-0000-0000-000005440000}"/>
    <cellStyle name="Note 3 22 5" xfId="1663" xr:uid="{00000000-0005-0000-0000-000006440000}"/>
    <cellStyle name="Note 3 22 5 2" xfId="4174" xr:uid="{00000000-0005-0000-0000-000007440000}"/>
    <cellStyle name="Note 3 22 5 2 2" xfId="13756" xr:uid="{00000000-0005-0000-0000-000008440000}"/>
    <cellStyle name="Note 3 22 5 2 2 2" xfId="31191" xr:uid="{00000000-0005-0000-0000-000009440000}"/>
    <cellStyle name="Note 3 22 5 2 2 3" xfId="45644" xr:uid="{00000000-0005-0000-0000-00000A440000}"/>
    <cellStyle name="Note 3 22 5 2 3" xfId="16217" xr:uid="{00000000-0005-0000-0000-00000B440000}"/>
    <cellStyle name="Note 3 22 5 2 3 2" xfId="33652" xr:uid="{00000000-0005-0000-0000-00000C440000}"/>
    <cellStyle name="Note 3 22 5 2 3 3" xfId="48105" xr:uid="{00000000-0005-0000-0000-00000D440000}"/>
    <cellStyle name="Note 3 22 5 2 4" xfId="21610" xr:uid="{00000000-0005-0000-0000-00000E440000}"/>
    <cellStyle name="Note 3 22 5 2 5" xfId="36063" xr:uid="{00000000-0005-0000-0000-00000F440000}"/>
    <cellStyle name="Note 3 22 5 3" xfId="6636" xr:uid="{00000000-0005-0000-0000-000010440000}"/>
    <cellStyle name="Note 3 22 5 3 2" xfId="24071" xr:uid="{00000000-0005-0000-0000-000011440000}"/>
    <cellStyle name="Note 3 22 5 3 3" xfId="38524" xr:uid="{00000000-0005-0000-0000-000012440000}"/>
    <cellStyle name="Note 3 22 5 4" xfId="9077" xr:uid="{00000000-0005-0000-0000-000013440000}"/>
    <cellStyle name="Note 3 22 5 4 2" xfId="26512" xr:uid="{00000000-0005-0000-0000-000014440000}"/>
    <cellStyle name="Note 3 22 5 4 3" xfId="40965" xr:uid="{00000000-0005-0000-0000-000015440000}"/>
    <cellStyle name="Note 3 22 5 5" xfId="11497" xr:uid="{00000000-0005-0000-0000-000016440000}"/>
    <cellStyle name="Note 3 22 5 5 2" xfId="28932" xr:uid="{00000000-0005-0000-0000-000017440000}"/>
    <cellStyle name="Note 3 22 5 5 3" xfId="43385" xr:uid="{00000000-0005-0000-0000-000018440000}"/>
    <cellStyle name="Note 3 22 5 6" xfId="18504" xr:uid="{00000000-0005-0000-0000-000019440000}"/>
    <cellStyle name="Note 3 22 6" xfId="1664" xr:uid="{00000000-0005-0000-0000-00001A440000}"/>
    <cellStyle name="Note 3 22 6 2" xfId="4175" xr:uid="{00000000-0005-0000-0000-00001B440000}"/>
    <cellStyle name="Note 3 22 6 2 2" xfId="13757" xr:uid="{00000000-0005-0000-0000-00001C440000}"/>
    <cellStyle name="Note 3 22 6 2 2 2" xfId="31192" xr:uid="{00000000-0005-0000-0000-00001D440000}"/>
    <cellStyle name="Note 3 22 6 2 2 3" xfId="45645" xr:uid="{00000000-0005-0000-0000-00001E440000}"/>
    <cellStyle name="Note 3 22 6 2 3" xfId="16218" xr:uid="{00000000-0005-0000-0000-00001F440000}"/>
    <cellStyle name="Note 3 22 6 2 3 2" xfId="33653" xr:uid="{00000000-0005-0000-0000-000020440000}"/>
    <cellStyle name="Note 3 22 6 2 3 3" xfId="48106" xr:uid="{00000000-0005-0000-0000-000021440000}"/>
    <cellStyle name="Note 3 22 6 2 4" xfId="21611" xr:uid="{00000000-0005-0000-0000-000022440000}"/>
    <cellStyle name="Note 3 22 6 2 5" xfId="36064" xr:uid="{00000000-0005-0000-0000-000023440000}"/>
    <cellStyle name="Note 3 22 6 3" xfId="6637" xr:uid="{00000000-0005-0000-0000-000024440000}"/>
    <cellStyle name="Note 3 22 6 3 2" xfId="24072" xr:uid="{00000000-0005-0000-0000-000025440000}"/>
    <cellStyle name="Note 3 22 6 3 3" xfId="38525" xr:uid="{00000000-0005-0000-0000-000026440000}"/>
    <cellStyle name="Note 3 22 6 4" xfId="9078" xr:uid="{00000000-0005-0000-0000-000027440000}"/>
    <cellStyle name="Note 3 22 6 4 2" xfId="26513" xr:uid="{00000000-0005-0000-0000-000028440000}"/>
    <cellStyle name="Note 3 22 6 4 3" xfId="40966" xr:uid="{00000000-0005-0000-0000-000029440000}"/>
    <cellStyle name="Note 3 22 6 5" xfId="11498" xr:uid="{00000000-0005-0000-0000-00002A440000}"/>
    <cellStyle name="Note 3 22 6 5 2" xfId="28933" xr:uid="{00000000-0005-0000-0000-00002B440000}"/>
    <cellStyle name="Note 3 22 6 5 3" xfId="43386" xr:uid="{00000000-0005-0000-0000-00002C440000}"/>
    <cellStyle name="Note 3 22 6 6" xfId="18505" xr:uid="{00000000-0005-0000-0000-00002D440000}"/>
    <cellStyle name="Note 3 22 7" xfId="1665" xr:uid="{00000000-0005-0000-0000-00002E440000}"/>
    <cellStyle name="Note 3 22 7 2" xfId="4176" xr:uid="{00000000-0005-0000-0000-00002F440000}"/>
    <cellStyle name="Note 3 22 7 2 2" xfId="21612" xr:uid="{00000000-0005-0000-0000-000030440000}"/>
    <cellStyle name="Note 3 22 7 2 3" xfId="36065" xr:uid="{00000000-0005-0000-0000-000031440000}"/>
    <cellStyle name="Note 3 22 7 3" xfId="6638" xr:uid="{00000000-0005-0000-0000-000032440000}"/>
    <cellStyle name="Note 3 22 7 3 2" xfId="24073" xr:uid="{00000000-0005-0000-0000-000033440000}"/>
    <cellStyle name="Note 3 22 7 3 3" xfId="38526" xr:uid="{00000000-0005-0000-0000-000034440000}"/>
    <cellStyle name="Note 3 22 7 4" xfId="9079" xr:uid="{00000000-0005-0000-0000-000035440000}"/>
    <cellStyle name="Note 3 22 7 4 2" xfId="26514" xr:uid="{00000000-0005-0000-0000-000036440000}"/>
    <cellStyle name="Note 3 22 7 4 3" xfId="40967" xr:uid="{00000000-0005-0000-0000-000037440000}"/>
    <cellStyle name="Note 3 22 7 5" xfId="11499" xr:uid="{00000000-0005-0000-0000-000038440000}"/>
    <cellStyle name="Note 3 22 7 5 2" xfId="28934" xr:uid="{00000000-0005-0000-0000-000039440000}"/>
    <cellStyle name="Note 3 22 7 5 3" xfId="43387" xr:uid="{00000000-0005-0000-0000-00003A440000}"/>
    <cellStyle name="Note 3 22 7 6" xfId="15186" xr:uid="{00000000-0005-0000-0000-00003B440000}"/>
    <cellStyle name="Note 3 22 7 6 2" xfId="32621" xr:uid="{00000000-0005-0000-0000-00003C440000}"/>
    <cellStyle name="Note 3 22 7 6 3" xfId="47074" xr:uid="{00000000-0005-0000-0000-00003D440000}"/>
    <cellStyle name="Note 3 22 7 7" xfId="18506" xr:uid="{00000000-0005-0000-0000-00003E440000}"/>
    <cellStyle name="Note 3 22 7 8" xfId="20348" xr:uid="{00000000-0005-0000-0000-00003F440000}"/>
    <cellStyle name="Note 3 22 8" xfId="4161" xr:uid="{00000000-0005-0000-0000-000040440000}"/>
    <cellStyle name="Note 3 22 8 2" xfId="13746" xr:uid="{00000000-0005-0000-0000-000041440000}"/>
    <cellStyle name="Note 3 22 8 2 2" xfId="31181" xr:uid="{00000000-0005-0000-0000-000042440000}"/>
    <cellStyle name="Note 3 22 8 2 3" xfId="45634" xr:uid="{00000000-0005-0000-0000-000043440000}"/>
    <cellStyle name="Note 3 22 8 3" xfId="16207" xr:uid="{00000000-0005-0000-0000-000044440000}"/>
    <cellStyle name="Note 3 22 8 3 2" xfId="33642" xr:uid="{00000000-0005-0000-0000-000045440000}"/>
    <cellStyle name="Note 3 22 8 3 3" xfId="48095" xr:uid="{00000000-0005-0000-0000-000046440000}"/>
    <cellStyle name="Note 3 22 8 4" xfId="21597" xr:uid="{00000000-0005-0000-0000-000047440000}"/>
    <cellStyle name="Note 3 22 8 5" xfId="36050" xr:uid="{00000000-0005-0000-0000-000048440000}"/>
    <cellStyle name="Note 3 22 9" xfId="6623" xr:uid="{00000000-0005-0000-0000-000049440000}"/>
    <cellStyle name="Note 3 22 9 2" xfId="24058" xr:uid="{00000000-0005-0000-0000-00004A440000}"/>
    <cellStyle name="Note 3 22 9 3" xfId="38511" xr:uid="{00000000-0005-0000-0000-00004B440000}"/>
    <cellStyle name="Note 3 23" xfId="1666" xr:uid="{00000000-0005-0000-0000-00004C440000}"/>
    <cellStyle name="Note 3 23 10" xfId="9080" xr:uid="{00000000-0005-0000-0000-00004D440000}"/>
    <cellStyle name="Note 3 23 10 2" xfId="26515" xr:uid="{00000000-0005-0000-0000-00004E440000}"/>
    <cellStyle name="Note 3 23 10 3" xfId="40968" xr:uid="{00000000-0005-0000-0000-00004F440000}"/>
    <cellStyle name="Note 3 23 11" xfId="11500" xr:uid="{00000000-0005-0000-0000-000050440000}"/>
    <cellStyle name="Note 3 23 11 2" xfId="28935" xr:uid="{00000000-0005-0000-0000-000051440000}"/>
    <cellStyle name="Note 3 23 11 3" xfId="43388" xr:uid="{00000000-0005-0000-0000-000052440000}"/>
    <cellStyle name="Note 3 23 12" xfId="18507" xr:uid="{00000000-0005-0000-0000-000053440000}"/>
    <cellStyle name="Note 3 23 2" xfId="1667" xr:uid="{00000000-0005-0000-0000-000054440000}"/>
    <cellStyle name="Note 3 23 2 2" xfId="1668" xr:uid="{00000000-0005-0000-0000-000055440000}"/>
    <cellStyle name="Note 3 23 2 2 2" xfId="4179" xr:uid="{00000000-0005-0000-0000-000056440000}"/>
    <cellStyle name="Note 3 23 2 2 2 2" xfId="13760" xr:uid="{00000000-0005-0000-0000-000057440000}"/>
    <cellStyle name="Note 3 23 2 2 2 2 2" xfId="31195" xr:uid="{00000000-0005-0000-0000-000058440000}"/>
    <cellStyle name="Note 3 23 2 2 2 2 3" xfId="45648" xr:uid="{00000000-0005-0000-0000-000059440000}"/>
    <cellStyle name="Note 3 23 2 2 2 3" xfId="16221" xr:uid="{00000000-0005-0000-0000-00005A440000}"/>
    <cellStyle name="Note 3 23 2 2 2 3 2" xfId="33656" xr:uid="{00000000-0005-0000-0000-00005B440000}"/>
    <cellStyle name="Note 3 23 2 2 2 3 3" xfId="48109" xr:uid="{00000000-0005-0000-0000-00005C440000}"/>
    <cellStyle name="Note 3 23 2 2 2 4" xfId="21615" xr:uid="{00000000-0005-0000-0000-00005D440000}"/>
    <cellStyle name="Note 3 23 2 2 2 5" xfId="36068" xr:uid="{00000000-0005-0000-0000-00005E440000}"/>
    <cellStyle name="Note 3 23 2 2 3" xfId="6641" xr:uid="{00000000-0005-0000-0000-00005F440000}"/>
    <cellStyle name="Note 3 23 2 2 3 2" xfId="24076" xr:uid="{00000000-0005-0000-0000-000060440000}"/>
    <cellStyle name="Note 3 23 2 2 3 3" xfId="38529" xr:uid="{00000000-0005-0000-0000-000061440000}"/>
    <cellStyle name="Note 3 23 2 2 4" xfId="9082" xr:uid="{00000000-0005-0000-0000-000062440000}"/>
    <cellStyle name="Note 3 23 2 2 4 2" xfId="26517" xr:uid="{00000000-0005-0000-0000-000063440000}"/>
    <cellStyle name="Note 3 23 2 2 4 3" xfId="40970" xr:uid="{00000000-0005-0000-0000-000064440000}"/>
    <cellStyle name="Note 3 23 2 2 5" xfId="11502" xr:uid="{00000000-0005-0000-0000-000065440000}"/>
    <cellStyle name="Note 3 23 2 2 5 2" xfId="28937" xr:uid="{00000000-0005-0000-0000-000066440000}"/>
    <cellStyle name="Note 3 23 2 2 5 3" xfId="43390" xr:uid="{00000000-0005-0000-0000-000067440000}"/>
    <cellStyle name="Note 3 23 2 2 6" xfId="18509" xr:uid="{00000000-0005-0000-0000-000068440000}"/>
    <cellStyle name="Note 3 23 2 3" xfId="1669" xr:uid="{00000000-0005-0000-0000-000069440000}"/>
    <cellStyle name="Note 3 23 2 3 2" xfId="4180" xr:uid="{00000000-0005-0000-0000-00006A440000}"/>
    <cellStyle name="Note 3 23 2 3 2 2" xfId="13761" xr:uid="{00000000-0005-0000-0000-00006B440000}"/>
    <cellStyle name="Note 3 23 2 3 2 2 2" xfId="31196" xr:uid="{00000000-0005-0000-0000-00006C440000}"/>
    <cellStyle name="Note 3 23 2 3 2 2 3" xfId="45649" xr:uid="{00000000-0005-0000-0000-00006D440000}"/>
    <cellStyle name="Note 3 23 2 3 2 3" xfId="16222" xr:uid="{00000000-0005-0000-0000-00006E440000}"/>
    <cellStyle name="Note 3 23 2 3 2 3 2" xfId="33657" xr:uid="{00000000-0005-0000-0000-00006F440000}"/>
    <cellStyle name="Note 3 23 2 3 2 3 3" xfId="48110" xr:uid="{00000000-0005-0000-0000-000070440000}"/>
    <cellStyle name="Note 3 23 2 3 2 4" xfId="21616" xr:uid="{00000000-0005-0000-0000-000071440000}"/>
    <cellStyle name="Note 3 23 2 3 2 5" xfId="36069" xr:uid="{00000000-0005-0000-0000-000072440000}"/>
    <cellStyle name="Note 3 23 2 3 3" xfId="6642" xr:uid="{00000000-0005-0000-0000-000073440000}"/>
    <cellStyle name="Note 3 23 2 3 3 2" xfId="24077" xr:uid="{00000000-0005-0000-0000-000074440000}"/>
    <cellStyle name="Note 3 23 2 3 3 3" xfId="38530" xr:uid="{00000000-0005-0000-0000-000075440000}"/>
    <cellStyle name="Note 3 23 2 3 4" xfId="9083" xr:uid="{00000000-0005-0000-0000-000076440000}"/>
    <cellStyle name="Note 3 23 2 3 4 2" xfId="26518" xr:uid="{00000000-0005-0000-0000-000077440000}"/>
    <cellStyle name="Note 3 23 2 3 4 3" xfId="40971" xr:uid="{00000000-0005-0000-0000-000078440000}"/>
    <cellStyle name="Note 3 23 2 3 5" xfId="11503" xr:uid="{00000000-0005-0000-0000-000079440000}"/>
    <cellStyle name="Note 3 23 2 3 5 2" xfId="28938" xr:uid="{00000000-0005-0000-0000-00007A440000}"/>
    <cellStyle name="Note 3 23 2 3 5 3" xfId="43391" xr:uid="{00000000-0005-0000-0000-00007B440000}"/>
    <cellStyle name="Note 3 23 2 3 6" xfId="18510" xr:uid="{00000000-0005-0000-0000-00007C440000}"/>
    <cellStyle name="Note 3 23 2 4" xfId="1670" xr:uid="{00000000-0005-0000-0000-00007D440000}"/>
    <cellStyle name="Note 3 23 2 4 2" xfId="4181" xr:uid="{00000000-0005-0000-0000-00007E440000}"/>
    <cellStyle name="Note 3 23 2 4 2 2" xfId="21617" xr:uid="{00000000-0005-0000-0000-00007F440000}"/>
    <cellStyle name="Note 3 23 2 4 2 3" xfId="36070" xr:uid="{00000000-0005-0000-0000-000080440000}"/>
    <cellStyle name="Note 3 23 2 4 3" xfId="6643" xr:uid="{00000000-0005-0000-0000-000081440000}"/>
    <cellStyle name="Note 3 23 2 4 3 2" xfId="24078" xr:uid="{00000000-0005-0000-0000-000082440000}"/>
    <cellStyle name="Note 3 23 2 4 3 3" xfId="38531" xr:uid="{00000000-0005-0000-0000-000083440000}"/>
    <cellStyle name="Note 3 23 2 4 4" xfId="9084" xr:uid="{00000000-0005-0000-0000-000084440000}"/>
    <cellStyle name="Note 3 23 2 4 4 2" xfId="26519" xr:uid="{00000000-0005-0000-0000-000085440000}"/>
    <cellStyle name="Note 3 23 2 4 4 3" xfId="40972" xr:uid="{00000000-0005-0000-0000-000086440000}"/>
    <cellStyle name="Note 3 23 2 4 5" xfId="11504" xr:uid="{00000000-0005-0000-0000-000087440000}"/>
    <cellStyle name="Note 3 23 2 4 5 2" xfId="28939" xr:uid="{00000000-0005-0000-0000-000088440000}"/>
    <cellStyle name="Note 3 23 2 4 5 3" xfId="43392" xr:uid="{00000000-0005-0000-0000-000089440000}"/>
    <cellStyle name="Note 3 23 2 4 6" xfId="15187" xr:uid="{00000000-0005-0000-0000-00008A440000}"/>
    <cellStyle name="Note 3 23 2 4 6 2" xfId="32622" xr:uid="{00000000-0005-0000-0000-00008B440000}"/>
    <cellStyle name="Note 3 23 2 4 6 3" xfId="47075" xr:uid="{00000000-0005-0000-0000-00008C440000}"/>
    <cellStyle name="Note 3 23 2 4 7" xfId="18511" xr:uid="{00000000-0005-0000-0000-00008D440000}"/>
    <cellStyle name="Note 3 23 2 4 8" xfId="20349" xr:uid="{00000000-0005-0000-0000-00008E440000}"/>
    <cellStyle name="Note 3 23 2 5" xfId="4178" xr:uid="{00000000-0005-0000-0000-00008F440000}"/>
    <cellStyle name="Note 3 23 2 5 2" xfId="13759" xr:uid="{00000000-0005-0000-0000-000090440000}"/>
    <cellStyle name="Note 3 23 2 5 2 2" xfId="31194" xr:uid="{00000000-0005-0000-0000-000091440000}"/>
    <cellStyle name="Note 3 23 2 5 2 3" xfId="45647" xr:uid="{00000000-0005-0000-0000-000092440000}"/>
    <cellStyle name="Note 3 23 2 5 3" xfId="16220" xr:uid="{00000000-0005-0000-0000-000093440000}"/>
    <cellStyle name="Note 3 23 2 5 3 2" xfId="33655" xr:uid="{00000000-0005-0000-0000-000094440000}"/>
    <cellStyle name="Note 3 23 2 5 3 3" xfId="48108" xr:uid="{00000000-0005-0000-0000-000095440000}"/>
    <cellStyle name="Note 3 23 2 5 4" xfId="21614" xr:uid="{00000000-0005-0000-0000-000096440000}"/>
    <cellStyle name="Note 3 23 2 5 5" xfId="36067" xr:uid="{00000000-0005-0000-0000-000097440000}"/>
    <cellStyle name="Note 3 23 2 6" xfId="6640" xr:uid="{00000000-0005-0000-0000-000098440000}"/>
    <cellStyle name="Note 3 23 2 6 2" xfId="24075" xr:uid="{00000000-0005-0000-0000-000099440000}"/>
    <cellStyle name="Note 3 23 2 6 3" xfId="38528" xr:uid="{00000000-0005-0000-0000-00009A440000}"/>
    <cellStyle name="Note 3 23 2 7" xfId="9081" xr:uid="{00000000-0005-0000-0000-00009B440000}"/>
    <cellStyle name="Note 3 23 2 7 2" xfId="26516" xr:uid="{00000000-0005-0000-0000-00009C440000}"/>
    <cellStyle name="Note 3 23 2 7 3" xfId="40969" xr:uid="{00000000-0005-0000-0000-00009D440000}"/>
    <cellStyle name="Note 3 23 2 8" xfId="11501" xr:uid="{00000000-0005-0000-0000-00009E440000}"/>
    <cellStyle name="Note 3 23 2 8 2" xfId="28936" xr:uid="{00000000-0005-0000-0000-00009F440000}"/>
    <cellStyle name="Note 3 23 2 8 3" xfId="43389" xr:uid="{00000000-0005-0000-0000-0000A0440000}"/>
    <cellStyle name="Note 3 23 2 9" xfId="18508" xr:uid="{00000000-0005-0000-0000-0000A1440000}"/>
    <cellStyle name="Note 3 23 3" xfId="1671" xr:uid="{00000000-0005-0000-0000-0000A2440000}"/>
    <cellStyle name="Note 3 23 3 2" xfId="1672" xr:uid="{00000000-0005-0000-0000-0000A3440000}"/>
    <cellStyle name="Note 3 23 3 2 2" xfId="4183" xr:uid="{00000000-0005-0000-0000-0000A4440000}"/>
    <cellStyle name="Note 3 23 3 2 2 2" xfId="13763" xr:uid="{00000000-0005-0000-0000-0000A5440000}"/>
    <cellStyle name="Note 3 23 3 2 2 2 2" xfId="31198" xr:uid="{00000000-0005-0000-0000-0000A6440000}"/>
    <cellStyle name="Note 3 23 3 2 2 2 3" xfId="45651" xr:uid="{00000000-0005-0000-0000-0000A7440000}"/>
    <cellStyle name="Note 3 23 3 2 2 3" xfId="16224" xr:uid="{00000000-0005-0000-0000-0000A8440000}"/>
    <cellStyle name="Note 3 23 3 2 2 3 2" xfId="33659" xr:uid="{00000000-0005-0000-0000-0000A9440000}"/>
    <cellStyle name="Note 3 23 3 2 2 3 3" xfId="48112" xr:uid="{00000000-0005-0000-0000-0000AA440000}"/>
    <cellStyle name="Note 3 23 3 2 2 4" xfId="21619" xr:uid="{00000000-0005-0000-0000-0000AB440000}"/>
    <cellStyle name="Note 3 23 3 2 2 5" xfId="36072" xr:uid="{00000000-0005-0000-0000-0000AC440000}"/>
    <cellStyle name="Note 3 23 3 2 3" xfId="6645" xr:uid="{00000000-0005-0000-0000-0000AD440000}"/>
    <cellStyle name="Note 3 23 3 2 3 2" xfId="24080" xr:uid="{00000000-0005-0000-0000-0000AE440000}"/>
    <cellStyle name="Note 3 23 3 2 3 3" xfId="38533" xr:uid="{00000000-0005-0000-0000-0000AF440000}"/>
    <cellStyle name="Note 3 23 3 2 4" xfId="9086" xr:uid="{00000000-0005-0000-0000-0000B0440000}"/>
    <cellStyle name="Note 3 23 3 2 4 2" xfId="26521" xr:uid="{00000000-0005-0000-0000-0000B1440000}"/>
    <cellStyle name="Note 3 23 3 2 4 3" xfId="40974" xr:uid="{00000000-0005-0000-0000-0000B2440000}"/>
    <cellStyle name="Note 3 23 3 2 5" xfId="11506" xr:uid="{00000000-0005-0000-0000-0000B3440000}"/>
    <cellStyle name="Note 3 23 3 2 5 2" xfId="28941" xr:uid="{00000000-0005-0000-0000-0000B4440000}"/>
    <cellStyle name="Note 3 23 3 2 5 3" xfId="43394" xr:uid="{00000000-0005-0000-0000-0000B5440000}"/>
    <cellStyle name="Note 3 23 3 2 6" xfId="18513" xr:uid="{00000000-0005-0000-0000-0000B6440000}"/>
    <cellStyle name="Note 3 23 3 3" xfId="1673" xr:uid="{00000000-0005-0000-0000-0000B7440000}"/>
    <cellStyle name="Note 3 23 3 3 2" xfId="4184" xr:uid="{00000000-0005-0000-0000-0000B8440000}"/>
    <cellStyle name="Note 3 23 3 3 2 2" xfId="13764" xr:uid="{00000000-0005-0000-0000-0000B9440000}"/>
    <cellStyle name="Note 3 23 3 3 2 2 2" xfId="31199" xr:uid="{00000000-0005-0000-0000-0000BA440000}"/>
    <cellStyle name="Note 3 23 3 3 2 2 3" xfId="45652" xr:uid="{00000000-0005-0000-0000-0000BB440000}"/>
    <cellStyle name="Note 3 23 3 3 2 3" xfId="16225" xr:uid="{00000000-0005-0000-0000-0000BC440000}"/>
    <cellStyle name="Note 3 23 3 3 2 3 2" xfId="33660" xr:uid="{00000000-0005-0000-0000-0000BD440000}"/>
    <cellStyle name="Note 3 23 3 3 2 3 3" xfId="48113" xr:uid="{00000000-0005-0000-0000-0000BE440000}"/>
    <cellStyle name="Note 3 23 3 3 2 4" xfId="21620" xr:uid="{00000000-0005-0000-0000-0000BF440000}"/>
    <cellStyle name="Note 3 23 3 3 2 5" xfId="36073" xr:uid="{00000000-0005-0000-0000-0000C0440000}"/>
    <cellStyle name="Note 3 23 3 3 3" xfId="6646" xr:uid="{00000000-0005-0000-0000-0000C1440000}"/>
    <cellStyle name="Note 3 23 3 3 3 2" xfId="24081" xr:uid="{00000000-0005-0000-0000-0000C2440000}"/>
    <cellStyle name="Note 3 23 3 3 3 3" xfId="38534" xr:uid="{00000000-0005-0000-0000-0000C3440000}"/>
    <cellStyle name="Note 3 23 3 3 4" xfId="9087" xr:uid="{00000000-0005-0000-0000-0000C4440000}"/>
    <cellStyle name="Note 3 23 3 3 4 2" xfId="26522" xr:uid="{00000000-0005-0000-0000-0000C5440000}"/>
    <cellStyle name="Note 3 23 3 3 4 3" xfId="40975" xr:uid="{00000000-0005-0000-0000-0000C6440000}"/>
    <cellStyle name="Note 3 23 3 3 5" xfId="11507" xr:uid="{00000000-0005-0000-0000-0000C7440000}"/>
    <cellStyle name="Note 3 23 3 3 5 2" xfId="28942" xr:uid="{00000000-0005-0000-0000-0000C8440000}"/>
    <cellStyle name="Note 3 23 3 3 5 3" xfId="43395" xr:uid="{00000000-0005-0000-0000-0000C9440000}"/>
    <cellStyle name="Note 3 23 3 3 6" xfId="18514" xr:uid="{00000000-0005-0000-0000-0000CA440000}"/>
    <cellStyle name="Note 3 23 3 4" xfId="1674" xr:uid="{00000000-0005-0000-0000-0000CB440000}"/>
    <cellStyle name="Note 3 23 3 4 2" xfId="4185" xr:uid="{00000000-0005-0000-0000-0000CC440000}"/>
    <cellStyle name="Note 3 23 3 4 2 2" xfId="21621" xr:uid="{00000000-0005-0000-0000-0000CD440000}"/>
    <cellStyle name="Note 3 23 3 4 2 3" xfId="36074" xr:uid="{00000000-0005-0000-0000-0000CE440000}"/>
    <cellStyle name="Note 3 23 3 4 3" xfId="6647" xr:uid="{00000000-0005-0000-0000-0000CF440000}"/>
    <cellStyle name="Note 3 23 3 4 3 2" xfId="24082" xr:uid="{00000000-0005-0000-0000-0000D0440000}"/>
    <cellStyle name="Note 3 23 3 4 3 3" xfId="38535" xr:uid="{00000000-0005-0000-0000-0000D1440000}"/>
    <cellStyle name="Note 3 23 3 4 4" xfId="9088" xr:uid="{00000000-0005-0000-0000-0000D2440000}"/>
    <cellStyle name="Note 3 23 3 4 4 2" xfId="26523" xr:uid="{00000000-0005-0000-0000-0000D3440000}"/>
    <cellStyle name="Note 3 23 3 4 4 3" xfId="40976" xr:uid="{00000000-0005-0000-0000-0000D4440000}"/>
    <cellStyle name="Note 3 23 3 4 5" xfId="11508" xr:uid="{00000000-0005-0000-0000-0000D5440000}"/>
    <cellStyle name="Note 3 23 3 4 5 2" xfId="28943" xr:uid="{00000000-0005-0000-0000-0000D6440000}"/>
    <cellStyle name="Note 3 23 3 4 5 3" xfId="43396" xr:uid="{00000000-0005-0000-0000-0000D7440000}"/>
    <cellStyle name="Note 3 23 3 4 6" xfId="15188" xr:uid="{00000000-0005-0000-0000-0000D8440000}"/>
    <cellStyle name="Note 3 23 3 4 6 2" xfId="32623" xr:uid="{00000000-0005-0000-0000-0000D9440000}"/>
    <cellStyle name="Note 3 23 3 4 6 3" xfId="47076" xr:uid="{00000000-0005-0000-0000-0000DA440000}"/>
    <cellStyle name="Note 3 23 3 4 7" xfId="18515" xr:uid="{00000000-0005-0000-0000-0000DB440000}"/>
    <cellStyle name="Note 3 23 3 4 8" xfId="20350" xr:uid="{00000000-0005-0000-0000-0000DC440000}"/>
    <cellStyle name="Note 3 23 3 5" xfId="4182" xr:uid="{00000000-0005-0000-0000-0000DD440000}"/>
    <cellStyle name="Note 3 23 3 5 2" xfId="13762" xr:uid="{00000000-0005-0000-0000-0000DE440000}"/>
    <cellStyle name="Note 3 23 3 5 2 2" xfId="31197" xr:uid="{00000000-0005-0000-0000-0000DF440000}"/>
    <cellStyle name="Note 3 23 3 5 2 3" xfId="45650" xr:uid="{00000000-0005-0000-0000-0000E0440000}"/>
    <cellStyle name="Note 3 23 3 5 3" xfId="16223" xr:uid="{00000000-0005-0000-0000-0000E1440000}"/>
    <cellStyle name="Note 3 23 3 5 3 2" xfId="33658" xr:uid="{00000000-0005-0000-0000-0000E2440000}"/>
    <cellStyle name="Note 3 23 3 5 3 3" xfId="48111" xr:uid="{00000000-0005-0000-0000-0000E3440000}"/>
    <cellStyle name="Note 3 23 3 5 4" xfId="21618" xr:uid="{00000000-0005-0000-0000-0000E4440000}"/>
    <cellStyle name="Note 3 23 3 5 5" xfId="36071" xr:uid="{00000000-0005-0000-0000-0000E5440000}"/>
    <cellStyle name="Note 3 23 3 6" xfId="6644" xr:uid="{00000000-0005-0000-0000-0000E6440000}"/>
    <cellStyle name="Note 3 23 3 6 2" xfId="24079" xr:uid="{00000000-0005-0000-0000-0000E7440000}"/>
    <cellStyle name="Note 3 23 3 6 3" xfId="38532" xr:uid="{00000000-0005-0000-0000-0000E8440000}"/>
    <cellStyle name="Note 3 23 3 7" xfId="9085" xr:uid="{00000000-0005-0000-0000-0000E9440000}"/>
    <cellStyle name="Note 3 23 3 7 2" xfId="26520" xr:uid="{00000000-0005-0000-0000-0000EA440000}"/>
    <cellStyle name="Note 3 23 3 7 3" xfId="40973" xr:uid="{00000000-0005-0000-0000-0000EB440000}"/>
    <cellStyle name="Note 3 23 3 8" xfId="11505" xr:uid="{00000000-0005-0000-0000-0000EC440000}"/>
    <cellStyle name="Note 3 23 3 8 2" xfId="28940" xr:uid="{00000000-0005-0000-0000-0000ED440000}"/>
    <cellStyle name="Note 3 23 3 8 3" xfId="43393" xr:uid="{00000000-0005-0000-0000-0000EE440000}"/>
    <cellStyle name="Note 3 23 3 9" xfId="18512" xr:uid="{00000000-0005-0000-0000-0000EF440000}"/>
    <cellStyle name="Note 3 23 4" xfId="1675" xr:uid="{00000000-0005-0000-0000-0000F0440000}"/>
    <cellStyle name="Note 3 23 4 2" xfId="1676" xr:uid="{00000000-0005-0000-0000-0000F1440000}"/>
    <cellStyle name="Note 3 23 4 2 2" xfId="4187" xr:uid="{00000000-0005-0000-0000-0000F2440000}"/>
    <cellStyle name="Note 3 23 4 2 2 2" xfId="13766" xr:uid="{00000000-0005-0000-0000-0000F3440000}"/>
    <cellStyle name="Note 3 23 4 2 2 2 2" xfId="31201" xr:uid="{00000000-0005-0000-0000-0000F4440000}"/>
    <cellStyle name="Note 3 23 4 2 2 2 3" xfId="45654" xr:uid="{00000000-0005-0000-0000-0000F5440000}"/>
    <cellStyle name="Note 3 23 4 2 2 3" xfId="16227" xr:uid="{00000000-0005-0000-0000-0000F6440000}"/>
    <cellStyle name="Note 3 23 4 2 2 3 2" xfId="33662" xr:uid="{00000000-0005-0000-0000-0000F7440000}"/>
    <cellStyle name="Note 3 23 4 2 2 3 3" xfId="48115" xr:uid="{00000000-0005-0000-0000-0000F8440000}"/>
    <cellStyle name="Note 3 23 4 2 2 4" xfId="21623" xr:uid="{00000000-0005-0000-0000-0000F9440000}"/>
    <cellStyle name="Note 3 23 4 2 2 5" xfId="36076" xr:uid="{00000000-0005-0000-0000-0000FA440000}"/>
    <cellStyle name="Note 3 23 4 2 3" xfId="6649" xr:uid="{00000000-0005-0000-0000-0000FB440000}"/>
    <cellStyle name="Note 3 23 4 2 3 2" xfId="24084" xr:uid="{00000000-0005-0000-0000-0000FC440000}"/>
    <cellStyle name="Note 3 23 4 2 3 3" xfId="38537" xr:uid="{00000000-0005-0000-0000-0000FD440000}"/>
    <cellStyle name="Note 3 23 4 2 4" xfId="9090" xr:uid="{00000000-0005-0000-0000-0000FE440000}"/>
    <cellStyle name="Note 3 23 4 2 4 2" xfId="26525" xr:uid="{00000000-0005-0000-0000-0000FF440000}"/>
    <cellStyle name="Note 3 23 4 2 4 3" xfId="40978" xr:uid="{00000000-0005-0000-0000-000000450000}"/>
    <cellStyle name="Note 3 23 4 2 5" xfId="11510" xr:uid="{00000000-0005-0000-0000-000001450000}"/>
    <cellStyle name="Note 3 23 4 2 5 2" xfId="28945" xr:uid="{00000000-0005-0000-0000-000002450000}"/>
    <cellStyle name="Note 3 23 4 2 5 3" xfId="43398" xr:uid="{00000000-0005-0000-0000-000003450000}"/>
    <cellStyle name="Note 3 23 4 2 6" xfId="18517" xr:uid="{00000000-0005-0000-0000-000004450000}"/>
    <cellStyle name="Note 3 23 4 3" xfId="1677" xr:uid="{00000000-0005-0000-0000-000005450000}"/>
    <cellStyle name="Note 3 23 4 3 2" xfId="4188" xr:uid="{00000000-0005-0000-0000-000006450000}"/>
    <cellStyle name="Note 3 23 4 3 2 2" xfId="13767" xr:uid="{00000000-0005-0000-0000-000007450000}"/>
    <cellStyle name="Note 3 23 4 3 2 2 2" xfId="31202" xr:uid="{00000000-0005-0000-0000-000008450000}"/>
    <cellStyle name="Note 3 23 4 3 2 2 3" xfId="45655" xr:uid="{00000000-0005-0000-0000-000009450000}"/>
    <cellStyle name="Note 3 23 4 3 2 3" xfId="16228" xr:uid="{00000000-0005-0000-0000-00000A450000}"/>
    <cellStyle name="Note 3 23 4 3 2 3 2" xfId="33663" xr:uid="{00000000-0005-0000-0000-00000B450000}"/>
    <cellStyle name="Note 3 23 4 3 2 3 3" xfId="48116" xr:uid="{00000000-0005-0000-0000-00000C450000}"/>
    <cellStyle name="Note 3 23 4 3 2 4" xfId="21624" xr:uid="{00000000-0005-0000-0000-00000D450000}"/>
    <cellStyle name="Note 3 23 4 3 2 5" xfId="36077" xr:uid="{00000000-0005-0000-0000-00000E450000}"/>
    <cellStyle name="Note 3 23 4 3 3" xfId="6650" xr:uid="{00000000-0005-0000-0000-00000F450000}"/>
    <cellStyle name="Note 3 23 4 3 3 2" xfId="24085" xr:uid="{00000000-0005-0000-0000-000010450000}"/>
    <cellStyle name="Note 3 23 4 3 3 3" xfId="38538" xr:uid="{00000000-0005-0000-0000-000011450000}"/>
    <cellStyle name="Note 3 23 4 3 4" xfId="9091" xr:uid="{00000000-0005-0000-0000-000012450000}"/>
    <cellStyle name="Note 3 23 4 3 4 2" xfId="26526" xr:uid="{00000000-0005-0000-0000-000013450000}"/>
    <cellStyle name="Note 3 23 4 3 4 3" xfId="40979" xr:uid="{00000000-0005-0000-0000-000014450000}"/>
    <cellStyle name="Note 3 23 4 3 5" xfId="11511" xr:uid="{00000000-0005-0000-0000-000015450000}"/>
    <cellStyle name="Note 3 23 4 3 5 2" xfId="28946" xr:uid="{00000000-0005-0000-0000-000016450000}"/>
    <cellStyle name="Note 3 23 4 3 5 3" xfId="43399" xr:uid="{00000000-0005-0000-0000-000017450000}"/>
    <cellStyle name="Note 3 23 4 3 6" xfId="18518" xr:uid="{00000000-0005-0000-0000-000018450000}"/>
    <cellStyle name="Note 3 23 4 4" xfId="1678" xr:uid="{00000000-0005-0000-0000-000019450000}"/>
    <cellStyle name="Note 3 23 4 4 2" xfId="4189" xr:uid="{00000000-0005-0000-0000-00001A450000}"/>
    <cellStyle name="Note 3 23 4 4 2 2" xfId="21625" xr:uid="{00000000-0005-0000-0000-00001B450000}"/>
    <cellStyle name="Note 3 23 4 4 2 3" xfId="36078" xr:uid="{00000000-0005-0000-0000-00001C450000}"/>
    <cellStyle name="Note 3 23 4 4 3" xfId="6651" xr:uid="{00000000-0005-0000-0000-00001D450000}"/>
    <cellStyle name="Note 3 23 4 4 3 2" xfId="24086" xr:uid="{00000000-0005-0000-0000-00001E450000}"/>
    <cellStyle name="Note 3 23 4 4 3 3" xfId="38539" xr:uid="{00000000-0005-0000-0000-00001F450000}"/>
    <cellStyle name="Note 3 23 4 4 4" xfId="9092" xr:uid="{00000000-0005-0000-0000-000020450000}"/>
    <cellStyle name="Note 3 23 4 4 4 2" xfId="26527" xr:uid="{00000000-0005-0000-0000-000021450000}"/>
    <cellStyle name="Note 3 23 4 4 4 3" xfId="40980" xr:uid="{00000000-0005-0000-0000-000022450000}"/>
    <cellStyle name="Note 3 23 4 4 5" xfId="11512" xr:uid="{00000000-0005-0000-0000-000023450000}"/>
    <cellStyle name="Note 3 23 4 4 5 2" xfId="28947" xr:uid="{00000000-0005-0000-0000-000024450000}"/>
    <cellStyle name="Note 3 23 4 4 5 3" xfId="43400" xr:uid="{00000000-0005-0000-0000-000025450000}"/>
    <cellStyle name="Note 3 23 4 4 6" xfId="15189" xr:uid="{00000000-0005-0000-0000-000026450000}"/>
    <cellStyle name="Note 3 23 4 4 6 2" xfId="32624" xr:uid="{00000000-0005-0000-0000-000027450000}"/>
    <cellStyle name="Note 3 23 4 4 6 3" xfId="47077" xr:uid="{00000000-0005-0000-0000-000028450000}"/>
    <cellStyle name="Note 3 23 4 4 7" xfId="18519" xr:uid="{00000000-0005-0000-0000-000029450000}"/>
    <cellStyle name="Note 3 23 4 4 8" xfId="20351" xr:uid="{00000000-0005-0000-0000-00002A450000}"/>
    <cellStyle name="Note 3 23 4 5" xfId="4186" xr:uid="{00000000-0005-0000-0000-00002B450000}"/>
    <cellStyle name="Note 3 23 4 5 2" xfId="13765" xr:uid="{00000000-0005-0000-0000-00002C450000}"/>
    <cellStyle name="Note 3 23 4 5 2 2" xfId="31200" xr:uid="{00000000-0005-0000-0000-00002D450000}"/>
    <cellStyle name="Note 3 23 4 5 2 3" xfId="45653" xr:uid="{00000000-0005-0000-0000-00002E450000}"/>
    <cellStyle name="Note 3 23 4 5 3" xfId="16226" xr:uid="{00000000-0005-0000-0000-00002F450000}"/>
    <cellStyle name="Note 3 23 4 5 3 2" xfId="33661" xr:uid="{00000000-0005-0000-0000-000030450000}"/>
    <cellStyle name="Note 3 23 4 5 3 3" xfId="48114" xr:uid="{00000000-0005-0000-0000-000031450000}"/>
    <cellStyle name="Note 3 23 4 5 4" xfId="21622" xr:uid="{00000000-0005-0000-0000-000032450000}"/>
    <cellStyle name="Note 3 23 4 5 5" xfId="36075" xr:uid="{00000000-0005-0000-0000-000033450000}"/>
    <cellStyle name="Note 3 23 4 6" xfId="6648" xr:uid="{00000000-0005-0000-0000-000034450000}"/>
    <cellStyle name="Note 3 23 4 6 2" xfId="24083" xr:uid="{00000000-0005-0000-0000-000035450000}"/>
    <cellStyle name="Note 3 23 4 6 3" xfId="38536" xr:uid="{00000000-0005-0000-0000-000036450000}"/>
    <cellStyle name="Note 3 23 4 7" xfId="9089" xr:uid="{00000000-0005-0000-0000-000037450000}"/>
    <cellStyle name="Note 3 23 4 7 2" xfId="26524" xr:uid="{00000000-0005-0000-0000-000038450000}"/>
    <cellStyle name="Note 3 23 4 7 3" xfId="40977" xr:uid="{00000000-0005-0000-0000-000039450000}"/>
    <cellStyle name="Note 3 23 4 8" xfId="11509" xr:uid="{00000000-0005-0000-0000-00003A450000}"/>
    <cellStyle name="Note 3 23 4 8 2" xfId="28944" xr:uid="{00000000-0005-0000-0000-00003B450000}"/>
    <cellStyle name="Note 3 23 4 8 3" xfId="43397" xr:uid="{00000000-0005-0000-0000-00003C450000}"/>
    <cellStyle name="Note 3 23 4 9" xfId="18516" xr:uid="{00000000-0005-0000-0000-00003D450000}"/>
    <cellStyle name="Note 3 23 5" xfId="1679" xr:uid="{00000000-0005-0000-0000-00003E450000}"/>
    <cellStyle name="Note 3 23 5 2" xfId="4190" xr:uid="{00000000-0005-0000-0000-00003F450000}"/>
    <cellStyle name="Note 3 23 5 2 2" xfId="13768" xr:uid="{00000000-0005-0000-0000-000040450000}"/>
    <cellStyle name="Note 3 23 5 2 2 2" xfId="31203" xr:uid="{00000000-0005-0000-0000-000041450000}"/>
    <cellStyle name="Note 3 23 5 2 2 3" xfId="45656" xr:uid="{00000000-0005-0000-0000-000042450000}"/>
    <cellStyle name="Note 3 23 5 2 3" xfId="16229" xr:uid="{00000000-0005-0000-0000-000043450000}"/>
    <cellStyle name="Note 3 23 5 2 3 2" xfId="33664" xr:uid="{00000000-0005-0000-0000-000044450000}"/>
    <cellStyle name="Note 3 23 5 2 3 3" xfId="48117" xr:uid="{00000000-0005-0000-0000-000045450000}"/>
    <cellStyle name="Note 3 23 5 2 4" xfId="21626" xr:uid="{00000000-0005-0000-0000-000046450000}"/>
    <cellStyle name="Note 3 23 5 2 5" xfId="36079" xr:uid="{00000000-0005-0000-0000-000047450000}"/>
    <cellStyle name="Note 3 23 5 3" xfId="6652" xr:uid="{00000000-0005-0000-0000-000048450000}"/>
    <cellStyle name="Note 3 23 5 3 2" xfId="24087" xr:uid="{00000000-0005-0000-0000-000049450000}"/>
    <cellStyle name="Note 3 23 5 3 3" xfId="38540" xr:uid="{00000000-0005-0000-0000-00004A450000}"/>
    <cellStyle name="Note 3 23 5 4" xfId="9093" xr:uid="{00000000-0005-0000-0000-00004B450000}"/>
    <cellStyle name="Note 3 23 5 4 2" xfId="26528" xr:uid="{00000000-0005-0000-0000-00004C450000}"/>
    <cellStyle name="Note 3 23 5 4 3" xfId="40981" xr:uid="{00000000-0005-0000-0000-00004D450000}"/>
    <cellStyle name="Note 3 23 5 5" xfId="11513" xr:uid="{00000000-0005-0000-0000-00004E450000}"/>
    <cellStyle name="Note 3 23 5 5 2" xfId="28948" xr:uid="{00000000-0005-0000-0000-00004F450000}"/>
    <cellStyle name="Note 3 23 5 5 3" xfId="43401" xr:uid="{00000000-0005-0000-0000-000050450000}"/>
    <cellStyle name="Note 3 23 5 6" xfId="18520" xr:uid="{00000000-0005-0000-0000-000051450000}"/>
    <cellStyle name="Note 3 23 6" xfId="1680" xr:uid="{00000000-0005-0000-0000-000052450000}"/>
    <cellStyle name="Note 3 23 6 2" xfId="4191" xr:uid="{00000000-0005-0000-0000-000053450000}"/>
    <cellStyle name="Note 3 23 6 2 2" xfId="13769" xr:uid="{00000000-0005-0000-0000-000054450000}"/>
    <cellStyle name="Note 3 23 6 2 2 2" xfId="31204" xr:uid="{00000000-0005-0000-0000-000055450000}"/>
    <cellStyle name="Note 3 23 6 2 2 3" xfId="45657" xr:uid="{00000000-0005-0000-0000-000056450000}"/>
    <cellStyle name="Note 3 23 6 2 3" xfId="16230" xr:uid="{00000000-0005-0000-0000-000057450000}"/>
    <cellStyle name="Note 3 23 6 2 3 2" xfId="33665" xr:uid="{00000000-0005-0000-0000-000058450000}"/>
    <cellStyle name="Note 3 23 6 2 3 3" xfId="48118" xr:uid="{00000000-0005-0000-0000-000059450000}"/>
    <cellStyle name="Note 3 23 6 2 4" xfId="21627" xr:uid="{00000000-0005-0000-0000-00005A450000}"/>
    <cellStyle name="Note 3 23 6 2 5" xfId="36080" xr:uid="{00000000-0005-0000-0000-00005B450000}"/>
    <cellStyle name="Note 3 23 6 3" xfId="6653" xr:uid="{00000000-0005-0000-0000-00005C450000}"/>
    <cellStyle name="Note 3 23 6 3 2" xfId="24088" xr:uid="{00000000-0005-0000-0000-00005D450000}"/>
    <cellStyle name="Note 3 23 6 3 3" xfId="38541" xr:uid="{00000000-0005-0000-0000-00005E450000}"/>
    <cellStyle name="Note 3 23 6 4" xfId="9094" xr:uid="{00000000-0005-0000-0000-00005F450000}"/>
    <cellStyle name="Note 3 23 6 4 2" xfId="26529" xr:uid="{00000000-0005-0000-0000-000060450000}"/>
    <cellStyle name="Note 3 23 6 4 3" xfId="40982" xr:uid="{00000000-0005-0000-0000-000061450000}"/>
    <cellStyle name="Note 3 23 6 5" xfId="11514" xr:uid="{00000000-0005-0000-0000-000062450000}"/>
    <cellStyle name="Note 3 23 6 5 2" xfId="28949" xr:uid="{00000000-0005-0000-0000-000063450000}"/>
    <cellStyle name="Note 3 23 6 5 3" xfId="43402" xr:uid="{00000000-0005-0000-0000-000064450000}"/>
    <cellStyle name="Note 3 23 6 6" xfId="18521" xr:uid="{00000000-0005-0000-0000-000065450000}"/>
    <cellStyle name="Note 3 23 7" xfId="1681" xr:uid="{00000000-0005-0000-0000-000066450000}"/>
    <cellStyle name="Note 3 23 7 2" xfId="4192" xr:uid="{00000000-0005-0000-0000-000067450000}"/>
    <cellStyle name="Note 3 23 7 2 2" xfId="21628" xr:uid="{00000000-0005-0000-0000-000068450000}"/>
    <cellStyle name="Note 3 23 7 2 3" xfId="36081" xr:uid="{00000000-0005-0000-0000-000069450000}"/>
    <cellStyle name="Note 3 23 7 3" xfId="6654" xr:uid="{00000000-0005-0000-0000-00006A450000}"/>
    <cellStyle name="Note 3 23 7 3 2" xfId="24089" xr:uid="{00000000-0005-0000-0000-00006B450000}"/>
    <cellStyle name="Note 3 23 7 3 3" xfId="38542" xr:uid="{00000000-0005-0000-0000-00006C450000}"/>
    <cellStyle name="Note 3 23 7 4" xfId="9095" xr:uid="{00000000-0005-0000-0000-00006D450000}"/>
    <cellStyle name="Note 3 23 7 4 2" xfId="26530" xr:uid="{00000000-0005-0000-0000-00006E450000}"/>
    <cellStyle name="Note 3 23 7 4 3" xfId="40983" xr:uid="{00000000-0005-0000-0000-00006F450000}"/>
    <cellStyle name="Note 3 23 7 5" xfId="11515" xr:uid="{00000000-0005-0000-0000-000070450000}"/>
    <cellStyle name="Note 3 23 7 5 2" xfId="28950" xr:uid="{00000000-0005-0000-0000-000071450000}"/>
    <cellStyle name="Note 3 23 7 5 3" xfId="43403" xr:uid="{00000000-0005-0000-0000-000072450000}"/>
    <cellStyle name="Note 3 23 7 6" xfId="15190" xr:uid="{00000000-0005-0000-0000-000073450000}"/>
    <cellStyle name="Note 3 23 7 6 2" xfId="32625" xr:uid="{00000000-0005-0000-0000-000074450000}"/>
    <cellStyle name="Note 3 23 7 6 3" xfId="47078" xr:uid="{00000000-0005-0000-0000-000075450000}"/>
    <cellStyle name="Note 3 23 7 7" xfId="18522" xr:uid="{00000000-0005-0000-0000-000076450000}"/>
    <cellStyle name="Note 3 23 7 8" xfId="20352" xr:uid="{00000000-0005-0000-0000-000077450000}"/>
    <cellStyle name="Note 3 23 8" xfId="4177" xr:uid="{00000000-0005-0000-0000-000078450000}"/>
    <cellStyle name="Note 3 23 8 2" xfId="13758" xr:uid="{00000000-0005-0000-0000-000079450000}"/>
    <cellStyle name="Note 3 23 8 2 2" xfId="31193" xr:uid="{00000000-0005-0000-0000-00007A450000}"/>
    <cellStyle name="Note 3 23 8 2 3" xfId="45646" xr:uid="{00000000-0005-0000-0000-00007B450000}"/>
    <cellStyle name="Note 3 23 8 3" xfId="16219" xr:uid="{00000000-0005-0000-0000-00007C450000}"/>
    <cellStyle name="Note 3 23 8 3 2" xfId="33654" xr:uid="{00000000-0005-0000-0000-00007D450000}"/>
    <cellStyle name="Note 3 23 8 3 3" xfId="48107" xr:uid="{00000000-0005-0000-0000-00007E450000}"/>
    <cellStyle name="Note 3 23 8 4" xfId="21613" xr:uid="{00000000-0005-0000-0000-00007F450000}"/>
    <cellStyle name="Note 3 23 8 5" xfId="36066" xr:uid="{00000000-0005-0000-0000-000080450000}"/>
    <cellStyle name="Note 3 23 9" xfId="6639" xr:uid="{00000000-0005-0000-0000-000081450000}"/>
    <cellStyle name="Note 3 23 9 2" xfId="24074" xr:uid="{00000000-0005-0000-0000-000082450000}"/>
    <cellStyle name="Note 3 23 9 3" xfId="38527" xr:uid="{00000000-0005-0000-0000-000083450000}"/>
    <cellStyle name="Note 3 24" xfId="1682" xr:uid="{00000000-0005-0000-0000-000084450000}"/>
    <cellStyle name="Note 3 24 10" xfId="9096" xr:uid="{00000000-0005-0000-0000-000085450000}"/>
    <cellStyle name="Note 3 24 10 2" xfId="26531" xr:uid="{00000000-0005-0000-0000-000086450000}"/>
    <cellStyle name="Note 3 24 10 3" xfId="40984" xr:uid="{00000000-0005-0000-0000-000087450000}"/>
    <cellStyle name="Note 3 24 11" xfId="11516" xr:uid="{00000000-0005-0000-0000-000088450000}"/>
    <cellStyle name="Note 3 24 11 2" xfId="28951" xr:uid="{00000000-0005-0000-0000-000089450000}"/>
    <cellStyle name="Note 3 24 11 3" xfId="43404" xr:uid="{00000000-0005-0000-0000-00008A450000}"/>
    <cellStyle name="Note 3 24 12" xfId="18523" xr:uid="{00000000-0005-0000-0000-00008B450000}"/>
    <cellStyle name="Note 3 24 2" xfId="1683" xr:uid="{00000000-0005-0000-0000-00008C450000}"/>
    <cellStyle name="Note 3 24 2 2" xfId="1684" xr:uid="{00000000-0005-0000-0000-00008D450000}"/>
    <cellStyle name="Note 3 24 2 2 2" xfId="4195" xr:uid="{00000000-0005-0000-0000-00008E450000}"/>
    <cellStyle name="Note 3 24 2 2 2 2" xfId="13772" xr:uid="{00000000-0005-0000-0000-00008F450000}"/>
    <cellStyle name="Note 3 24 2 2 2 2 2" xfId="31207" xr:uid="{00000000-0005-0000-0000-000090450000}"/>
    <cellStyle name="Note 3 24 2 2 2 2 3" xfId="45660" xr:uid="{00000000-0005-0000-0000-000091450000}"/>
    <cellStyle name="Note 3 24 2 2 2 3" xfId="16233" xr:uid="{00000000-0005-0000-0000-000092450000}"/>
    <cellStyle name="Note 3 24 2 2 2 3 2" xfId="33668" xr:uid="{00000000-0005-0000-0000-000093450000}"/>
    <cellStyle name="Note 3 24 2 2 2 3 3" xfId="48121" xr:uid="{00000000-0005-0000-0000-000094450000}"/>
    <cellStyle name="Note 3 24 2 2 2 4" xfId="21631" xr:uid="{00000000-0005-0000-0000-000095450000}"/>
    <cellStyle name="Note 3 24 2 2 2 5" xfId="36084" xr:uid="{00000000-0005-0000-0000-000096450000}"/>
    <cellStyle name="Note 3 24 2 2 3" xfId="6657" xr:uid="{00000000-0005-0000-0000-000097450000}"/>
    <cellStyle name="Note 3 24 2 2 3 2" xfId="24092" xr:uid="{00000000-0005-0000-0000-000098450000}"/>
    <cellStyle name="Note 3 24 2 2 3 3" xfId="38545" xr:uid="{00000000-0005-0000-0000-000099450000}"/>
    <cellStyle name="Note 3 24 2 2 4" xfId="9098" xr:uid="{00000000-0005-0000-0000-00009A450000}"/>
    <cellStyle name="Note 3 24 2 2 4 2" xfId="26533" xr:uid="{00000000-0005-0000-0000-00009B450000}"/>
    <cellStyle name="Note 3 24 2 2 4 3" xfId="40986" xr:uid="{00000000-0005-0000-0000-00009C450000}"/>
    <cellStyle name="Note 3 24 2 2 5" xfId="11518" xr:uid="{00000000-0005-0000-0000-00009D450000}"/>
    <cellStyle name="Note 3 24 2 2 5 2" xfId="28953" xr:uid="{00000000-0005-0000-0000-00009E450000}"/>
    <cellStyle name="Note 3 24 2 2 5 3" xfId="43406" xr:uid="{00000000-0005-0000-0000-00009F450000}"/>
    <cellStyle name="Note 3 24 2 2 6" xfId="18525" xr:uid="{00000000-0005-0000-0000-0000A0450000}"/>
    <cellStyle name="Note 3 24 2 3" xfId="1685" xr:uid="{00000000-0005-0000-0000-0000A1450000}"/>
    <cellStyle name="Note 3 24 2 3 2" xfId="4196" xr:uid="{00000000-0005-0000-0000-0000A2450000}"/>
    <cellStyle name="Note 3 24 2 3 2 2" xfId="13773" xr:uid="{00000000-0005-0000-0000-0000A3450000}"/>
    <cellStyle name="Note 3 24 2 3 2 2 2" xfId="31208" xr:uid="{00000000-0005-0000-0000-0000A4450000}"/>
    <cellStyle name="Note 3 24 2 3 2 2 3" xfId="45661" xr:uid="{00000000-0005-0000-0000-0000A5450000}"/>
    <cellStyle name="Note 3 24 2 3 2 3" xfId="16234" xr:uid="{00000000-0005-0000-0000-0000A6450000}"/>
    <cellStyle name="Note 3 24 2 3 2 3 2" xfId="33669" xr:uid="{00000000-0005-0000-0000-0000A7450000}"/>
    <cellStyle name="Note 3 24 2 3 2 3 3" xfId="48122" xr:uid="{00000000-0005-0000-0000-0000A8450000}"/>
    <cellStyle name="Note 3 24 2 3 2 4" xfId="21632" xr:uid="{00000000-0005-0000-0000-0000A9450000}"/>
    <cellStyle name="Note 3 24 2 3 2 5" xfId="36085" xr:uid="{00000000-0005-0000-0000-0000AA450000}"/>
    <cellStyle name="Note 3 24 2 3 3" xfId="6658" xr:uid="{00000000-0005-0000-0000-0000AB450000}"/>
    <cellStyle name="Note 3 24 2 3 3 2" xfId="24093" xr:uid="{00000000-0005-0000-0000-0000AC450000}"/>
    <cellStyle name="Note 3 24 2 3 3 3" xfId="38546" xr:uid="{00000000-0005-0000-0000-0000AD450000}"/>
    <cellStyle name="Note 3 24 2 3 4" xfId="9099" xr:uid="{00000000-0005-0000-0000-0000AE450000}"/>
    <cellStyle name="Note 3 24 2 3 4 2" xfId="26534" xr:uid="{00000000-0005-0000-0000-0000AF450000}"/>
    <cellStyle name="Note 3 24 2 3 4 3" xfId="40987" xr:uid="{00000000-0005-0000-0000-0000B0450000}"/>
    <cellStyle name="Note 3 24 2 3 5" xfId="11519" xr:uid="{00000000-0005-0000-0000-0000B1450000}"/>
    <cellStyle name="Note 3 24 2 3 5 2" xfId="28954" xr:uid="{00000000-0005-0000-0000-0000B2450000}"/>
    <cellStyle name="Note 3 24 2 3 5 3" xfId="43407" xr:uid="{00000000-0005-0000-0000-0000B3450000}"/>
    <cellStyle name="Note 3 24 2 3 6" xfId="18526" xr:uid="{00000000-0005-0000-0000-0000B4450000}"/>
    <cellStyle name="Note 3 24 2 4" xfId="1686" xr:uid="{00000000-0005-0000-0000-0000B5450000}"/>
    <cellStyle name="Note 3 24 2 4 2" xfId="4197" xr:uid="{00000000-0005-0000-0000-0000B6450000}"/>
    <cellStyle name="Note 3 24 2 4 2 2" xfId="21633" xr:uid="{00000000-0005-0000-0000-0000B7450000}"/>
    <cellStyle name="Note 3 24 2 4 2 3" xfId="36086" xr:uid="{00000000-0005-0000-0000-0000B8450000}"/>
    <cellStyle name="Note 3 24 2 4 3" xfId="6659" xr:uid="{00000000-0005-0000-0000-0000B9450000}"/>
    <cellStyle name="Note 3 24 2 4 3 2" xfId="24094" xr:uid="{00000000-0005-0000-0000-0000BA450000}"/>
    <cellStyle name="Note 3 24 2 4 3 3" xfId="38547" xr:uid="{00000000-0005-0000-0000-0000BB450000}"/>
    <cellStyle name="Note 3 24 2 4 4" xfId="9100" xr:uid="{00000000-0005-0000-0000-0000BC450000}"/>
    <cellStyle name="Note 3 24 2 4 4 2" xfId="26535" xr:uid="{00000000-0005-0000-0000-0000BD450000}"/>
    <cellStyle name="Note 3 24 2 4 4 3" xfId="40988" xr:uid="{00000000-0005-0000-0000-0000BE450000}"/>
    <cellStyle name="Note 3 24 2 4 5" xfId="11520" xr:uid="{00000000-0005-0000-0000-0000BF450000}"/>
    <cellStyle name="Note 3 24 2 4 5 2" xfId="28955" xr:uid="{00000000-0005-0000-0000-0000C0450000}"/>
    <cellStyle name="Note 3 24 2 4 5 3" xfId="43408" xr:uid="{00000000-0005-0000-0000-0000C1450000}"/>
    <cellStyle name="Note 3 24 2 4 6" xfId="15191" xr:uid="{00000000-0005-0000-0000-0000C2450000}"/>
    <cellStyle name="Note 3 24 2 4 6 2" xfId="32626" xr:uid="{00000000-0005-0000-0000-0000C3450000}"/>
    <cellStyle name="Note 3 24 2 4 6 3" xfId="47079" xr:uid="{00000000-0005-0000-0000-0000C4450000}"/>
    <cellStyle name="Note 3 24 2 4 7" xfId="18527" xr:uid="{00000000-0005-0000-0000-0000C5450000}"/>
    <cellStyle name="Note 3 24 2 4 8" xfId="20353" xr:uid="{00000000-0005-0000-0000-0000C6450000}"/>
    <cellStyle name="Note 3 24 2 5" xfId="4194" xr:uid="{00000000-0005-0000-0000-0000C7450000}"/>
    <cellStyle name="Note 3 24 2 5 2" xfId="13771" xr:uid="{00000000-0005-0000-0000-0000C8450000}"/>
    <cellStyle name="Note 3 24 2 5 2 2" xfId="31206" xr:uid="{00000000-0005-0000-0000-0000C9450000}"/>
    <cellStyle name="Note 3 24 2 5 2 3" xfId="45659" xr:uid="{00000000-0005-0000-0000-0000CA450000}"/>
    <cellStyle name="Note 3 24 2 5 3" xfId="16232" xr:uid="{00000000-0005-0000-0000-0000CB450000}"/>
    <cellStyle name="Note 3 24 2 5 3 2" xfId="33667" xr:uid="{00000000-0005-0000-0000-0000CC450000}"/>
    <cellStyle name="Note 3 24 2 5 3 3" xfId="48120" xr:uid="{00000000-0005-0000-0000-0000CD450000}"/>
    <cellStyle name="Note 3 24 2 5 4" xfId="21630" xr:uid="{00000000-0005-0000-0000-0000CE450000}"/>
    <cellStyle name="Note 3 24 2 5 5" xfId="36083" xr:uid="{00000000-0005-0000-0000-0000CF450000}"/>
    <cellStyle name="Note 3 24 2 6" xfId="6656" xr:uid="{00000000-0005-0000-0000-0000D0450000}"/>
    <cellStyle name="Note 3 24 2 6 2" xfId="24091" xr:uid="{00000000-0005-0000-0000-0000D1450000}"/>
    <cellStyle name="Note 3 24 2 6 3" xfId="38544" xr:uid="{00000000-0005-0000-0000-0000D2450000}"/>
    <cellStyle name="Note 3 24 2 7" xfId="9097" xr:uid="{00000000-0005-0000-0000-0000D3450000}"/>
    <cellStyle name="Note 3 24 2 7 2" xfId="26532" xr:uid="{00000000-0005-0000-0000-0000D4450000}"/>
    <cellStyle name="Note 3 24 2 7 3" xfId="40985" xr:uid="{00000000-0005-0000-0000-0000D5450000}"/>
    <cellStyle name="Note 3 24 2 8" xfId="11517" xr:uid="{00000000-0005-0000-0000-0000D6450000}"/>
    <cellStyle name="Note 3 24 2 8 2" xfId="28952" xr:uid="{00000000-0005-0000-0000-0000D7450000}"/>
    <cellStyle name="Note 3 24 2 8 3" xfId="43405" xr:uid="{00000000-0005-0000-0000-0000D8450000}"/>
    <cellStyle name="Note 3 24 2 9" xfId="18524" xr:uid="{00000000-0005-0000-0000-0000D9450000}"/>
    <cellStyle name="Note 3 24 3" xfId="1687" xr:uid="{00000000-0005-0000-0000-0000DA450000}"/>
    <cellStyle name="Note 3 24 3 2" xfId="1688" xr:uid="{00000000-0005-0000-0000-0000DB450000}"/>
    <cellStyle name="Note 3 24 3 2 2" xfId="4199" xr:uid="{00000000-0005-0000-0000-0000DC450000}"/>
    <cellStyle name="Note 3 24 3 2 2 2" xfId="13775" xr:uid="{00000000-0005-0000-0000-0000DD450000}"/>
    <cellStyle name="Note 3 24 3 2 2 2 2" xfId="31210" xr:uid="{00000000-0005-0000-0000-0000DE450000}"/>
    <cellStyle name="Note 3 24 3 2 2 2 3" xfId="45663" xr:uid="{00000000-0005-0000-0000-0000DF450000}"/>
    <cellStyle name="Note 3 24 3 2 2 3" xfId="16236" xr:uid="{00000000-0005-0000-0000-0000E0450000}"/>
    <cellStyle name="Note 3 24 3 2 2 3 2" xfId="33671" xr:uid="{00000000-0005-0000-0000-0000E1450000}"/>
    <cellStyle name="Note 3 24 3 2 2 3 3" xfId="48124" xr:uid="{00000000-0005-0000-0000-0000E2450000}"/>
    <cellStyle name="Note 3 24 3 2 2 4" xfId="21635" xr:uid="{00000000-0005-0000-0000-0000E3450000}"/>
    <cellStyle name="Note 3 24 3 2 2 5" xfId="36088" xr:uid="{00000000-0005-0000-0000-0000E4450000}"/>
    <cellStyle name="Note 3 24 3 2 3" xfId="6661" xr:uid="{00000000-0005-0000-0000-0000E5450000}"/>
    <cellStyle name="Note 3 24 3 2 3 2" xfId="24096" xr:uid="{00000000-0005-0000-0000-0000E6450000}"/>
    <cellStyle name="Note 3 24 3 2 3 3" xfId="38549" xr:uid="{00000000-0005-0000-0000-0000E7450000}"/>
    <cellStyle name="Note 3 24 3 2 4" xfId="9102" xr:uid="{00000000-0005-0000-0000-0000E8450000}"/>
    <cellStyle name="Note 3 24 3 2 4 2" xfId="26537" xr:uid="{00000000-0005-0000-0000-0000E9450000}"/>
    <cellStyle name="Note 3 24 3 2 4 3" xfId="40990" xr:uid="{00000000-0005-0000-0000-0000EA450000}"/>
    <cellStyle name="Note 3 24 3 2 5" xfId="11522" xr:uid="{00000000-0005-0000-0000-0000EB450000}"/>
    <cellStyle name="Note 3 24 3 2 5 2" xfId="28957" xr:uid="{00000000-0005-0000-0000-0000EC450000}"/>
    <cellStyle name="Note 3 24 3 2 5 3" xfId="43410" xr:uid="{00000000-0005-0000-0000-0000ED450000}"/>
    <cellStyle name="Note 3 24 3 2 6" xfId="18529" xr:uid="{00000000-0005-0000-0000-0000EE450000}"/>
    <cellStyle name="Note 3 24 3 3" xfId="1689" xr:uid="{00000000-0005-0000-0000-0000EF450000}"/>
    <cellStyle name="Note 3 24 3 3 2" xfId="4200" xr:uid="{00000000-0005-0000-0000-0000F0450000}"/>
    <cellStyle name="Note 3 24 3 3 2 2" xfId="13776" xr:uid="{00000000-0005-0000-0000-0000F1450000}"/>
    <cellStyle name="Note 3 24 3 3 2 2 2" xfId="31211" xr:uid="{00000000-0005-0000-0000-0000F2450000}"/>
    <cellStyle name="Note 3 24 3 3 2 2 3" xfId="45664" xr:uid="{00000000-0005-0000-0000-0000F3450000}"/>
    <cellStyle name="Note 3 24 3 3 2 3" xfId="16237" xr:uid="{00000000-0005-0000-0000-0000F4450000}"/>
    <cellStyle name="Note 3 24 3 3 2 3 2" xfId="33672" xr:uid="{00000000-0005-0000-0000-0000F5450000}"/>
    <cellStyle name="Note 3 24 3 3 2 3 3" xfId="48125" xr:uid="{00000000-0005-0000-0000-0000F6450000}"/>
    <cellStyle name="Note 3 24 3 3 2 4" xfId="21636" xr:uid="{00000000-0005-0000-0000-0000F7450000}"/>
    <cellStyle name="Note 3 24 3 3 2 5" xfId="36089" xr:uid="{00000000-0005-0000-0000-0000F8450000}"/>
    <cellStyle name="Note 3 24 3 3 3" xfId="6662" xr:uid="{00000000-0005-0000-0000-0000F9450000}"/>
    <cellStyle name="Note 3 24 3 3 3 2" xfId="24097" xr:uid="{00000000-0005-0000-0000-0000FA450000}"/>
    <cellStyle name="Note 3 24 3 3 3 3" xfId="38550" xr:uid="{00000000-0005-0000-0000-0000FB450000}"/>
    <cellStyle name="Note 3 24 3 3 4" xfId="9103" xr:uid="{00000000-0005-0000-0000-0000FC450000}"/>
    <cellStyle name="Note 3 24 3 3 4 2" xfId="26538" xr:uid="{00000000-0005-0000-0000-0000FD450000}"/>
    <cellStyle name="Note 3 24 3 3 4 3" xfId="40991" xr:uid="{00000000-0005-0000-0000-0000FE450000}"/>
    <cellStyle name="Note 3 24 3 3 5" xfId="11523" xr:uid="{00000000-0005-0000-0000-0000FF450000}"/>
    <cellStyle name="Note 3 24 3 3 5 2" xfId="28958" xr:uid="{00000000-0005-0000-0000-000000460000}"/>
    <cellStyle name="Note 3 24 3 3 5 3" xfId="43411" xr:uid="{00000000-0005-0000-0000-000001460000}"/>
    <cellStyle name="Note 3 24 3 3 6" xfId="18530" xr:uid="{00000000-0005-0000-0000-000002460000}"/>
    <cellStyle name="Note 3 24 3 4" xfId="1690" xr:uid="{00000000-0005-0000-0000-000003460000}"/>
    <cellStyle name="Note 3 24 3 4 2" xfId="4201" xr:uid="{00000000-0005-0000-0000-000004460000}"/>
    <cellStyle name="Note 3 24 3 4 2 2" xfId="21637" xr:uid="{00000000-0005-0000-0000-000005460000}"/>
    <cellStyle name="Note 3 24 3 4 2 3" xfId="36090" xr:uid="{00000000-0005-0000-0000-000006460000}"/>
    <cellStyle name="Note 3 24 3 4 3" xfId="6663" xr:uid="{00000000-0005-0000-0000-000007460000}"/>
    <cellStyle name="Note 3 24 3 4 3 2" xfId="24098" xr:uid="{00000000-0005-0000-0000-000008460000}"/>
    <cellStyle name="Note 3 24 3 4 3 3" xfId="38551" xr:uid="{00000000-0005-0000-0000-000009460000}"/>
    <cellStyle name="Note 3 24 3 4 4" xfId="9104" xr:uid="{00000000-0005-0000-0000-00000A460000}"/>
    <cellStyle name="Note 3 24 3 4 4 2" xfId="26539" xr:uid="{00000000-0005-0000-0000-00000B460000}"/>
    <cellStyle name="Note 3 24 3 4 4 3" xfId="40992" xr:uid="{00000000-0005-0000-0000-00000C460000}"/>
    <cellStyle name="Note 3 24 3 4 5" xfId="11524" xr:uid="{00000000-0005-0000-0000-00000D460000}"/>
    <cellStyle name="Note 3 24 3 4 5 2" xfId="28959" xr:uid="{00000000-0005-0000-0000-00000E460000}"/>
    <cellStyle name="Note 3 24 3 4 5 3" xfId="43412" xr:uid="{00000000-0005-0000-0000-00000F460000}"/>
    <cellStyle name="Note 3 24 3 4 6" xfId="15192" xr:uid="{00000000-0005-0000-0000-000010460000}"/>
    <cellStyle name="Note 3 24 3 4 6 2" xfId="32627" xr:uid="{00000000-0005-0000-0000-000011460000}"/>
    <cellStyle name="Note 3 24 3 4 6 3" xfId="47080" xr:uid="{00000000-0005-0000-0000-000012460000}"/>
    <cellStyle name="Note 3 24 3 4 7" xfId="18531" xr:uid="{00000000-0005-0000-0000-000013460000}"/>
    <cellStyle name="Note 3 24 3 4 8" xfId="20354" xr:uid="{00000000-0005-0000-0000-000014460000}"/>
    <cellStyle name="Note 3 24 3 5" xfId="4198" xr:uid="{00000000-0005-0000-0000-000015460000}"/>
    <cellStyle name="Note 3 24 3 5 2" xfId="13774" xr:uid="{00000000-0005-0000-0000-000016460000}"/>
    <cellStyle name="Note 3 24 3 5 2 2" xfId="31209" xr:uid="{00000000-0005-0000-0000-000017460000}"/>
    <cellStyle name="Note 3 24 3 5 2 3" xfId="45662" xr:uid="{00000000-0005-0000-0000-000018460000}"/>
    <cellStyle name="Note 3 24 3 5 3" xfId="16235" xr:uid="{00000000-0005-0000-0000-000019460000}"/>
    <cellStyle name="Note 3 24 3 5 3 2" xfId="33670" xr:uid="{00000000-0005-0000-0000-00001A460000}"/>
    <cellStyle name="Note 3 24 3 5 3 3" xfId="48123" xr:uid="{00000000-0005-0000-0000-00001B460000}"/>
    <cellStyle name="Note 3 24 3 5 4" xfId="21634" xr:uid="{00000000-0005-0000-0000-00001C460000}"/>
    <cellStyle name="Note 3 24 3 5 5" xfId="36087" xr:uid="{00000000-0005-0000-0000-00001D460000}"/>
    <cellStyle name="Note 3 24 3 6" xfId="6660" xr:uid="{00000000-0005-0000-0000-00001E460000}"/>
    <cellStyle name="Note 3 24 3 6 2" xfId="24095" xr:uid="{00000000-0005-0000-0000-00001F460000}"/>
    <cellStyle name="Note 3 24 3 6 3" xfId="38548" xr:uid="{00000000-0005-0000-0000-000020460000}"/>
    <cellStyle name="Note 3 24 3 7" xfId="9101" xr:uid="{00000000-0005-0000-0000-000021460000}"/>
    <cellStyle name="Note 3 24 3 7 2" xfId="26536" xr:uid="{00000000-0005-0000-0000-000022460000}"/>
    <cellStyle name="Note 3 24 3 7 3" xfId="40989" xr:uid="{00000000-0005-0000-0000-000023460000}"/>
    <cellStyle name="Note 3 24 3 8" xfId="11521" xr:uid="{00000000-0005-0000-0000-000024460000}"/>
    <cellStyle name="Note 3 24 3 8 2" xfId="28956" xr:uid="{00000000-0005-0000-0000-000025460000}"/>
    <cellStyle name="Note 3 24 3 8 3" xfId="43409" xr:uid="{00000000-0005-0000-0000-000026460000}"/>
    <cellStyle name="Note 3 24 3 9" xfId="18528" xr:uid="{00000000-0005-0000-0000-000027460000}"/>
    <cellStyle name="Note 3 24 4" xfId="1691" xr:uid="{00000000-0005-0000-0000-000028460000}"/>
    <cellStyle name="Note 3 24 4 2" xfId="1692" xr:uid="{00000000-0005-0000-0000-000029460000}"/>
    <cellStyle name="Note 3 24 4 2 2" xfId="4203" xr:uid="{00000000-0005-0000-0000-00002A460000}"/>
    <cellStyle name="Note 3 24 4 2 2 2" xfId="13778" xr:uid="{00000000-0005-0000-0000-00002B460000}"/>
    <cellStyle name="Note 3 24 4 2 2 2 2" xfId="31213" xr:uid="{00000000-0005-0000-0000-00002C460000}"/>
    <cellStyle name="Note 3 24 4 2 2 2 3" xfId="45666" xr:uid="{00000000-0005-0000-0000-00002D460000}"/>
    <cellStyle name="Note 3 24 4 2 2 3" xfId="16239" xr:uid="{00000000-0005-0000-0000-00002E460000}"/>
    <cellStyle name="Note 3 24 4 2 2 3 2" xfId="33674" xr:uid="{00000000-0005-0000-0000-00002F460000}"/>
    <cellStyle name="Note 3 24 4 2 2 3 3" xfId="48127" xr:uid="{00000000-0005-0000-0000-000030460000}"/>
    <cellStyle name="Note 3 24 4 2 2 4" xfId="21639" xr:uid="{00000000-0005-0000-0000-000031460000}"/>
    <cellStyle name="Note 3 24 4 2 2 5" xfId="36092" xr:uid="{00000000-0005-0000-0000-000032460000}"/>
    <cellStyle name="Note 3 24 4 2 3" xfId="6665" xr:uid="{00000000-0005-0000-0000-000033460000}"/>
    <cellStyle name="Note 3 24 4 2 3 2" xfId="24100" xr:uid="{00000000-0005-0000-0000-000034460000}"/>
    <cellStyle name="Note 3 24 4 2 3 3" xfId="38553" xr:uid="{00000000-0005-0000-0000-000035460000}"/>
    <cellStyle name="Note 3 24 4 2 4" xfId="9106" xr:uid="{00000000-0005-0000-0000-000036460000}"/>
    <cellStyle name="Note 3 24 4 2 4 2" xfId="26541" xr:uid="{00000000-0005-0000-0000-000037460000}"/>
    <cellStyle name="Note 3 24 4 2 4 3" xfId="40994" xr:uid="{00000000-0005-0000-0000-000038460000}"/>
    <cellStyle name="Note 3 24 4 2 5" xfId="11526" xr:uid="{00000000-0005-0000-0000-000039460000}"/>
    <cellStyle name="Note 3 24 4 2 5 2" xfId="28961" xr:uid="{00000000-0005-0000-0000-00003A460000}"/>
    <cellStyle name="Note 3 24 4 2 5 3" xfId="43414" xr:uid="{00000000-0005-0000-0000-00003B460000}"/>
    <cellStyle name="Note 3 24 4 2 6" xfId="18533" xr:uid="{00000000-0005-0000-0000-00003C460000}"/>
    <cellStyle name="Note 3 24 4 3" xfId="1693" xr:uid="{00000000-0005-0000-0000-00003D460000}"/>
    <cellStyle name="Note 3 24 4 3 2" xfId="4204" xr:uid="{00000000-0005-0000-0000-00003E460000}"/>
    <cellStyle name="Note 3 24 4 3 2 2" xfId="13779" xr:uid="{00000000-0005-0000-0000-00003F460000}"/>
    <cellStyle name="Note 3 24 4 3 2 2 2" xfId="31214" xr:uid="{00000000-0005-0000-0000-000040460000}"/>
    <cellStyle name="Note 3 24 4 3 2 2 3" xfId="45667" xr:uid="{00000000-0005-0000-0000-000041460000}"/>
    <cellStyle name="Note 3 24 4 3 2 3" xfId="16240" xr:uid="{00000000-0005-0000-0000-000042460000}"/>
    <cellStyle name="Note 3 24 4 3 2 3 2" xfId="33675" xr:uid="{00000000-0005-0000-0000-000043460000}"/>
    <cellStyle name="Note 3 24 4 3 2 3 3" xfId="48128" xr:uid="{00000000-0005-0000-0000-000044460000}"/>
    <cellStyle name="Note 3 24 4 3 2 4" xfId="21640" xr:uid="{00000000-0005-0000-0000-000045460000}"/>
    <cellStyle name="Note 3 24 4 3 2 5" xfId="36093" xr:uid="{00000000-0005-0000-0000-000046460000}"/>
    <cellStyle name="Note 3 24 4 3 3" xfId="6666" xr:uid="{00000000-0005-0000-0000-000047460000}"/>
    <cellStyle name="Note 3 24 4 3 3 2" xfId="24101" xr:uid="{00000000-0005-0000-0000-000048460000}"/>
    <cellStyle name="Note 3 24 4 3 3 3" xfId="38554" xr:uid="{00000000-0005-0000-0000-000049460000}"/>
    <cellStyle name="Note 3 24 4 3 4" xfId="9107" xr:uid="{00000000-0005-0000-0000-00004A460000}"/>
    <cellStyle name="Note 3 24 4 3 4 2" xfId="26542" xr:uid="{00000000-0005-0000-0000-00004B460000}"/>
    <cellStyle name="Note 3 24 4 3 4 3" xfId="40995" xr:uid="{00000000-0005-0000-0000-00004C460000}"/>
    <cellStyle name="Note 3 24 4 3 5" xfId="11527" xr:uid="{00000000-0005-0000-0000-00004D460000}"/>
    <cellStyle name="Note 3 24 4 3 5 2" xfId="28962" xr:uid="{00000000-0005-0000-0000-00004E460000}"/>
    <cellStyle name="Note 3 24 4 3 5 3" xfId="43415" xr:uid="{00000000-0005-0000-0000-00004F460000}"/>
    <cellStyle name="Note 3 24 4 3 6" xfId="18534" xr:uid="{00000000-0005-0000-0000-000050460000}"/>
    <cellStyle name="Note 3 24 4 4" xfId="1694" xr:uid="{00000000-0005-0000-0000-000051460000}"/>
    <cellStyle name="Note 3 24 4 4 2" xfId="4205" xr:uid="{00000000-0005-0000-0000-000052460000}"/>
    <cellStyle name="Note 3 24 4 4 2 2" xfId="21641" xr:uid="{00000000-0005-0000-0000-000053460000}"/>
    <cellStyle name="Note 3 24 4 4 2 3" xfId="36094" xr:uid="{00000000-0005-0000-0000-000054460000}"/>
    <cellStyle name="Note 3 24 4 4 3" xfId="6667" xr:uid="{00000000-0005-0000-0000-000055460000}"/>
    <cellStyle name="Note 3 24 4 4 3 2" xfId="24102" xr:uid="{00000000-0005-0000-0000-000056460000}"/>
    <cellStyle name="Note 3 24 4 4 3 3" xfId="38555" xr:uid="{00000000-0005-0000-0000-000057460000}"/>
    <cellStyle name="Note 3 24 4 4 4" xfId="9108" xr:uid="{00000000-0005-0000-0000-000058460000}"/>
    <cellStyle name="Note 3 24 4 4 4 2" xfId="26543" xr:uid="{00000000-0005-0000-0000-000059460000}"/>
    <cellStyle name="Note 3 24 4 4 4 3" xfId="40996" xr:uid="{00000000-0005-0000-0000-00005A460000}"/>
    <cellStyle name="Note 3 24 4 4 5" xfId="11528" xr:uid="{00000000-0005-0000-0000-00005B460000}"/>
    <cellStyle name="Note 3 24 4 4 5 2" xfId="28963" xr:uid="{00000000-0005-0000-0000-00005C460000}"/>
    <cellStyle name="Note 3 24 4 4 5 3" xfId="43416" xr:uid="{00000000-0005-0000-0000-00005D460000}"/>
    <cellStyle name="Note 3 24 4 4 6" xfId="15193" xr:uid="{00000000-0005-0000-0000-00005E460000}"/>
    <cellStyle name="Note 3 24 4 4 6 2" xfId="32628" xr:uid="{00000000-0005-0000-0000-00005F460000}"/>
    <cellStyle name="Note 3 24 4 4 6 3" xfId="47081" xr:uid="{00000000-0005-0000-0000-000060460000}"/>
    <cellStyle name="Note 3 24 4 4 7" xfId="18535" xr:uid="{00000000-0005-0000-0000-000061460000}"/>
    <cellStyle name="Note 3 24 4 4 8" xfId="20355" xr:uid="{00000000-0005-0000-0000-000062460000}"/>
    <cellStyle name="Note 3 24 4 5" xfId="4202" xr:uid="{00000000-0005-0000-0000-000063460000}"/>
    <cellStyle name="Note 3 24 4 5 2" xfId="13777" xr:uid="{00000000-0005-0000-0000-000064460000}"/>
    <cellStyle name="Note 3 24 4 5 2 2" xfId="31212" xr:uid="{00000000-0005-0000-0000-000065460000}"/>
    <cellStyle name="Note 3 24 4 5 2 3" xfId="45665" xr:uid="{00000000-0005-0000-0000-000066460000}"/>
    <cellStyle name="Note 3 24 4 5 3" xfId="16238" xr:uid="{00000000-0005-0000-0000-000067460000}"/>
    <cellStyle name="Note 3 24 4 5 3 2" xfId="33673" xr:uid="{00000000-0005-0000-0000-000068460000}"/>
    <cellStyle name="Note 3 24 4 5 3 3" xfId="48126" xr:uid="{00000000-0005-0000-0000-000069460000}"/>
    <cellStyle name="Note 3 24 4 5 4" xfId="21638" xr:uid="{00000000-0005-0000-0000-00006A460000}"/>
    <cellStyle name="Note 3 24 4 5 5" xfId="36091" xr:uid="{00000000-0005-0000-0000-00006B460000}"/>
    <cellStyle name="Note 3 24 4 6" xfId="6664" xr:uid="{00000000-0005-0000-0000-00006C460000}"/>
    <cellStyle name="Note 3 24 4 6 2" xfId="24099" xr:uid="{00000000-0005-0000-0000-00006D460000}"/>
    <cellStyle name="Note 3 24 4 6 3" xfId="38552" xr:uid="{00000000-0005-0000-0000-00006E460000}"/>
    <cellStyle name="Note 3 24 4 7" xfId="9105" xr:uid="{00000000-0005-0000-0000-00006F460000}"/>
    <cellStyle name="Note 3 24 4 7 2" xfId="26540" xr:uid="{00000000-0005-0000-0000-000070460000}"/>
    <cellStyle name="Note 3 24 4 7 3" xfId="40993" xr:uid="{00000000-0005-0000-0000-000071460000}"/>
    <cellStyle name="Note 3 24 4 8" xfId="11525" xr:uid="{00000000-0005-0000-0000-000072460000}"/>
    <cellStyle name="Note 3 24 4 8 2" xfId="28960" xr:uid="{00000000-0005-0000-0000-000073460000}"/>
    <cellStyle name="Note 3 24 4 8 3" xfId="43413" xr:uid="{00000000-0005-0000-0000-000074460000}"/>
    <cellStyle name="Note 3 24 4 9" xfId="18532" xr:uid="{00000000-0005-0000-0000-000075460000}"/>
    <cellStyle name="Note 3 24 5" xfId="1695" xr:uid="{00000000-0005-0000-0000-000076460000}"/>
    <cellStyle name="Note 3 24 5 2" xfId="4206" xr:uid="{00000000-0005-0000-0000-000077460000}"/>
    <cellStyle name="Note 3 24 5 2 2" xfId="13780" xr:uid="{00000000-0005-0000-0000-000078460000}"/>
    <cellStyle name="Note 3 24 5 2 2 2" xfId="31215" xr:uid="{00000000-0005-0000-0000-000079460000}"/>
    <cellStyle name="Note 3 24 5 2 2 3" xfId="45668" xr:uid="{00000000-0005-0000-0000-00007A460000}"/>
    <cellStyle name="Note 3 24 5 2 3" xfId="16241" xr:uid="{00000000-0005-0000-0000-00007B460000}"/>
    <cellStyle name="Note 3 24 5 2 3 2" xfId="33676" xr:uid="{00000000-0005-0000-0000-00007C460000}"/>
    <cellStyle name="Note 3 24 5 2 3 3" xfId="48129" xr:uid="{00000000-0005-0000-0000-00007D460000}"/>
    <cellStyle name="Note 3 24 5 2 4" xfId="21642" xr:uid="{00000000-0005-0000-0000-00007E460000}"/>
    <cellStyle name="Note 3 24 5 2 5" xfId="36095" xr:uid="{00000000-0005-0000-0000-00007F460000}"/>
    <cellStyle name="Note 3 24 5 3" xfId="6668" xr:uid="{00000000-0005-0000-0000-000080460000}"/>
    <cellStyle name="Note 3 24 5 3 2" xfId="24103" xr:uid="{00000000-0005-0000-0000-000081460000}"/>
    <cellStyle name="Note 3 24 5 3 3" xfId="38556" xr:uid="{00000000-0005-0000-0000-000082460000}"/>
    <cellStyle name="Note 3 24 5 4" xfId="9109" xr:uid="{00000000-0005-0000-0000-000083460000}"/>
    <cellStyle name="Note 3 24 5 4 2" xfId="26544" xr:uid="{00000000-0005-0000-0000-000084460000}"/>
    <cellStyle name="Note 3 24 5 4 3" xfId="40997" xr:uid="{00000000-0005-0000-0000-000085460000}"/>
    <cellStyle name="Note 3 24 5 5" xfId="11529" xr:uid="{00000000-0005-0000-0000-000086460000}"/>
    <cellStyle name="Note 3 24 5 5 2" xfId="28964" xr:uid="{00000000-0005-0000-0000-000087460000}"/>
    <cellStyle name="Note 3 24 5 5 3" xfId="43417" xr:uid="{00000000-0005-0000-0000-000088460000}"/>
    <cellStyle name="Note 3 24 5 6" xfId="18536" xr:uid="{00000000-0005-0000-0000-000089460000}"/>
    <cellStyle name="Note 3 24 6" xfId="1696" xr:uid="{00000000-0005-0000-0000-00008A460000}"/>
    <cellStyle name="Note 3 24 6 2" xfId="4207" xr:uid="{00000000-0005-0000-0000-00008B460000}"/>
    <cellStyle name="Note 3 24 6 2 2" xfId="13781" xr:uid="{00000000-0005-0000-0000-00008C460000}"/>
    <cellStyle name="Note 3 24 6 2 2 2" xfId="31216" xr:uid="{00000000-0005-0000-0000-00008D460000}"/>
    <cellStyle name="Note 3 24 6 2 2 3" xfId="45669" xr:uid="{00000000-0005-0000-0000-00008E460000}"/>
    <cellStyle name="Note 3 24 6 2 3" xfId="16242" xr:uid="{00000000-0005-0000-0000-00008F460000}"/>
    <cellStyle name="Note 3 24 6 2 3 2" xfId="33677" xr:uid="{00000000-0005-0000-0000-000090460000}"/>
    <cellStyle name="Note 3 24 6 2 3 3" xfId="48130" xr:uid="{00000000-0005-0000-0000-000091460000}"/>
    <cellStyle name="Note 3 24 6 2 4" xfId="21643" xr:uid="{00000000-0005-0000-0000-000092460000}"/>
    <cellStyle name="Note 3 24 6 2 5" xfId="36096" xr:uid="{00000000-0005-0000-0000-000093460000}"/>
    <cellStyle name="Note 3 24 6 3" xfId="6669" xr:uid="{00000000-0005-0000-0000-000094460000}"/>
    <cellStyle name="Note 3 24 6 3 2" xfId="24104" xr:uid="{00000000-0005-0000-0000-000095460000}"/>
    <cellStyle name="Note 3 24 6 3 3" xfId="38557" xr:uid="{00000000-0005-0000-0000-000096460000}"/>
    <cellStyle name="Note 3 24 6 4" xfId="9110" xr:uid="{00000000-0005-0000-0000-000097460000}"/>
    <cellStyle name="Note 3 24 6 4 2" xfId="26545" xr:uid="{00000000-0005-0000-0000-000098460000}"/>
    <cellStyle name="Note 3 24 6 4 3" xfId="40998" xr:uid="{00000000-0005-0000-0000-000099460000}"/>
    <cellStyle name="Note 3 24 6 5" xfId="11530" xr:uid="{00000000-0005-0000-0000-00009A460000}"/>
    <cellStyle name="Note 3 24 6 5 2" xfId="28965" xr:uid="{00000000-0005-0000-0000-00009B460000}"/>
    <cellStyle name="Note 3 24 6 5 3" xfId="43418" xr:uid="{00000000-0005-0000-0000-00009C460000}"/>
    <cellStyle name="Note 3 24 6 6" xfId="18537" xr:uid="{00000000-0005-0000-0000-00009D460000}"/>
    <cellStyle name="Note 3 24 7" xfId="1697" xr:uid="{00000000-0005-0000-0000-00009E460000}"/>
    <cellStyle name="Note 3 24 7 2" xfId="4208" xr:uid="{00000000-0005-0000-0000-00009F460000}"/>
    <cellStyle name="Note 3 24 7 2 2" xfId="21644" xr:uid="{00000000-0005-0000-0000-0000A0460000}"/>
    <cellStyle name="Note 3 24 7 2 3" xfId="36097" xr:uid="{00000000-0005-0000-0000-0000A1460000}"/>
    <cellStyle name="Note 3 24 7 3" xfId="6670" xr:uid="{00000000-0005-0000-0000-0000A2460000}"/>
    <cellStyle name="Note 3 24 7 3 2" xfId="24105" xr:uid="{00000000-0005-0000-0000-0000A3460000}"/>
    <cellStyle name="Note 3 24 7 3 3" xfId="38558" xr:uid="{00000000-0005-0000-0000-0000A4460000}"/>
    <cellStyle name="Note 3 24 7 4" xfId="9111" xr:uid="{00000000-0005-0000-0000-0000A5460000}"/>
    <cellStyle name="Note 3 24 7 4 2" xfId="26546" xr:uid="{00000000-0005-0000-0000-0000A6460000}"/>
    <cellStyle name="Note 3 24 7 4 3" xfId="40999" xr:uid="{00000000-0005-0000-0000-0000A7460000}"/>
    <cellStyle name="Note 3 24 7 5" xfId="11531" xr:uid="{00000000-0005-0000-0000-0000A8460000}"/>
    <cellStyle name="Note 3 24 7 5 2" xfId="28966" xr:uid="{00000000-0005-0000-0000-0000A9460000}"/>
    <cellStyle name="Note 3 24 7 5 3" xfId="43419" xr:uid="{00000000-0005-0000-0000-0000AA460000}"/>
    <cellStyle name="Note 3 24 7 6" xfId="15194" xr:uid="{00000000-0005-0000-0000-0000AB460000}"/>
    <cellStyle name="Note 3 24 7 6 2" xfId="32629" xr:uid="{00000000-0005-0000-0000-0000AC460000}"/>
    <cellStyle name="Note 3 24 7 6 3" xfId="47082" xr:uid="{00000000-0005-0000-0000-0000AD460000}"/>
    <cellStyle name="Note 3 24 7 7" xfId="18538" xr:uid="{00000000-0005-0000-0000-0000AE460000}"/>
    <cellStyle name="Note 3 24 7 8" xfId="20356" xr:uid="{00000000-0005-0000-0000-0000AF460000}"/>
    <cellStyle name="Note 3 24 8" xfId="4193" xr:uid="{00000000-0005-0000-0000-0000B0460000}"/>
    <cellStyle name="Note 3 24 8 2" xfId="13770" xr:uid="{00000000-0005-0000-0000-0000B1460000}"/>
    <cellStyle name="Note 3 24 8 2 2" xfId="31205" xr:uid="{00000000-0005-0000-0000-0000B2460000}"/>
    <cellStyle name="Note 3 24 8 2 3" xfId="45658" xr:uid="{00000000-0005-0000-0000-0000B3460000}"/>
    <cellStyle name="Note 3 24 8 3" xfId="16231" xr:uid="{00000000-0005-0000-0000-0000B4460000}"/>
    <cellStyle name="Note 3 24 8 3 2" xfId="33666" xr:uid="{00000000-0005-0000-0000-0000B5460000}"/>
    <cellStyle name="Note 3 24 8 3 3" xfId="48119" xr:uid="{00000000-0005-0000-0000-0000B6460000}"/>
    <cellStyle name="Note 3 24 8 4" xfId="21629" xr:uid="{00000000-0005-0000-0000-0000B7460000}"/>
    <cellStyle name="Note 3 24 8 5" xfId="36082" xr:uid="{00000000-0005-0000-0000-0000B8460000}"/>
    <cellStyle name="Note 3 24 9" xfId="6655" xr:uid="{00000000-0005-0000-0000-0000B9460000}"/>
    <cellStyle name="Note 3 24 9 2" xfId="24090" xr:uid="{00000000-0005-0000-0000-0000BA460000}"/>
    <cellStyle name="Note 3 24 9 3" xfId="38543" xr:uid="{00000000-0005-0000-0000-0000BB460000}"/>
    <cellStyle name="Note 3 25" xfId="1698" xr:uid="{00000000-0005-0000-0000-0000BC460000}"/>
    <cellStyle name="Note 3 25 2" xfId="1699" xr:uid="{00000000-0005-0000-0000-0000BD460000}"/>
    <cellStyle name="Note 3 25 2 2" xfId="4210" xr:uid="{00000000-0005-0000-0000-0000BE460000}"/>
    <cellStyle name="Note 3 25 2 2 2" xfId="13783" xr:uid="{00000000-0005-0000-0000-0000BF460000}"/>
    <cellStyle name="Note 3 25 2 2 2 2" xfId="31218" xr:uid="{00000000-0005-0000-0000-0000C0460000}"/>
    <cellStyle name="Note 3 25 2 2 2 3" xfId="45671" xr:uid="{00000000-0005-0000-0000-0000C1460000}"/>
    <cellStyle name="Note 3 25 2 2 3" xfId="16244" xr:uid="{00000000-0005-0000-0000-0000C2460000}"/>
    <cellStyle name="Note 3 25 2 2 3 2" xfId="33679" xr:uid="{00000000-0005-0000-0000-0000C3460000}"/>
    <cellStyle name="Note 3 25 2 2 3 3" xfId="48132" xr:uid="{00000000-0005-0000-0000-0000C4460000}"/>
    <cellStyle name="Note 3 25 2 2 4" xfId="21646" xr:uid="{00000000-0005-0000-0000-0000C5460000}"/>
    <cellStyle name="Note 3 25 2 2 5" xfId="36099" xr:uid="{00000000-0005-0000-0000-0000C6460000}"/>
    <cellStyle name="Note 3 25 2 3" xfId="6672" xr:uid="{00000000-0005-0000-0000-0000C7460000}"/>
    <cellStyle name="Note 3 25 2 3 2" xfId="24107" xr:uid="{00000000-0005-0000-0000-0000C8460000}"/>
    <cellStyle name="Note 3 25 2 3 3" xfId="38560" xr:uid="{00000000-0005-0000-0000-0000C9460000}"/>
    <cellStyle name="Note 3 25 2 4" xfId="9113" xr:uid="{00000000-0005-0000-0000-0000CA460000}"/>
    <cellStyle name="Note 3 25 2 4 2" xfId="26548" xr:uid="{00000000-0005-0000-0000-0000CB460000}"/>
    <cellStyle name="Note 3 25 2 4 3" xfId="41001" xr:uid="{00000000-0005-0000-0000-0000CC460000}"/>
    <cellStyle name="Note 3 25 2 5" xfId="11533" xr:uid="{00000000-0005-0000-0000-0000CD460000}"/>
    <cellStyle name="Note 3 25 2 5 2" xfId="28968" xr:uid="{00000000-0005-0000-0000-0000CE460000}"/>
    <cellStyle name="Note 3 25 2 5 3" xfId="43421" xr:uid="{00000000-0005-0000-0000-0000CF460000}"/>
    <cellStyle name="Note 3 25 2 6" xfId="18540" xr:uid="{00000000-0005-0000-0000-0000D0460000}"/>
    <cellStyle name="Note 3 25 3" xfId="1700" xr:uid="{00000000-0005-0000-0000-0000D1460000}"/>
    <cellStyle name="Note 3 25 3 2" xfId="4211" xr:uid="{00000000-0005-0000-0000-0000D2460000}"/>
    <cellStyle name="Note 3 25 3 2 2" xfId="13784" xr:uid="{00000000-0005-0000-0000-0000D3460000}"/>
    <cellStyle name="Note 3 25 3 2 2 2" xfId="31219" xr:uid="{00000000-0005-0000-0000-0000D4460000}"/>
    <cellStyle name="Note 3 25 3 2 2 3" xfId="45672" xr:uid="{00000000-0005-0000-0000-0000D5460000}"/>
    <cellStyle name="Note 3 25 3 2 3" xfId="16245" xr:uid="{00000000-0005-0000-0000-0000D6460000}"/>
    <cellStyle name="Note 3 25 3 2 3 2" xfId="33680" xr:uid="{00000000-0005-0000-0000-0000D7460000}"/>
    <cellStyle name="Note 3 25 3 2 3 3" xfId="48133" xr:uid="{00000000-0005-0000-0000-0000D8460000}"/>
    <cellStyle name="Note 3 25 3 2 4" xfId="21647" xr:uid="{00000000-0005-0000-0000-0000D9460000}"/>
    <cellStyle name="Note 3 25 3 2 5" xfId="36100" xr:uid="{00000000-0005-0000-0000-0000DA460000}"/>
    <cellStyle name="Note 3 25 3 3" xfId="6673" xr:uid="{00000000-0005-0000-0000-0000DB460000}"/>
    <cellStyle name="Note 3 25 3 3 2" xfId="24108" xr:uid="{00000000-0005-0000-0000-0000DC460000}"/>
    <cellStyle name="Note 3 25 3 3 3" xfId="38561" xr:uid="{00000000-0005-0000-0000-0000DD460000}"/>
    <cellStyle name="Note 3 25 3 4" xfId="9114" xr:uid="{00000000-0005-0000-0000-0000DE460000}"/>
    <cellStyle name="Note 3 25 3 4 2" xfId="26549" xr:uid="{00000000-0005-0000-0000-0000DF460000}"/>
    <cellStyle name="Note 3 25 3 4 3" xfId="41002" xr:uid="{00000000-0005-0000-0000-0000E0460000}"/>
    <cellStyle name="Note 3 25 3 5" xfId="11534" xr:uid="{00000000-0005-0000-0000-0000E1460000}"/>
    <cellStyle name="Note 3 25 3 5 2" xfId="28969" xr:uid="{00000000-0005-0000-0000-0000E2460000}"/>
    <cellStyle name="Note 3 25 3 5 3" xfId="43422" xr:uid="{00000000-0005-0000-0000-0000E3460000}"/>
    <cellStyle name="Note 3 25 3 6" xfId="18541" xr:uid="{00000000-0005-0000-0000-0000E4460000}"/>
    <cellStyle name="Note 3 25 4" xfId="1701" xr:uid="{00000000-0005-0000-0000-0000E5460000}"/>
    <cellStyle name="Note 3 25 4 2" xfId="4212" xr:uid="{00000000-0005-0000-0000-0000E6460000}"/>
    <cellStyle name="Note 3 25 4 2 2" xfId="21648" xr:uid="{00000000-0005-0000-0000-0000E7460000}"/>
    <cellStyle name="Note 3 25 4 2 3" xfId="36101" xr:uid="{00000000-0005-0000-0000-0000E8460000}"/>
    <cellStyle name="Note 3 25 4 3" xfId="6674" xr:uid="{00000000-0005-0000-0000-0000E9460000}"/>
    <cellStyle name="Note 3 25 4 3 2" xfId="24109" xr:uid="{00000000-0005-0000-0000-0000EA460000}"/>
    <cellStyle name="Note 3 25 4 3 3" xfId="38562" xr:uid="{00000000-0005-0000-0000-0000EB460000}"/>
    <cellStyle name="Note 3 25 4 4" xfId="9115" xr:uid="{00000000-0005-0000-0000-0000EC460000}"/>
    <cellStyle name="Note 3 25 4 4 2" xfId="26550" xr:uid="{00000000-0005-0000-0000-0000ED460000}"/>
    <cellStyle name="Note 3 25 4 4 3" xfId="41003" xr:uid="{00000000-0005-0000-0000-0000EE460000}"/>
    <cellStyle name="Note 3 25 4 5" xfId="11535" xr:uid="{00000000-0005-0000-0000-0000EF460000}"/>
    <cellStyle name="Note 3 25 4 5 2" xfId="28970" xr:uid="{00000000-0005-0000-0000-0000F0460000}"/>
    <cellStyle name="Note 3 25 4 5 3" xfId="43423" xr:uid="{00000000-0005-0000-0000-0000F1460000}"/>
    <cellStyle name="Note 3 25 4 6" xfId="15195" xr:uid="{00000000-0005-0000-0000-0000F2460000}"/>
    <cellStyle name="Note 3 25 4 6 2" xfId="32630" xr:uid="{00000000-0005-0000-0000-0000F3460000}"/>
    <cellStyle name="Note 3 25 4 6 3" xfId="47083" xr:uid="{00000000-0005-0000-0000-0000F4460000}"/>
    <cellStyle name="Note 3 25 4 7" xfId="18542" xr:uid="{00000000-0005-0000-0000-0000F5460000}"/>
    <cellStyle name="Note 3 25 4 8" xfId="20357" xr:uid="{00000000-0005-0000-0000-0000F6460000}"/>
    <cellStyle name="Note 3 25 5" xfId="4209" xr:uid="{00000000-0005-0000-0000-0000F7460000}"/>
    <cellStyle name="Note 3 25 5 2" xfId="13782" xr:uid="{00000000-0005-0000-0000-0000F8460000}"/>
    <cellStyle name="Note 3 25 5 2 2" xfId="31217" xr:uid="{00000000-0005-0000-0000-0000F9460000}"/>
    <cellStyle name="Note 3 25 5 2 3" xfId="45670" xr:uid="{00000000-0005-0000-0000-0000FA460000}"/>
    <cellStyle name="Note 3 25 5 3" xfId="16243" xr:uid="{00000000-0005-0000-0000-0000FB460000}"/>
    <cellStyle name="Note 3 25 5 3 2" xfId="33678" xr:uid="{00000000-0005-0000-0000-0000FC460000}"/>
    <cellStyle name="Note 3 25 5 3 3" xfId="48131" xr:uid="{00000000-0005-0000-0000-0000FD460000}"/>
    <cellStyle name="Note 3 25 5 4" xfId="21645" xr:uid="{00000000-0005-0000-0000-0000FE460000}"/>
    <cellStyle name="Note 3 25 5 5" xfId="36098" xr:uid="{00000000-0005-0000-0000-0000FF460000}"/>
    <cellStyle name="Note 3 25 6" xfId="6671" xr:uid="{00000000-0005-0000-0000-000000470000}"/>
    <cellStyle name="Note 3 25 6 2" xfId="24106" xr:uid="{00000000-0005-0000-0000-000001470000}"/>
    <cellStyle name="Note 3 25 6 3" xfId="38559" xr:uid="{00000000-0005-0000-0000-000002470000}"/>
    <cellStyle name="Note 3 25 7" xfId="9112" xr:uid="{00000000-0005-0000-0000-000003470000}"/>
    <cellStyle name="Note 3 25 7 2" xfId="26547" xr:uid="{00000000-0005-0000-0000-000004470000}"/>
    <cellStyle name="Note 3 25 7 3" xfId="41000" xr:uid="{00000000-0005-0000-0000-000005470000}"/>
    <cellStyle name="Note 3 25 8" xfId="11532" xr:uid="{00000000-0005-0000-0000-000006470000}"/>
    <cellStyle name="Note 3 25 8 2" xfId="28967" xr:uid="{00000000-0005-0000-0000-000007470000}"/>
    <cellStyle name="Note 3 25 8 3" xfId="43420" xr:uid="{00000000-0005-0000-0000-000008470000}"/>
    <cellStyle name="Note 3 25 9" xfId="18539" xr:uid="{00000000-0005-0000-0000-000009470000}"/>
    <cellStyle name="Note 3 26" xfId="1702" xr:uid="{00000000-0005-0000-0000-00000A470000}"/>
    <cellStyle name="Note 3 26 2" xfId="1703" xr:uid="{00000000-0005-0000-0000-00000B470000}"/>
    <cellStyle name="Note 3 26 2 2" xfId="4214" xr:uid="{00000000-0005-0000-0000-00000C470000}"/>
    <cellStyle name="Note 3 26 2 2 2" xfId="13786" xr:uid="{00000000-0005-0000-0000-00000D470000}"/>
    <cellStyle name="Note 3 26 2 2 2 2" xfId="31221" xr:uid="{00000000-0005-0000-0000-00000E470000}"/>
    <cellStyle name="Note 3 26 2 2 2 3" xfId="45674" xr:uid="{00000000-0005-0000-0000-00000F470000}"/>
    <cellStyle name="Note 3 26 2 2 3" xfId="16247" xr:uid="{00000000-0005-0000-0000-000010470000}"/>
    <cellStyle name="Note 3 26 2 2 3 2" xfId="33682" xr:uid="{00000000-0005-0000-0000-000011470000}"/>
    <cellStyle name="Note 3 26 2 2 3 3" xfId="48135" xr:uid="{00000000-0005-0000-0000-000012470000}"/>
    <cellStyle name="Note 3 26 2 2 4" xfId="21650" xr:uid="{00000000-0005-0000-0000-000013470000}"/>
    <cellStyle name="Note 3 26 2 2 5" xfId="36103" xr:uid="{00000000-0005-0000-0000-000014470000}"/>
    <cellStyle name="Note 3 26 2 3" xfId="6676" xr:uid="{00000000-0005-0000-0000-000015470000}"/>
    <cellStyle name="Note 3 26 2 3 2" xfId="24111" xr:uid="{00000000-0005-0000-0000-000016470000}"/>
    <cellStyle name="Note 3 26 2 3 3" xfId="38564" xr:uid="{00000000-0005-0000-0000-000017470000}"/>
    <cellStyle name="Note 3 26 2 4" xfId="9117" xr:uid="{00000000-0005-0000-0000-000018470000}"/>
    <cellStyle name="Note 3 26 2 4 2" xfId="26552" xr:uid="{00000000-0005-0000-0000-000019470000}"/>
    <cellStyle name="Note 3 26 2 4 3" xfId="41005" xr:uid="{00000000-0005-0000-0000-00001A470000}"/>
    <cellStyle name="Note 3 26 2 5" xfId="11537" xr:uid="{00000000-0005-0000-0000-00001B470000}"/>
    <cellStyle name="Note 3 26 2 5 2" xfId="28972" xr:uid="{00000000-0005-0000-0000-00001C470000}"/>
    <cellStyle name="Note 3 26 2 5 3" xfId="43425" xr:uid="{00000000-0005-0000-0000-00001D470000}"/>
    <cellStyle name="Note 3 26 2 6" xfId="18544" xr:uid="{00000000-0005-0000-0000-00001E470000}"/>
    <cellStyle name="Note 3 26 3" xfId="1704" xr:uid="{00000000-0005-0000-0000-00001F470000}"/>
    <cellStyle name="Note 3 26 3 2" xfId="4215" xr:uid="{00000000-0005-0000-0000-000020470000}"/>
    <cellStyle name="Note 3 26 3 2 2" xfId="13787" xr:uid="{00000000-0005-0000-0000-000021470000}"/>
    <cellStyle name="Note 3 26 3 2 2 2" xfId="31222" xr:uid="{00000000-0005-0000-0000-000022470000}"/>
    <cellStyle name="Note 3 26 3 2 2 3" xfId="45675" xr:uid="{00000000-0005-0000-0000-000023470000}"/>
    <cellStyle name="Note 3 26 3 2 3" xfId="16248" xr:uid="{00000000-0005-0000-0000-000024470000}"/>
    <cellStyle name="Note 3 26 3 2 3 2" xfId="33683" xr:uid="{00000000-0005-0000-0000-000025470000}"/>
    <cellStyle name="Note 3 26 3 2 3 3" xfId="48136" xr:uid="{00000000-0005-0000-0000-000026470000}"/>
    <cellStyle name="Note 3 26 3 2 4" xfId="21651" xr:uid="{00000000-0005-0000-0000-000027470000}"/>
    <cellStyle name="Note 3 26 3 2 5" xfId="36104" xr:uid="{00000000-0005-0000-0000-000028470000}"/>
    <cellStyle name="Note 3 26 3 3" xfId="6677" xr:uid="{00000000-0005-0000-0000-000029470000}"/>
    <cellStyle name="Note 3 26 3 3 2" xfId="24112" xr:uid="{00000000-0005-0000-0000-00002A470000}"/>
    <cellStyle name="Note 3 26 3 3 3" xfId="38565" xr:uid="{00000000-0005-0000-0000-00002B470000}"/>
    <cellStyle name="Note 3 26 3 4" xfId="9118" xr:uid="{00000000-0005-0000-0000-00002C470000}"/>
    <cellStyle name="Note 3 26 3 4 2" xfId="26553" xr:uid="{00000000-0005-0000-0000-00002D470000}"/>
    <cellStyle name="Note 3 26 3 4 3" xfId="41006" xr:uid="{00000000-0005-0000-0000-00002E470000}"/>
    <cellStyle name="Note 3 26 3 5" xfId="11538" xr:uid="{00000000-0005-0000-0000-00002F470000}"/>
    <cellStyle name="Note 3 26 3 5 2" xfId="28973" xr:uid="{00000000-0005-0000-0000-000030470000}"/>
    <cellStyle name="Note 3 26 3 5 3" xfId="43426" xr:uid="{00000000-0005-0000-0000-000031470000}"/>
    <cellStyle name="Note 3 26 3 6" xfId="18545" xr:uid="{00000000-0005-0000-0000-000032470000}"/>
    <cellStyle name="Note 3 26 4" xfId="1705" xr:uid="{00000000-0005-0000-0000-000033470000}"/>
    <cellStyle name="Note 3 26 4 2" xfId="4216" xr:uid="{00000000-0005-0000-0000-000034470000}"/>
    <cellStyle name="Note 3 26 4 2 2" xfId="21652" xr:uid="{00000000-0005-0000-0000-000035470000}"/>
    <cellStyle name="Note 3 26 4 2 3" xfId="36105" xr:uid="{00000000-0005-0000-0000-000036470000}"/>
    <cellStyle name="Note 3 26 4 3" xfId="6678" xr:uid="{00000000-0005-0000-0000-000037470000}"/>
    <cellStyle name="Note 3 26 4 3 2" xfId="24113" xr:uid="{00000000-0005-0000-0000-000038470000}"/>
    <cellStyle name="Note 3 26 4 3 3" xfId="38566" xr:uid="{00000000-0005-0000-0000-000039470000}"/>
    <cellStyle name="Note 3 26 4 4" xfId="9119" xr:uid="{00000000-0005-0000-0000-00003A470000}"/>
    <cellStyle name="Note 3 26 4 4 2" xfId="26554" xr:uid="{00000000-0005-0000-0000-00003B470000}"/>
    <cellStyle name="Note 3 26 4 4 3" xfId="41007" xr:uid="{00000000-0005-0000-0000-00003C470000}"/>
    <cellStyle name="Note 3 26 4 5" xfId="11539" xr:uid="{00000000-0005-0000-0000-00003D470000}"/>
    <cellStyle name="Note 3 26 4 5 2" xfId="28974" xr:uid="{00000000-0005-0000-0000-00003E470000}"/>
    <cellStyle name="Note 3 26 4 5 3" xfId="43427" xr:uid="{00000000-0005-0000-0000-00003F470000}"/>
    <cellStyle name="Note 3 26 4 6" xfId="15196" xr:uid="{00000000-0005-0000-0000-000040470000}"/>
    <cellStyle name="Note 3 26 4 6 2" xfId="32631" xr:uid="{00000000-0005-0000-0000-000041470000}"/>
    <cellStyle name="Note 3 26 4 6 3" xfId="47084" xr:uid="{00000000-0005-0000-0000-000042470000}"/>
    <cellStyle name="Note 3 26 4 7" xfId="18546" xr:uid="{00000000-0005-0000-0000-000043470000}"/>
    <cellStyle name="Note 3 26 4 8" xfId="20358" xr:uid="{00000000-0005-0000-0000-000044470000}"/>
    <cellStyle name="Note 3 26 5" xfId="4213" xr:uid="{00000000-0005-0000-0000-000045470000}"/>
    <cellStyle name="Note 3 26 5 2" xfId="13785" xr:uid="{00000000-0005-0000-0000-000046470000}"/>
    <cellStyle name="Note 3 26 5 2 2" xfId="31220" xr:uid="{00000000-0005-0000-0000-000047470000}"/>
    <cellStyle name="Note 3 26 5 2 3" xfId="45673" xr:uid="{00000000-0005-0000-0000-000048470000}"/>
    <cellStyle name="Note 3 26 5 3" xfId="16246" xr:uid="{00000000-0005-0000-0000-000049470000}"/>
    <cellStyle name="Note 3 26 5 3 2" xfId="33681" xr:uid="{00000000-0005-0000-0000-00004A470000}"/>
    <cellStyle name="Note 3 26 5 3 3" xfId="48134" xr:uid="{00000000-0005-0000-0000-00004B470000}"/>
    <cellStyle name="Note 3 26 5 4" xfId="21649" xr:uid="{00000000-0005-0000-0000-00004C470000}"/>
    <cellStyle name="Note 3 26 5 5" xfId="36102" xr:uid="{00000000-0005-0000-0000-00004D470000}"/>
    <cellStyle name="Note 3 26 6" xfId="6675" xr:uid="{00000000-0005-0000-0000-00004E470000}"/>
    <cellStyle name="Note 3 26 6 2" xfId="24110" xr:uid="{00000000-0005-0000-0000-00004F470000}"/>
    <cellStyle name="Note 3 26 6 3" xfId="38563" xr:uid="{00000000-0005-0000-0000-000050470000}"/>
    <cellStyle name="Note 3 26 7" xfId="9116" xr:uid="{00000000-0005-0000-0000-000051470000}"/>
    <cellStyle name="Note 3 26 7 2" xfId="26551" xr:uid="{00000000-0005-0000-0000-000052470000}"/>
    <cellStyle name="Note 3 26 7 3" xfId="41004" xr:uid="{00000000-0005-0000-0000-000053470000}"/>
    <cellStyle name="Note 3 26 8" xfId="11536" xr:uid="{00000000-0005-0000-0000-000054470000}"/>
    <cellStyle name="Note 3 26 8 2" xfId="28971" xr:uid="{00000000-0005-0000-0000-000055470000}"/>
    <cellStyle name="Note 3 26 8 3" xfId="43424" xr:uid="{00000000-0005-0000-0000-000056470000}"/>
    <cellStyle name="Note 3 26 9" xfId="18543" xr:uid="{00000000-0005-0000-0000-000057470000}"/>
    <cellStyle name="Note 3 27" xfId="1706" xr:uid="{00000000-0005-0000-0000-000058470000}"/>
    <cellStyle name="Note 3 27 2" xfId="1707" xr:uid="{00000000-0005-0000-0000-000059470000}"/>
    <cellStyle name="Note 3 27 2 2" xfId="4218" xr:uid="{00000000-0005-0000-0000-00005A470000}"/>
    <cellStyle name="Note 3 27 2 2 2" xfId="13789" xr:uid="{00000000-0005-0000-0000-00005B470000}"/>
    <cellStyle name="Note 3 27 2 2 2 2" xfId="31224" xr:uid="{00000000-0005-0000-0000-00005C470000}"/>
    <cellStyle name="Note 3 27 2 2 2 3" xfId="45677" xr:uid="{00000000-0005-0000-0000-00005D470000}"/>
    <cellStyle name="Note 3 27 2 2 3" xfId="16250" xr:uid="{00000000-0005-0000-0000-00005E470000}"/>
    <cellStyle name="Note 3 27 2 2 3 2" xfId="33685" xr:uid="{00000000-0005-0000-0000-00005F470000}"/>
    <cellStyle name="Note 3 27 2 2 3 3" xfId="48138" xr:uid="{00000000-0005-0000-0000-000060470000}"/>
    <cellStyle name="Note 3 27 2 2 4" xfId="21654" xr:uid="{00000000-0005-0000-0000-000061470000}"/>
    <cellStyle name="Note 3 27 2 2 5" xfId="36107" xr:uid="{00000000-0005-0000-0000-000062470000}"/>
    <cellStyle name="Note 3 27 2 3" xfId="6680" xr:uid="{00000000-0005-0000-0000-000063470000}"/>
    <cellStyle name="Note 3 27 2 3 2" xfId="24115" xr:uid="{00000000-0005-0000-0000-000064470000}"/>
    <cellStyle name="Note 3 27 2 3 3" xfId="38568" xr:uid="{00000000-0005-0000-0000-000065470000}"/>
    <cellStyle name="Note 3 27 2 4" xfId="9121" xr:uid="{00000000-0005-0000-0000-000066470000}"/>
    <cellStyle name="Note 3 27 2 4 2" xfId="26556" xr:uid="{00000000-0005-0000-0000-000067470000}"/>
    <cellStyle name="Note 3 27 2 4 3" xfId="41009" xr:uid="{00000000-0005-0000-0000-000068470000}"/>
    <cellStyle name="Note 3 27 2 5" xfId="11541" xr:uid="{00000000-0005-0000-0000-000069470000}"/>
    <cellStyle name="Note 3 27 2 5 2" xfId="28976" xr:uid="{00000000-0005-0000-0000-00006A470000}"/>
    <cellStyle name="Note 3 27 2 5 3" xfId="43429" xr:uid="{00000000-0005-0000-0000-00006B470000}"/>
    <cellStyle name="Note 3 27 2 6" xfId="18548" xr:uid="{00000000-0005-0000-0000-00006C470000}"/>
    <cellStyle name="Note 3 27 3" xfId="1708" xr:uid="{00000000-0005-0000-0000-00006D470000}"/>
    <cellStyle name="Note 3 27 3 2" xfId="4219" xr:uid="{00000000-0005-0000-0000-00006E470000}"/>
    <cellStyle name="Note 3 27 3 2 2" xfId="13790" xr:uid="{00000000-0005-0000-0000-00006F470000}"/>
    <cellStyle name="Note 3 27 3 2 2 2" xfId="31225" xr:uid="{00000000-0005-0000-0000-000070470000}"/>
    <cellStyle name="Note 3 27 3 2 2 3" xfId="45678" xr:uid="{00000000-0005-0000-0000-000071470000}"/>
    <cellStyle name="Note 3 27 3 2 3" xfId="16251" xr:uid="{00000000-0005-0000-0000-000072470000}"/>
    <cellStyle name="Note 3 27 3 2 3 2" xfId="33686" xr:uid="{00000000-0005-0000-0000-000073470000}"/>
    <cellStyle name="Note 3 27 3 2 3 3" xfId="48139" xr:uid="{00000000-0005-0000-0000-000074470000}"/>
    <cellStyle name="Note 3 27 3 2 4" xfId="21655" xr:uid="{00000000-0005-0000-0000-000075470000}"/>
    <cellStyle name="Note 3 27 3 2 5" xfId="36108" xr:uid="{00000000-0005-0000-0000-000076470000}"/>
    <cellStyle name="Note 3 27 3 3" xfId="6681" xr:uid="{00000000-0005-0000-0000-000077470000}"/>
    <cellStyle name="Note 3 27 3 3 2" xfId="24116" xr:uid="{00000000-0005-0000-0000-000078470000}"/>
    <cellStyle name="Note 3 27 3 3 3" xfId="38569" xr:uid="{00000000-0005-0000-0000-000079470000}"/>
    <cellStyle name="Note 3 27 3 4" xfId="9122" xr:uid="{00000000-0005-0000-0000-00007A470000}"/>
    <cellStyle name="Note 3 27 3 4 2" xfId="26557" xr:uid="{00000000-0005-0000-0000-00007B470000}"/>
    <cellStyle name="Note 3 27 3 4 3" xfId="41010" xr:uid="{00000000-0005-0000-0000-00007C470000}"/>
    <cellStyle name="Note 3 27 3 5" xfId="11542" xr:uid="{00000000-0005-0000-0000-00007D470000}"/>
    <cellStyle name="Note 3 27 3 5 2" xfId="28977" xr:uid="{00000000-0005-0000-0000-00007E470000}"/>
    <cellStyle name="Note 3 27 3 5 3" xfId="43430" xr:uid="{00000000-0005-0000-0000-00007F470000}"/>
    <cellStyle name="Note 3 27 3 6" xfId="18549" xr:uid="{00000000-0005-0000-0000-000080470000}"/>
    <cellStyle name="Note 3 27 4" xfId="1709" xr:uid="{00000000-0005-0000-0000-000081470000}"/>
    <cellStyle name="Note 3 27 4 2" xfId="4220" xr:uid="{00000000-0005-0000-0000-000082470000}"/>
    <cellStyle name="Note 3 27 4 2 2" xfId="21656" xr:uid="{00000000-0005-0000-0000-000083470000}"/>
    <cellStyle name="Note 3 27 4 2 3" xfId="36109" xr:uid="{00000000-0005-0000-0000-000084470000}"/>
    <cellStyle name="Note 3 27 4 3" xfId="6682" xr:uid="{00000000-0005-0000-0000-000085470000}"/>
    <cellStyle name="Note 3 27 4 3 2" xfId="24117" xr:uid="{00000000-0005-0000-0000-000086470000}"/>
    <cellStyle name="Note 3 27 4 3 3" xfId="38570" xr:uid="{00000000-0005-0000-0000-000087470000}"/>
    <cellStyle name="Note 3 27 4 4" xfId="9123" xr:uid="{00000000-0005-0000-0000-000088470000}"/>
    <cellStyle name="Note 3 27 4 4 2" xfId="26558" xr:uid="{00000000-0005-0000-0000-000089470000}"/>
    <cellStyle name="Note 3 27 4 4 3" xfId="41011" xr:uid="{00000000-0005-0000-0000-00008A470000}"/>
    <cellStyle name="Note 3 27 4 5" xfId="11543" xr:uid="{00000000-0005-0000-0000-00008B470000}"/>
    <cellStyle name="Note 3 27 4 5 2" xfId="28978" xr:uid="{00000000-0005-0000-0000-00008C470000}"/>
    <cellStyle name="Note 3 27 4 5 3" xfId="43431" xr:uid="{00000000-0005-0000-0000-00008D470000}"/>
    <cellStyle name="Note 3 27 4 6" xfId="15197" xr:uid="{00000000-0005-0000-0000-00008E470000}"/>
    <cellStyle name="Note 3 27 4 6 2" xfId="32632" xr:uid="{00000000-0005-0000-0000-00008F470000}"/>
    <cellStyle name="Note 3 27 4 6 3" xfId="47085" xr:uid="{00000000-0005-0000-0000-000090470000}"/>
    <cellStyle name="Note 3 27 4 7" xfId="18550" xr:uid="{00000000-0005-0000-0000-000091470000}"/>
    <cellStyle name="Note 3 27 4 8" xfId="20359" xr:uid="{00000000-0005-0000-0000-000092470000}"/>
    <cellStyle name="Note 3 27 5" xfId="4217" xr:uid="{00000000-0005-0000-0000-000093470000}"/>
    <cellStyle name="Note 3 27 5 2" xfId="13788" xr:uid="{00000000-0005-0000-0000-000094470000}"/>
    <cellStyle name="Note 3 27 5 2 2" xfId="31223" xr:uid="{00000000-0005-0000-0000-000095470000}"/>
    <cellStyle name="Note 3 27 5 2 3" xfId="45676" xr:uid="{00000000-0005-0000-0000-000096470000}"/>
    <cellStyle name="Note 3 27 5 3" xfId="16249" xr:uid="{00000000-0005-0000-0000-000097470000}"/>
    <cellStyle name="Note 3 27 5 3 2" xfId="33684" xr:uid="{00000000-0005-0000-0000-000098470000}"/>
    <cellStyle name="Note 3 27 5 3 3" xfId="48137" xr:uid="{00000000-0005-0000-0000-000099470000}"/>
    <cellStyle name="Note 3 27 5 4" xfId="21653" xr:uid="{00000000-0005-0000-0000-00009A470000}"/>
    <cellStyle name="Note 3 27 5 5" xfId="36106" xr:uid="{00000000-0005-0000-0000-00009B470000}"/>
    <cellStyle name="Note 3 27 6" xfId="6679" xr:uid="{00000000-0005-0000-0000-00009C470000}"/>
    <cellStyle name="Note 3 27 6 2" xfId="24114" xr:uid="{00000000-0005-0000-0000-00009D470000}"/>
    <cellStyle name="Note 3 27 6 3" xfId="38567" xr:uid="{00000000-0005-0000-0000-00009E470000}"/>
    <cellStyle name="Note 3 27 7" xfId="9120" xr:uid="{00000000-0005-0000-0000-00009F470000}"/>
    <cellStyle name="Note 3 27 7 2" xfId="26555" xr:uid="{00000000-0005-0000-0000-0000A0470000}"/>
    <cellStyle name="Note 3 27 7 3" xfId="41008" xr:uid="{00000000-0005-0000-0000-0000A1470000}"/>
    <cellStyle name="Note 3 27 8" xfId="11540" xr:uid="{00000000-0005-0000-0000-0000A2470000}"/>
    <cellStyle name="Note 3 27 8 2" xfId="28975" xr:uid="{00000000-0005-0000-0000-0000A3470000}"/>
    <cellStyle name="Note 3 27 8 3" xfId="43428" xr:uid="{00000000-0005-0000-0000-0000A4470000}"/>
    <cellStyle name="Note 3 27 9" xfId="18547" xr:uid="{00000000-0005-0000-0000-0000A5470000}"/>
    <cellStyle name="Note 3 28" xfId="1710" xr:uid="{00000000-0005-0000-0000-0000A6470000}"/>
    <cellStyle name="Note 3 28 2" xfId="4221" xr:uid="{00000000-0005-0000-0000-0000A7470000}"/>
    <cellStyle name="Note 3 28 2 2" xfId="13791" xr:uid="{00000000-0005-0000-0000-0000A8470000}"/>
    <cellStyle name="Note 3 28 2 2 2" xfId="31226" xr:uid="{00000000-0005-0000-0000-0000A9470000}"/>
    <cellStyle name="Note 3 28 2 2 3" xfId="45679" xr:uid="{00000000-0005-0000-0000-0000AA470000}"/>
    <cellStyle name="Note 3 28 2 3" xfId="16252" xr:uid="{00000000-0005-0000-0000-0000AB470000}"/>
    <cellStyle name="Note 3 28 2 3 2" xfId="33687" xr:uid="{00000000-0005-0000-0000-0000AC470000}"/>
    <cellStyle name="Note 3 28 2 3 3" xfId="48140" xr:uid="{00000000-0005-0000-0000-0000AD470000}"/>
    <cellStyle name="Note 3 28 2 4" xfId="21657" xr:uid="{00000000-0005-0000-0000-0000AE470000}"/>
    <cellStyle name="Note 3 28 2 5" xfId="36110" xr:uid="{00000000-0005-0000-0000-0000AF470000}"/>
    <cellStyle name="Note 3 28 3" xfId="6683" xr:uid="{00000000-0005-0000-0000-0000B0470000}"/>
    <cellStyle name="Note 3 28 3 2" xfId="24118" xr:uid="{00000000-0005-0000-0000-0000B1470000}"/>
    <cellStyle name="Note 3 28 3 3" xfId="38571" xr:uid="{00000000-0005-0000-0000-0000B2470000}"/>
    <cellStyle name="Note 3 28 4" xfId="9124" xr:uid="{00000000-0005-0000-0000-0000B3470000}"/>
    <cellStyle name="Note 3 28 4 2" xfId="26559" xr:uid="{00000000-0005-0000-0000-0000B4470000}"/>
    <cellStyle name="Note 3 28 4 3" xfId="41012" xr:uid="{00000000-0005-0000-0000-0000B5470000}"/>
    <cellStyle name="Note 3 28 5" xfId="11544" xr:uid="{00000000-0005-0000-0000-0000B6470000}"/>
    <cellStyle name="Note 3 28 5 2" xfId="28979" xr:uid="{00000000-0005-0000-0000-0000B7470000}"/>
    <cellStyle name="Note 3 28 5 3" xfId="43432" xr:uid="{00000000-0005-0000-0000-0000B8470000}"/>
    <cellStyle name="Note 3 28 6" xfId="18551" xr:uid="{00000000-0005-0000-0000-0000B9470000}"/>
    <cellStyle name="Note 3 29" xfId="1711" xr:uid="{00000000-0005-0000-0000-0000BA470000}"/>
    <cellStyle name="Note 3 29 2" xfId="4222" xr:uid="{00000000-0005-0000-0000-0000BB470000}"/>
    <cellStyle name="Note 3 29 2 2" xfId="13792" xr:uid="{00000000-0005-0000-0000-0000BC470000}"/>
    <cellStyle name="Note 3 29 2 2 2" xfId="31227" xr:uid="{00000000-0005-0000-0000-0000BD470000}"/>
    <cellStyle name="Note 3 29 2 2 3" xfId="45680" xr:uid="{00000000-0005-0000-0000-0000BE470000}"/>
    <cellStyle name="Note 3 29 2 3" xfId="16253" xr:uid="{00000000-0005-0000-0000-0000BF470000}"/>
    <cellStyle name="Note 3 29 2 3 2" xfId="33688" xr:uid="{00000000-0005-0000-0000-0000C0470000}"/>
    <cellStyle name="Note 3 29 2 3 3" xfId="48141" xr:uid="{00000000-0005-0000-0000-0000C1470000}"/>
    <cellStyle name="Note 3 29 2 4" xfId="21658" xr:uid="{00000000-0005-0000-0000-0000C2470000}"/>
    <cellStyle name="Note 3 29 2 5" xfId="36111" xr:uid="{00000000-0005-0000-0000-0000C3470000}"/>
    <cellStyle name="Note 3 29 3" xfId="6684" xr:uid="{00000000-0005-0000-0000-0000C4470000}"/>
    <cellStyle name="Note 3 29 3 2" xfId="24119" xr:uid="{00000000-0005-0000-0000-0000C5470000}"/>
    <cellStyle name="Note 3 29 3 3" xfId="38572" xr:uid="{00000000-0005-0000-0000-0000C6470000}"/>
    <cellStyle name="Note 3 29 4" xfId="9125" xr:uid="{00000000-0005-0000-0000-0000C7470000}"/>
    <cellStyle name="Note 3 29 4 2" xfId="26560" xr:uid="{00000000-0005-0000-0000-0000C8470000}"/>
    <cellStyle name="Note 3 29 4 3" xfId="41013" xr:uid="{00000000-0005-0000-0000-0000C9470000}"/>
    <cellStyle name="Note 3 29 5" xfId="11545" xr:uid="{00000000-0005-0000-0000-0000CA470000}"/>
    <cellStyle name="Note 3 29 5 2" xfId="28980" xr:uid="{00000000-0005-0000-0000-0000CB470000}"/>
    <cellStyle name="Note 3 29 5 3" xfId="43433" xr:uid="{00000000-0005-0000-0000-0000CC470000}"/>
    <cellStyle name="Note 3 29 6" xfId="18552" xr:uid="{00000000-0005-0000-0000-0000CD470000}"/>
    <cellStyle name="Note 3 3" xfId="1712" xr:uid="{00000000-0005-0000-0000-0000CE470000}"/>
    <cellStyle name="Note 3 3 10" xfId="6685" xr:uid="{00000000-0005-0000-0000-0000CF470000}"/>
    <cellStyle name="Note 3 3 10 2" xfId="24120" xr:uid="{00000000-0005-0000-0000-0000D0470000}"/>
    <cellStyle name="Note 3 3 10 3" xfId="38573" xr:uid="{00000000-0005-0000-0000-0000D1470000}"/>
    <cellStyle name="Note 3 3 11" xfId="9126" xr:uid="{00000000-0005-0000-0000-0000D2470000}"/>
    <cellStyle name="Note 3 3 11 2" xfId="26561" xr:uid="{00000000-0005-0000-0000-0000D3470000}"/>
    <cellStyle name="Note 3 3 11 3" xfId="41014" xr:uid="{00000000-0005-0000-0000-0000D4470000}"/>
    <cellStyle name="Note 3 3 12" xfId="11546" xr:uid="{00000000-0005-0000-0000-0000D5470000}"/>
    <cellStyle name="Note 3 3 12 2" xfId="28981" xr:uid="{00000000-0005-0000-0000-0000D6470000}"/>
    <cellStyle name="Note 3 3 12 3" xfId="43434" xr:uid="{00000000-0005-0000-0000-0000D7470000}"/>
    <cellStyle name="Note 3 3 13" xfId="18553" xr:uid="{00000000-0005-0000-0000-0000D8470000}"/>
    <cellStyle name="Note 3 3 2" xfId="1713" xr:uid="{00000000-0005-0000-0000-0000D9470000}"/>
    <cellStyle name="Note 3 3 2 2" xfId="1714" xr:uid="{00000000-0005-0000-0000-0000DA470000}"/>
    <cellStyle name="Note 3 3 2 2 2" xfId="4225" xr:uid="{00000000-0005-0000-0000-0000DB470000}"/>
    <cellStyle name="Note 3 3 2 2 2 2" xfId="13795" xr:uid="{00000000-0005-0000-0000-0000DC470000}"/>
    <cellStyle name="Note 3 3 2 2 2 2 2" xfId="31230" xr:uid="{00000000-0005-0000-0000-0000DD470000}"/>
    <cellStyle name="Note 3 3 2 2 2 2 3" xfId="45683" xr:uid="{00000000-0005-0000-0000-0000DE470000}"/>
    <cellStyle name="Note 3 3 2 2 2 3" xfId="16256" xr:uid="{00000000-0005-0000-0000-0000DF470000}"/>
    <cellStyle name="Note 3 3 2 2 2 3 2" xfId="33691" xr:uid="{00000000-0005-0000-0000-0000E0470000}"/>
    <cellStyle name="Note 3 3 2 2 2 3 3" xfId="48144" xr:uid="{00000000-0005-0000-0000-0000E1470000}"/>
    <cellStyle name="Note 3 3 2 2 2 4" xfId="21661" xr:uid="{00000000-0005-0000-0000-0000E2470000}"/>
    <cellStyle name="Note 3 3 2 2 2 5" xfId="36114" xr:uid="{00000000-0005-0000-0000-0000E3470000}"/>
    <cellStyle name="Note 3 3 2 2 3" xfId="6687" xr:uid="{00000000-0005-0000-0000-0000E4470000}"/>
    <cellStyle name="Note 3 3 2 2 3 2" xfId="24122" xr:uid="{00000000-0005-0000-0000-0000E5470000}"/>
    <cellStyle name="Note 3 3 2 2 3 3" xfId="38575" xr:uid="{00000000-0005-0000-0000-0000E6470000}"/>
    <cellStyle name="Note 3 3 2 2 4" xfId="9128" xr:uid="{00000000-0005-0000-0000-0000E7470000}"/>
    <cellStyle name="Note 3 3 2 2 4 2" xfId="26563" xr:uid="{00000000-0005-0000-0000-0000E8470000}"/>
    <cellStyle name="Note 3 3 2 2 4 3" xfId="41016" xr:uid="{00000000-0005-0000-0000-0000E9470000}"/>
    <cellStyle name="Note 3 3 2 2 5" xfId="11548" xr:uid="{00000000-0005-0000-0000-0000EA470000}"/>
    <cellStyle name="Note 3 3 2 2 5 2" xfId="28983" xr:uid="{00000000-0005-0000-0000-0000EB470000}"/>
    <cellStyle name="Note 3 3 2 2 5 3" xfId="43436" xr:uid="{00000000-0005-0000-0000-0000EC470000}"/>
    <cellStyle name="Note 3 3 2 2 6" xfId="18555" xr:uid="{00000000-0005-0000-0000-0000ED470000}"/>
    <cellStyle name="Note 3 3 2 3" xfId="1715" xr:uid="{00000000-0005-0000-0000-0000EE470000}"/>
    <cellStyle name="Note 3 3 2 3 2" xfId="4226" xr:uid="{00000000-0005-0000-0000-0000EF470000}"/>
    <cellStyle name="Note 3 3 2 3 2 2" xfId="13796" xr:uid="{00000000-0005-0000-0000-0000F0470000}"/>
    <cellStyle name="Note 3 3 2 3 2 2 2" xfId="31231" xr:uid="{00000000-0005-0000-0000-0000F1470000}"/>
    <cellStyle name="Note 3 3 2 3 2 2 3" xfId="45684" xr:uid="{00000000-0005-0000-0000-0000F2470000}"/>
    <cellStyle name="Note 3 3 2 3 2 3" xfId="16257" xr:uid="{00000000-0005-0000-0000-0000F3470000}"/>
    <cellStyle name="Note 3 3 2 3 2 3 2" xfId="33692" xr:uid="{00000000-0005-0000-0000-0000F4470000}"/>
    <cellStyle name="Note 3 3 2 3 2 3 3" xfId="48145" xr:uid="{00000000-0005-0000-0000-0000F5470000}"/>
    <cellStyle name="Note 3 3 2 3 2 4" xfId="21662" xr:uid="{00000000-0005-0000-0000-0000F6470000}"/>
    <cellStyle name="Note 3 3 2 3 2 5" xfId="36115" xr:uid="{00000000-0005-0000-0000-0000F7470000}"/>
    <cellStyle name="Note 3 3 2 3 3" xfId="6688" xr:uid="{00000000-0005-0000-0000-0000F8470000}"/>
    <cellStyle name="Note 3 3 2 3 3 2" xfId="24123" xr:uid="{00000000-0005-0000-0000-0000F9470000}"/>
    <cellStyle name="Note 3 3 2 3 3 3" xfId="38576" xr:uid="{00000000-0005-0000-0000-0000FA470000}"/>
    <cellStyle name="Note 3 3 2 3 4" xfId="9129" xr:uid="{00000000-0005-0000-0000-0000FB470000}"/>
    <cellStyle name="Note 3 3 2 3 4 2" xfId="26564" xr:uid="{00000000-0005-0000-0000-0000FC470000}"/>
    <cellStyle name="Note 3 3 2 3 4 3" xfId="41017" xr:uid="{00000000-0005-0000-0000-0000FD470000}"/>
    <cellStyle name="Note 3 3 2 3 5" xfId="11549" xr:uid="{00000000-0005-0000-0000-0000FE470000}"/>
    <cellStyle name="Note 3 3 2 3 5 2" xfId="28984" xr:uid="{00000000-0005-0000-0000-0000FF470000}"/>
    <cellStyle name="Note 3 3 2 3 5 3" xfId="43437" xr:uid="{00000000-0005-0000-0000-000000480000}"/>
    <cellStyle name="Note 3 3 2 3 6" xfId="18556" xr:uid="{00000000-0005-0000-0000-000001480000}"/>
    <cellStyle name="Note 3 3 2 4" xfId="1716" xr:uid="{00000000-0005-0000-0000-000002480000}"/>
    <cellStyle name="Note 3 3 2 4 2" xfId="4227" xr:uid="{00000000-0005-0000-0000-000003480000}"/>
    <cellStyle name="Note 3 3 2 4 2 2" xfId="21663" xr:uid="{00000000-0005-0000-0000-000004480000}"/>
    <cellStyle name="Note 3 3 2 4 2 3" xfId="36116" xr:uid="{00000000-0005-0000-0000-000005480000}"/>
    <cellStyle name="Note 3 3 2 4 3" xfId="6689" xr:uid="{00000000-0005-0000-0000-000006480000}"/>
    <cellStyle name="Note 3 3 2 4 3 2" xfId="24124" xr:uid="{00000000-0005-0000-0000-000007480000}"/>
    <cellStyle name="Note 3 3 2 4 3 3" xfId="38577" xr:uid="{00000000-0005-0000-0000-000008480000}"/>
    <cellStyle name="Note 3 3 2 4 4" xfId="9130" xr:uid="{00000000-0005-0000-0000-000009480000}"/>
    <cellStyle name="Note 3 3 2 4 4 2" xfId="26565" xr:uid="{00000000-0005-0000-0000-00000A480000}"/>
    <cellStyle name="Note 3 3 2 4 4 3" xfId="41018" xr:uid="{00000000-0005-0000-0000-00000B480000}"/>
    <cellStyle name="Note 3 3 2 4 5" xfId="11550" xr:uid="{00000000-0005-0000-0000-00000C480000}"/>
    <cellStyle name="Note 3 3 2 4 5 2" xfId="28985" xr:uid="{00000000-0005-0000-0000-00000D480000}"/>
    <cellStyle name="Note 3 3 2 4 5 3" xfId="43438" xr:uid="{00000000-0005-0000-0000-00000E480000}"/>
    <cellStyle name="Note 3 3 2 4 6" xfId="15198" xr:uid="{00000000-0005-0000-0000-00000F480000}"/>
    <cellStyle name="Note 3 3 2 4 6 2" xfId="32633" xr:uid="{00000000-0005-0000-0000-000010480000}"/>
    <cellStyle name="Note 3 3 2 4 6 3" xfId="47086" xr:uid="{00000000-0005-0000-0000-000011480000}"/>
    <cellStyle name="Note 3 3 2 4 7" xfId="18557" xr:uid="{00000000-0005-0000-0000-000012480000}"/>
    <cellStyle name="Note 3 3 2 4 8" xfId="20360" xr:uid="{00000000-0005-0000-0000-000013480000}"/>
    <cellStyle name="Note 3 3 2 5" xfId="4224" xr:uid="{00000000-0005-0000-0000-000014480000}"/>
    <cellStyle name="Note 3 3 2 5 2" xfId="13794" xr:uid="{00000000-0005-0000-0000-000015480000}"/>
    <cellStyle name="Note 3 3 2 5 2 2" xfId="31229" xr:uid="{00000000-0005-0000-0000-000016480000}"/>
    <cellStyle name="Note 3 3 2 5 2 3" xfId="45682" xr:uid="{00000000-0005-0000-0000-000017480000}"/>
    <cellStyle name="Note 3 3 2 5 3" xfId="16255" xr:uid="{00000000-0005-0000-0000-000018480000}"/>
    <cellStyle name="Note 3 3 2 5 3 2" xfId="33690" xr:uid="{00000000-0005-0000-0000-000019480000}"/>
    <cellStyle name="Note 3 3 2 5 3 3" xfId="48143" xr:uid="{00000000-0005-0000-0000-00001A480000}"/>
    <cellStyle name="Note 3 3 2 5 4" xfId="21660" xr:uid="{00000000-0005-0000-0000-00001B480000}"/>
    <cellStyle name="Note 3 3 2 5 5" xfId="36113" xr:uid="{00000000-0005-0000-0000-00001C480000}"/>
    <cellStyle name="Note 3 3 2 6" xfId="6686" xr:uid="{00000000-0005-0000-0000-00001D480000}"/>
    <cellStyle name="Note 3 3 2 6 2" xfId="24121" xr:uid="{00000000-0005-0000-0000-00001E480000}"/>
    <cellStyle name="Note 3 3 2 6 3" xfId="38574" xr:uid="{00000000-0005-0000-0000-00001F480000}"/>
    <cellStyle name="Note 3 3 2 7" xfId="9127" xr:uid="{00000000-0005-0000-0000-000020480000}"/>
    <cellStyle name="Note 3 3 2 7 2" xfId="26562" xr:uid="{00000000-0005-0000-0000-000021480000}"/>
    <cellStyle name="Note 3 3 2 7 3" xfId="41015" xr:uid="{00000000-0005-0000-0000-000022480000}"/>
    <cellStyle name="Note 3 3 2 8" xfId="11547" xr:uid="{00000000-0005-0000-0000-000023480000}"/>
    <cellStyle name="Note 3 3 2 8 2" xfId="28982" xr:uid="{00000000-0005-0000-0000-000024480000}"/>
    <cellStyle name="Note 3 3 2 8 3" xfId="43435" xr:uid="{00000000-0005-0000-0000-000025480000}"/>
    <cellStyle name="Note 3 3 2 9" xfId="18554" xr:uid="{00000000-0005-0000-0000-000026480000}"/>
    <cellStyle name="Note 3 3 3" xfId="1717" xr:uid="{00000000-0005-0000-0000-000027480000}"/>
    <cellStyle name="Note 3 3 3 2" xfId="1718" xr:uid="{00000000-0005-0000-0000-000028480000}"/>
    <cellStyle name="Note 3 3 3 2 2" xfId="4229" xr:uid="{00000000-0005-0000-0000-000029480000}"/>
    <cellStyle name="Note 3 3 3 2 2 2" xfId="13798" xr:uid="{00000000-0005-0000-0000-00002A480000}"/>
    <cellStyle name="Note 3 3 3 2 2 2 2" xfId="31233" xr:uid="{00000000-0005-0000-0000-00002B480000}"/>
    <cellStyle name="Note 3 3 3 2 2 2 3" xfId="45686" xr:uid="{00000000-0005-0000-0000-00002C480000}"/>
    <cellStyle name="Note 3 3 3 2 2 3" xfId="16259" xr:uid="{00000000-0005-0000-0000-00002D480000}"/>
    <cellStyle name="Note 3 3 3 2 2 3 2" xfId="33694" xr:uid="{00000000-0005-0000-0000-00002E480000}"/>
    <cellStyle name="Note 3 3 3 2 2 3 3" xfId="48147" xr:uid="{00000000-0005-0000-0000-00002F480000}"/>
    <cellStyle name="Note 3 3 3 2 2 4" xfId="21665" xr:uid="{00000000-0005-0000-0000-000030480000}"/>
    <cellStyle name="Note 3 3 3 2 2 5" xfId="36118" xr:uid="{00000000-0005-0000-0000-000031480000}"/>
    <cellStyle name="Note 3 3 3 2 3" xfId="6691" xr:uid="{00000000-0005-0000-0000-000032480000}"/>
    <cellStyle name="Note 3 3 3 2 3 2" xfId="24126" xr:uid="{00000000-0005-0000-0000-000033480000}"/>
    <cellStyle name="Note 3 3 3 2 3 3" xfId="38579" xr:uid="{00000000-0005-0000-0000-000034480000}"/>
    <cellStyle name="Note 3 3 3 2 4" xfId="9132" xr:uid="{00000000-0005-0000-0000-000035480000}"/>
    <cellStyle name="Note 3 3 3 2 4 2" xfId="26567" xr:uid="{00000000-0005-0000-0000-000036480000}"/>
    <cellStyle name="Note 3 3 3 2 4 3" xfId="41020" xr:uid="{00000000-0005-0000-0000-000037480000}"/>
    <cellStyle name="Note 3 3 3 2 5" xfId="11552" xr:uid="{00000000-0005-0000-0000-000038480000}"/>
    <cellStyle name="Note 3 3 3 2 5 2" xfId="28987" xr:uid="{00000000-0005-0000-0000-000039480000}"/>
    <cellStyle name="Note 3 3 3 2 5 3" xfId="43440" xr:uid="{00000000-0005-0000-0000-00003A480000}"/>
    <cellStyle name="Note 3 3 3 2 6" xfId="18559" xr:uid="{00000000-0005-0000-0000-00003B480000}"/>
    <cellStyle name="Note 3 3 3 3" xfId="1719" xr:uid="{00000000-0005-0000-0000-00003C480000}"/>
    <cellStyle name="Note 3 3 3 3 2" xfId="4230" xr:uid="{00000000-0005-0000-0000-00003D480000}"/>
    <cellStyle name="Note 3 3 3 3 2 2" xfId="13799" xr:uid="{00000000-0005-0000-0000-00003E480000}"/>
    <cellStyle name="Note 3 3 3 3 2 2 2" xfId="31234" xr:uid="{00000000-0005-0000-0000-00003F480000}"/>
    <cellStyle name="Note 3 3 3 3 2 2 3" xfId="45687" xr:uid="{00000000-0005-0000-0000-000040480000}"/>
    <cellStyle name="Note 3 3 3 3 2 3" xfId="16260" xr:uid="{00000000-0005-0000-0000-000041480000}"/>
    <cellStyle name="Note 3 3 3 3 2 3 2" xfId="33695" xr:uid="{00000000-0005-0000-0000-000042480000}"/>
    <cellStyle name="Note 3 3 3 3 2 3 3" xfId="48148" xr:uid="{00000000-0005-0000-0000-000043480000}"/>
    <cellStyle name="Note 3 3 3 3 2 4" xfId="21666" xr:uid="{00000000-0005-0000-0000-000044480000}"/>
    <cellStyle name="Note 3 3 3 3 2 5" xfId="36119" xr:uid="{00000000-0005-0000-0000-000045480000}"/>
    <cellStyle name="Note 3 3 3 3 3" xfId="6692" xr:uid="{00000000-0005-0000-0000-000046480000}"/>
    <cellStyle name="Note 3 3 3 3 3 2" xfId="24127" xr:uid="{00000000-0005-0000-0000-000047480000}"/>
    <cellStyle name="Note 3 3 3 3 3 3" xfId="38580" xr:uid="{00000000-0005-0000-0000-000048480000}"/>
    <cellStyle name="Note 3 3 3 3 4" xfId="9133" xr:uid="{00000000-0005-0000-0000-000049480000}"/>
    <cellStyle name="Note 3 3 3 3 4 2" xfId="26568" xr:uid="{00000000-0005-0000-0000-00004A480000}"/>
    <cellStyle name="Note 3 3 3 3 4 3" xfId="41021" xr:uid="{00000000-0005-0000-0000-00004B480000}"/>
    <cellStyle name="Note 3 3 3 3 5" xfId="11553" xr:uid="{00000000-0005-0000-0000-00004C480000}"/>
    <cellStyle name="Note 3 3 3 3 5 2" xfId="28988" xr:uid="{00000000-0005-0000-0000-00004D480000}"/>
    <cellStyle name="Note 3 3 3 3 5 3" xfId="43441" xr:uid="{00000000-0005-0000-0000-00004E480000}"/>
    <cellStyle name="Note 3 3 3 3 6" xfId="18560" xr:uid="{00000000-0005-0000-0000-00004F480000}"/>
    <cellStyle name="Note 3 3 3 4" xfId="1720" xr:uid="{00000000-0005-0000-0000-000050480000}"/>
    <cellStyle name="Note 3 3 3 4 2" xfId="4231" xr:uid="{00000000-0005-0000-0000-000051480000}"/>
    <cellStyle name="Note 3 3 3 4 2 2" xfId="21667" xr:uid="{00000000-0005-0000-0000-000052480000}"/>
    <cellStyle name="Note 3 3 3 4 2 3" xfId="36120" xr:uid="{00000000-0005-0000-0000-000053480000}"/>
    <cellStyle name="Note 3 3 3 4 3" xfId="6693" xr:uid="{00000000-0005-0000-0000-000054480000}"/>
    <cellStyle name="Note 3 3 3 4 3 2" xfId="24128" xr:uid="{00000000-0005-0000-0000-000055480000}"/>
    <cellStyle name="Note 3 3 3 4 3 3" xfId="38581" xr:uid="{00000000-0005-0000-0000-000056480000}"/>
    <cellStyle name="Note 3 3 3 4 4" xfId="9134" xr:uid="{00000000-0005-0000-0000-000057480000}"/>
    <cellStyle name="Note 3 3 3 4 4 2" xfId="26569" xr:uid="{00000000-0005-0000-0000-000058480000}"/>
    <cellStyle name="Note 3 3 3 4 4 3" xfId="41022" xr:uid="{00000000-0005-0000-0000-000059480000}"/>
    <cellStyle name="Note 3 3 3 4 5" xfId="11554" xr:uid="{00000000-0005-0000-0000-00005A480000}"/>
    <cellStyle name="Note 3 3 3 4 5 2" xfId="28989" xr:uid="{00000000-0005-0000-0000-00005B480000}"/>
    <cellStyle name="Note 3 3 3 4 5 3" xfId="43442" xr:uid="{00000000-0005-0000-0000-00005C480000}"/>
    <cellStyle name="Note 3 3 3 4 6" xfId="15199" xr:uid="{00000000-0005-0000-0000-00005D480000}"/>
    <cellStyle name="Note 3 3 3 4 6 2" xfId="32634" xr:uid="{00000000-0005-0000-0000-00005E480000}"/>
    <cellStyle name="Note 3 3 3 4 6 3" xfId="47087" xr:uid="{00000000-0005-0000-0000-00005F480000}"/>
    <cellStyle name="Note 3 3 3 4 7" xfId="18561" xr:uid="{00000000-0005-0000-0000-000060480000}"/>
    <cellStyle name="Note 3 3 3 4 8" xfId="20361" xr:uid="{00000000-0005-0000-0000-000061480000}"/>
    <cellStyle name="Note 3 3 3 5" xfId="4228" xr:uid="{00000000-0005-0000-0000-000062480000}"/>
    <cellStyle name="Note 3 3 3 5 2" xfId="13797" xr:uid="{00000000-0005-0000-0000-000063480000}"/>
    <cellStyle name="Note 3 3 3 5 2 2" xfId="31232" xr:uid="{00000000-0005-0000-0000-000064480000}"/>
    <cellStyle name="Note 3 3 3 5 2 3" xfId="45685" xr:uid="{00000000-0005-0000-0000-000065480000}"/>
    <cellStyle name="Note 3 3 3 5 3" xfId="16258" xr:uid="{00000000-0005-0000-0000-000066480000}"/>
    <cellStyle name="Note 3 3 3 5 3 2" xfId="33693" xr:uid="{00000000-0005-0000-0000-000067480000}"/>
    <cellStyle name="Note 3 3 3 5 3 3" xfId="48146" xr:uid="{00000000-0005-0000-0000-000068480000}"/>
    <cellStyle name="Note 3 3 3 5 4" xfId="21664" xr:uid="{00000000-0005-0000-0000-000069480000}"/>
    <cellStyle name="Note 3 3 3 5 5" xfId="36117" xr:uid="{00000000-0005-0000-0000-00006A480000}"/>
    <cellStyle name="Note 3 3 3 6" xfId="6690" xr:uid="{00000000-0005-0000-0000-00006B480000}"/>
    <cellStyle name="Note 3 3 3 6 2" xfId="24125" xr:uid="{00000000-0005-0000-0000-00006C480000}"/>
    <cellStyle name="Note 3 3 3 6 3" xfId="38578" xr:uid="{00000000-0005-0000-0000-00006D480000}"/>
    <cellStyle name="Note 3 3 3 7" xfId="9131" xr:uid="{00000000-0005-0000-0000-00006E480000}"/>
    <cellStyle name="Note 3 3 3 7 2" xfId="26566" xr:uid="{00000000-0005-0000-0000-00006F480000}"/>
    <cellStyle name="Note 3 3 3 7 3" xfId="41019" xr:uid="{00000000-0005-0000-0000-000070480000}"/>
    <cellStyle name="Note 3 3 3 8" xfId="11551" xr:uid="{00000000-0005-0000-0000-000071480000}"/>
    <cellStyle name="Note 3 3 3 8 2" xfId="28986" xr:uid="{00000000-0005-0000-0000-000072480000}"/>
    <cellStyle name="Note 3 3 3 8 3" xfId="43439" xr:uid="{00000000-0005-0000-0000-000073480000}"/>
    <cellStyle name="Note 3 3 3 9" xfId="18558" xr:uid="{00000000-0005-0000-0000-000074480000}"/>
    <cellStyle name="Note 3 3 4" xfId="1721" xr:uid="{00000000-0005-0000-0000-000075480000}"/>
    <cellStyle name="Note 3 3 4 2" xfId="1722" xr:uid="{00000000-0005-0000-0000-000076480000}"/>
    <cellStyle name="Note 3 3 4 2 2" xfId="4233" xr:uid="{00000000-0005-0000-0000-000077480000}"/>
    <cellStyle name="Note 3 3 4 2 2 2" xfId="13801" xr:uid="{00000000-0005-0000-0000-000078480000}"/>
    <cellStyle name="Note 3 3 4 2 2 2 2" xfId="31236" xr:uid="{00000000-0005-0000-0000-000079480000}"/>
    <cellStyle name="Note 3 3 4 2 2 2 3" xfId="45689" xr:uid="{00000000-0005-0000-0000-00007A480000}"/>
    <cellStyle name="Note 3 3 4 2 2 3" xfId="16262" xr:uid="{00000000-0005-0000-0000-00007B480000}"/>
    <cellStyle name="Note 3 3 4 2 2 3 2" xfId="33697" xr:uid="{00000000-0005-0000-0000-00007C480000}"/>
    <cellStyle name="Note 3 3 4 2 2 3 3" xfId="48150" xr:uid="{00000000-0005-0000-0000-00007D480000}"/>
    <cellStyle name="Note 3 3 4 2 2 4" xfId="21669" xr:uid="{00000000-0005-0000-0000-00007E480000}"/>
    <cellStyle name="Note 3 3 4 2 2 5" xfId="36122" xr:uid="{00000000-0005-0000-0000-00007F480000}"/>
    <cellStyle name="Note 3 3 4 2 3" xfId="6695" xr:uid="{00000000-0005-0000-0000-000080480000}"/>
    <cellStyle name="Note 3 3 4 2 3 2" xfId="24130" xr:uid="{00000000-0005-0000-0000-000081480000}"/>
    <cellStyle name="Note 3 3 4 2 3 3" xfId="38583" xr:uid="{00000000-0005-0000-0000-000082480000}"/>
    <cellStyle name="Note 3 3 4 2 4" xfId="9136" xr:uid="{00000000-0005-0000-0000-000083480000}"/>
    <cellStyle name="Note 3 3 4 2 4 2" xfId="26571" xr:uid="{00000000-0005-0000-0000-000084480000}"/>
    <cellStyle name="Note 3 3 4 2 4 3" xfId="41024" xr:uid="{00000000-0005-0000-0000-000085480000}"/>
    <cellStyle name="Note 3 3 4 2 5" xfId="11556" xr:uid="{00000000-0005-0000-0000-000086480000}"/>
    <cellStyle name="Note 3 3 4 2 5 2" xfId="28991" xr:uid="{00000000-0005-0000-0000-000087480000}"/>
    <cellStyle name="Note 3 3 4 2 5 3" xfId="43444" xr:uid="{00000000-0005-0000-0000-000088480000}"/>
    <cellStyle name="Note 3 3 4 2 6" xfId="18563" xr:uid="{00000000-0005-0000-0000-000089480000}"/>
    <cellStyle name="Note 3 3 4 3" xfId="1723" xr:uid="{00000000-0005-0000-0000-00008A480000}"/>
    <cellStyle name="Note 3 3 4 3 2" xfId="4234" xr:uid="{00000000-0005-0000-0000-00008B480000}"/>
    <cellStyle name="Note 3 3 4 3 2 2" xfId="13802" xr:uid="{00000000-0005-0000-0000-00008C480000}"/>
    <cellStyle name="Note 3 3 4 3 2 2 2" xfId="31237" xr:uid="{00000000-0005-0000-0000-00008D480000}"/>
    <cellStyle name="Note 3 3 4 3 2 2 3" xfId="45690" xr:uid="{00000000-0005-0000-0000-00008E480000}"/>
    <cellStyle name="Note 3 3 4 3 2 3" xfId="16263" xr:uid="{00000000-0005-0000-0000-00008F480000}"/>
    <cellStyle name="Note 3 3 4 3 2 3 2" xfId="33698" xr:uid="{00000000-0005-0000-0000-000090480000}"/>
    <cellStyle name="Note 3 3 4 3 2 3 3" xfId="48151" xr:uid="{00000000-0005-0000-0000-000091480000}"/>
    <cellStyle name="Note 3 3 4 3 2 4" xfId="21670" xr:uid="{00000000-0005-0000-0000-000092480000}"/>
    <cellStyle name="Note 3 3 4 3 2 5" xfId="36123" xr:uid="{00000000-0005-0000-0000-000093480000}"/>
    <cellStyle name="Note 3 3 4 3 3" xfId="6696" xr:uid="{00000000-0005-0000-0000-000094480000}"/>
    <cellStyle name="Note 3 3 4 3 3 2" xfId="24131" xr:uid="{00000000-0005-0000-0000-000095480000}"/>
    <cellStyle name="Note 3 3 4 3 3 3" xfId="38584" xr:uid="{00000000-0005-0000-0000-000096480000}"/>
    <cellStyle name="Note 3 3 4 3 4" xfId="9137" xr:uid="{00000000-0005-0000-0000-000097480000}"/>
    <cellStyle name="Note 3 3 4 3 4 2" xfId="26572" xr:uid="{00000000-0005-0000-0000-000098480000}"/>
    <cellStyle name="Note 3 3 4 3 4 3" xfId="41025" xr:uid="{00000000-0005-0000-0000-000099480000}"/>
    <cellStyle name="Note 3 3 4 3 5" xfId="11557" xr:uid="{00000000-0005-0000-0000-00009A480000}"/>
    <cellStyle name="Note 3 3 4 3 5 2" xfId="28992" xr:uid="{00000000-0005-0000-0000-00009B480000}"/>
    <cellStyle name="Note 3 3 4 3 5 3" xfId="43445" xr:uid="{00000000-0005-0000-0000-00009C480000}"/>
    <cellStyle name="Note 3 3 4 3 6" xfId="18564" xr:uid="{00000000-0005-0000-0000-00009D480000}"/>
    <cellStyle name="Note 3 3 4 4" xfId="1724" xr:uid="{00000000-0005-0000-0000-00009E480000}"/>
    <cellStyle name="Note 3 3 4 4 2" xfId="4235" xr:uid="{00000000-0005-0000-0000-00009F480000}"/>
    <cellStyle name="Note 3 3 4 4 2 2" xfId="21671" xr:uid="{00000000-0005-0000-0000-0000A0480000}"/>
    <cellStyle name="Note 3 3 4 4 2 3" xfId="36124" xr:uid="{00000000-0005-0000-0000-0000A1480000}"/>
    <cellStyle name="Note 3 3 4 4 3" xfId="6697" xr:uid="{00000000-0005-0000-0000-0000A2480000}"/>
    <cellStyle name="Note 3 3 4 4 3 2" xfId="24132" xr:uid="{00000000-0005-0000-0000-0000A3480000}"/>
    <cellStyle name="Note 3 3 4 4 3 3" xfId="38585" xr:uid="{00000000-0005-0000-0000-0000A4480000}"/>
    <cellStyle name="Note 3 3 4 4 4" xfId="9138" xr:uid="{00000000-0005-0000-0000-0000A5480000}"/>
    <cellStyle name="Note 3 3 4 4 4 2" xfId="26573" xr:uid="{00000000-0005-0000-0000-0000A6480000}"/>
    <cellStyle name="Note 3 3 4 4 4 3" xfId="41026" xr:uid="{00000000-0005-0000-0000-0000A7480000}"/>
    <cellStyle name="Note 3 3 4 4 5" xfId="11558" xr:uid="{00000000-0005-0000-0000-0000A8480000}"/>
    <cellStyle name="Note 3 3 4 4 5 2" xfId="28993" xr:uid="{00000000-0005-0000-0000-0000A9480000}"/>
    <cellStyle name="Note 3 3 4 4 5 3" xfId="43446" xr:uid="{00000000-0005-0000-0000-0000AA480000}"/>
    <cellStyle name="Note 3 3 4 4 6" xfId="15200" xr:uid="{00000000-0005-0000-0000-0000AB480000}"/>
    <cellStyle name="Note 3 3 4 4 6 2" xfId="32635" xr:uid="{00000000-0005-0000-0000-0000AC480000}"/>
    <cellStyle name="Note 3 3 4 4 6 3" xfId="47088" xr:uid="{00000000-0005-0000-0000-0000AD480000}"/>
    <cellStyle name="Note 3 3 4 4 7" xfId="18565" xr:uid="{00000000-0005-0000-0000-0000AE480000}"/>
    <cellStyle name="Note 3 3 4 4 8" xfId="20362" xr:uid="{00000000-0005-0000-0000-0000AF480000}"/>
    <cellStyle name="Note 3 3 4 5" xfId="4232" xr:uid="{00000000-0005-0000-0000-0000B0480000}"/>
    <cellStyle name="Note 3 3 4 5 2" xfId="13800" xr:uid="{00000000-0005-0000-0000-0000B1480000}"/>
    <cellStyle name="Note 3 3 4 5 2 2" xfId="31235" xr:uid="{00000000-0005-0000-0000-0000B2480000}"/>
    <cellStyle name="Note 3 3 4 5 2 3" xfId="45688" xr:uid="{00000000-0005-0000-0000-0000B3480000}"/>
    <cellStyle name="Note 3 3 4 5 3" xfId="16261" xr:uid="{00000000-0005-0000-0000-0000B4480000}"/>
    <cellStyle name="Note 3 3 4 5 3 2" xfId="33696" xr:uid="{00000000-0005-0000-0000-0000B5480000}"/>
    <cellStyle name="Note 3 3 4 5 3 3" xfId="48149" xr:uid="{00000000-0005-0000-0000-0000B6480000}"/>
    <cellStyle name="Note 3 3 4 5 4" xfId="21668" xr:uid="{00000000-0005-0000-0000-0000B7480000}"/>
    <cellStyle name="Note 3 3 4 5 5" xfId="36121" xr:uid="{00000000-0005-0000-0000-0000B8480000}"/>
    <cellStyle name="Note 3 3 4 6" xfId="6694" xr:uid="{00000000-0005-0000-0000-0000B9480000}"/>
    <cellStyle name="Note 3 3 4 6 2" xfId="24129" xr:uid="{00000000-0005-0000-0000-0000BA480000}"/>
    <cellStyle name="Note 3 3 4 6 3" xfId="38582" xr:uid="{00000000-0005-0000-0000-0000BB480000}"/>
    <cellStyle name="Note 3 3 4 7" xfId="9135" xr:uid="{00000000-0005-0000-0000-0000BC480000}"/>
    <cellStyle name="Note 3 3 4 7 2" xfId="26570" xr:uid="{00000000-0005-0000-0000-0000BD480000}"/>
    <cellStyle name="Note 3 3 4 7 3" xfId="41023" xr:uid="{00000000-0005-0000-0000-0000BE480000}"/>
    <cellStyle name="Note 3 3 4 8" xfId="11555" xr:uid="{00000000-0005-0000-0000-0000BF480000}"/>
    <cellStyle name="Note 3 3 4 8 2" xfId="28990" xr:uid="{00000000-0005-0000-0000-0000C0480000}"/>
    <cellStyle name="Note 3 3 4 8 3" xfId="43443" xr:uid="{00000000-0005-0000-0000-0000C1480000}"/>
    <cellStyle name="Note 3 3 4 9" xfId="18562" xr:uid="{00000000-0005-0000-0000-0000C2480000}"/>
    <cellStyle name="Note 3 3 5" xfId="1725" xr:uid="{00000000-0005-0000-0000-0000C3480000}"/>
    <cellStyle name="Note 3 3 5 2" xfId="1726" xr:uid="{00000000-0005-0000-0000-0000C4480000}"/>
    <cellStyle name="Note 3 3 5 2 2" xfId="4237" xr:uid="{00000000-0005-0000-0000-0000C5480000}"/>
    <cellStyle name="Note 3 3 5 2 2 2" xfId="13804" xr:uid="{00000000-0005-0000-0000-0000C6480000}"/>
    <cellStyle name="Note 3 3 5 2 2 2 2" xfId="31239" xr:uid="{00000000-0005-0000-0000-0000C7480000}"/>
    <cellStyle name="Note 3 3 5 2 2 2 3" xfId="45692" xr:uid="{00000000-0005-0000-0000-0000C8480000}"/>
    <cellStyle name="Note 3 3 5 2 2 3" xfId="16265" xr:uid="{00000000-0005-0000-0000-0000C9480000}"/>
    <cellStyle name="Note 3 3 5 2 2 3 2" xfId="33700" xr:uid="{00000000-0005-0000-0000-0000CA480000}"/>
    <cellStyle name="Note 3 3 5 2 2 3 3" xfId="48153" xr:uid="{00000000-0005-0000-0000-0000CB480000}"/>
    <cellStyle name="Note 3 3 5 2 2 4" xfId="21673" xr:uid="{00000000-0005-0000-0000-0000CC480000}"/>
    <cellStyle name="Note 3 3 5 2 2 5" xfId="36126" xr:uid="{00000000-0005-0000-0000-0000CD480000}"/>
    <cellStyle name="Note 3 3 5 2 3" xfId="6699" xr:uid="{00000000-0005-0000-0000-0000CE480000}"/>
    <cellStyle name="Note 3 3 5 2 3 2" xfId="24134" xr:uid="{00000000-0005-0000-0000-0000CF480000}"/>
    <cellStyle name="Note 3 3 5 2 3 3" xfId="38587" xr:uid="{00000000-0005-0000-0000-0000D0480000}"/>
    <cellStyle name="Note 3 3 5 2 4" xfId="9140" xr:uid="{00000000-0005-0000-0000-0000D1480000}"/>
    <cellStyle name="Note 3 3 5 2 4 2" xfId="26575" xr:uid="{00000000-0005-0000-0000-0000D2480000}"/>
    <cellStyle name="Note 3 3 5 2 4 3" xfId="41028" xr:uid="{00000000-0005-0000-0000-0000D3480000}"/>
    <cellStyle name="Note 3 3 5 2 5" xfId="11560" xr:uid="{00000000-0005-0000-0000-0000D4480000}"/>
    <cellStyle name="Note 3 3 5 2 5 2" xfId="28995" xr:uid="{00000000-0005-0000-0000-0000D5480000}"/>
    <cellStyle name="Note 3 3 5 2 5 3" xfId="43448" xr:uid="{00000000-0005-0000-0000-0000D6480000}"/>
    <cellStyle name="Note 3 3 5 2 6" xfId="18567" xr:uid="{00000000-0005-0000-0000-0000D7480000}"/>
    <cellStyle name="Note 3 3 5 3" xfId="1727" xr:uid="{00000000-0005-0000-0000-0000D8480000}"/>
    <cellStyle name="Note 3 3 5 3 2" xfId="4238" xr:uid="{00000000-0005-0000-0000-0000D9480000}"/>
    <cellStyle name="Note 3 3 5 3 2 2" xfId="13805" xr:uid="{00000000-0005-0000-0000-0000DA480000}"/>
    <cellStyle name="Note 3 3 5 3 2 2 2" xfId="31240" xr:uid="{00000000-0005-0000-0000-0000DB480000}"/>
    <cellStyle name="Note 3 3 5 3 2 2 3" xfId="45693" xr:uid="{00000000-0005-0000-0000-0000DC480000}"/>
    <cellStyle name="Note 3 3 5 3 2 3" xfId="16266" xr:uid="{00000000-0005-0000-0000-0000DD480000}"/>
    <cellStyle name="Note 3 3 5 3 2 3 2" xfId="33701" xr:uid="{00000000-0005-0000-0000-0000DE480000}"/>
    <cellStyle name="Note 3 3 5 3 2 3 3" xfId="48154" xr:uid="{00000000-0005-0000-0000-0000DF480000}"/>
    <cellStyle name="Note 3 3 5 3 2 4" xfId="21674" xr:uid="{00000000-0005-0000-0000-0000E0480000}"/>
    <cellStyle name="Note 3 3 5 3 2 5" xfId="36127" xr:uid="{00000000-0005-0000-0000-0000E1480000}"/>
    <cellStyle name="Note 3 3 5 3 3" xfId="6700" xr:uid="{00000000-0005-0000-0000-0000E2480000}"/>
    <cellStyle name="Note 3 3 5 3 3 2" xfId="24135" xr:uid="{00000000-0005-0000-0000-0000E3480000}"/>
    <cellStyle name="Note 3 3 5 3 3 3" xfId="38588" xr:uid="{00000000-0005-0000-0000-0000E4480000}"/>
    <cellStyle name="Note 3 3 5 3 4" xfId="9141" xr:uid="{00000000-0005-0000-0000-0000E5480000}"/>
    <cellStyle name="Note 3 3 5 3 4 2" xfId="26576" xr:uid="{00000000-0005-0000-0000-0000E6480000}"/>
    <cellStyle name="Note 3 3 5 3 4 3" xfId="41029" xr:uid="{00000000-0005-0000-0000-0000E7480000}"/>
    <cellStyle name="Note 3 3 5 3 5" xfId="11561" xr:uid="{00000000-0005-0000-0000-0000E8480000}"/>
    <cellStyle name="Note 3 3 5 3 5 2" xfId="28996" xr:uid="{00000000-0005-0000-0000-0000E9480000}"/>
    <cellStyle name="Note 3 3 5 3 5 3" xfId="43449" xr:uid="{00000000-0005-0000-0000-0000EA480000}"/>
    <cellStyle name="Note 3 3 5 3 6" xfId="18568" xr:uid="{00000000-0005-0000-0000-0000EB480000}"/>
    <cellStyle name="Note 3 3 5 4" xfId="1728" xr:uid="{00000000-0005-0000-0000-0000EC480000}"/>
    <cellStyle name="Note 3 3 5 4 2" xfId="4239" xr:uid="{00000000-0005-0000-0000-0000ED480000}"/>
    <cellStyle name="Note 3 3 5 4 2 2" xfId="21675" xr:uid="{00000000-0005-0000-0000-0000EE480000}"/>
    <cellStyle name="Note 3 3 5 4 2 3" xfId="36128" xr:uid="{00000000-0005-0000-0000-0000EF480000}"/>
    <cellStyle name="Note 3 3 5 4 3" xfId="6701" xr:uid="{00000000-0005-0000-0000-0000F0480000}"/>
    <cellStyle name="Note 3 3 5 4 3 2" xfId="24136" xr:uid="{00000000-0005-0000-0000-0000F1480000}"/>
    <cellStyle name="Note 3 3 5 4 3 3" xfId="38589" xr:uid="{00000000-0005-0000-0000-0000F2480000}"/>
    <cellStyle name="Note 3 3 5 4 4" xfId="9142" xr:uid="{00000000-0005-0000-0000-0000F3480000}"/>
    <cellStyle name="Note 3 3 5 4 4 2" xfId="26577" xr:uid="{00000000-0005-0000-0000-0000F4480000}"/>
    <cellStyle name="Note 3 3 5 4 4 3" xfId="41030" xr:uid="{00000000-0005-0000-0000-0000F5480000}"/>
    <cellStyle name="Note 3 3 5 4 5" xfId="11562" xr:uid="{00000000-0005-0000-0000-0000F6480000}"/>
    <cellStyle name="Note 3 3 5 4 5 2" xfId="28997" xr:uid="{00000000-0005-0000-0000-0000F7480000}"/>
    <cellStyle name="Note 3 3 5 4 5 3" xfId="43450" xr:uid="{00000000-0005-0000-0000-0000F8480000}"/>
    <cellStyle name="Note 3 3 5 4 6" xfId="15201" xr:uid="{00000000-0005-0000-0000-0000F9480000}"/>
    <cellStyle name="Note 3 3 5 4 6 2" xfId="32636" xr:uid="{00000000-0005-0000-0000-0000FA480000}"/>
    <cellStyle name="Note 3 3 5 4 6 3" xfId="47089" xr:uid="{00000000-0005-0000-0000-0000FB480000}"/>
    <cellStyle name="Note 3 3 5 4 7" xfId="18569" xr:uid="{00000000-0005-0000-0000-0000FC480000}"/>
    <cellStyle name="Note 3 3 5 4 8" xfId="20363" xr:uid="{00000000-0005-0000-0000-0000FD480000}"/>
    <cellStyle name="Note 3 3 5 5" xfId="4236" xr:uid="{00000000-0005-0000-0000-0000FE480000}"/>
    <cellStyle name="Note 3 3 5 5 2" xfId="13803" xr:uid="{00000000-0005-0000-0000-0000FF480000}"/>
    <cellStyle name="Note 3 3 5 5 2 2" xfId="31238" xr:uid="{00000000-0005-0000-0000-000000490000}"/>
    <cellStyle name="Note 3 3 5 5 2 3" xfId="45691" xr:uid="{00000000-0005-0000-0000-000001490000}"/>
    <cellStyle name="Note 3 3 5 5 3" xfId="16264" xr:uid="{00000000-0005-0000-0000-000002490000}"/>
    <cellStyle name="Note 3 3 5 5 3 2" xfId="33699" xr:uid="{00000000-0005-0000-0000-000003490000}"/>
    <cellStyle name="Note 3 3 5 5 3 3" xfId="48152" xr:uid="{00000000-0005-0000-0000-000004490000}"/>
    <cellStyle name="Note 3 3 5 5 4" xfId="21672" xr:uid="{00000000-0005-0000-0000-000005490000}"/>
    <cellStyle name="Note 3 3 5 5 5" xfId="36125" xr:uid="{00000000-0005-0000-0000-000006490000}"/>
    <cellStyle name="Note 3 3 5 6" xfId="6698" xr:uid="{00000000-0005-0000-0000-000007490000}"/>
    <cellStyle name="Note 3 3 5 6 2" xfId="24133" xr:uid="{00000000-0005-0000-0000-000008490000}"/>
    <cellStyle name="Note 3 3 5 6 3" xfId="38586" xr:uid="{00000000-0005-0000-0000-000009490000}"/>
    <cellStyle name="Note 3 3 5 7" xfId="9139" xr:uid="{00000000-0005-0000-0000-00000A490000}"/>
    <cellStyle name="Note 3 3 5 7 2" xfId="26574" xr:uid="{00000000-0005-0000-0000-00000B490000}"/>
    <cellStyle name="Note 3 3 5 7 3" xfId="41027" xr:uid="{00000000-0005-0000-0000-00000C490000}"/>
    <cellStyle name="Note 3 3 5 8" xfId="11559" xr:uid="{00000000-0005-0000-0000-00000D490000}"/>
    <cellStyle name="Note 3 3 5 8 2" xfId="28994" xr:uid="{00000000-0005-0000-0000-00000E490000}"/>
    <cellStyle name="Note 3 3 5 8 3" xfId="43447" xr:uid="{00000000-0005-0000-0000-00000F490000}"/>
    <cellStyle name="Note 3 3 5 9" xfId="18566" xr:uid="{00000000-0005-0000-0000-000010490000}"/>
    <cellStyle name="Note 3 3 6" xfId="1729" xr:uid="{00000000-0005-0000-0000-000011490000}"/>
    <cellStyle name="Note 3 3 6 2" xfId="4240" xr:uid="{00000000-0005-0000-0000-000012490000}"/>
    <cellStyle name="Note 3 3 6 2 2" xfId="13806" xr:uid="{00000000-0005-0000-0000-000013490000}"/>
    <cellStyle name="Note 3 3 6 2 2 2" xfId="31241" xr:uid="{00000000-0005-0000-0000-000014490000}"/>
    <cellStyle name="Note 3 3 6 2 2 3" xfId="45694" xr:uid="{00000000-0005-0000-0000-000015490000}"/>
    <cellStyle name="Note 3 3 6 2 3" xfId="16267" xr:uid="{00000000-0005-0000-0000-000016490000}"/>
    <cellStyle name="Note 3 3 6 2 3 2" xfId="33702" xr:uid="{00000000-0005-0000-0000-000017490000}"/>
    <cellStyle name="Note 3 3 6 2 3 3" xfId="48155" xr:uid="{00000000-0005-0000-0000-000018490000}"/>
    <cellStyle name="Note 3 3 6 2 4" xfId="21676" xr:uid="{00000000-0005-0000-0000-000019490000}"/>
    <cellStyle name="Note 3 3 6 2 5" xfId="36129" xr:uid="{00000000-0005-0000-0000-00001A490000}"/>
    <cellStyle name="Note 3 3 6 3" xfId="6702" xr:uid="{00000000-0005-0000-0000-00001B490000}"/>
    <cellStyle name="Note 3 3 6 3 2" xfId="24137" xr:uid="{00000000-0005-0000-0000-00001C490000}"/>
    <cellStyle name="Note 3 3 6 3 3" xfId="38590" xr:uid="{00000000-0005-0000-0000-00001D490000}"/>
    <cellStyle name="Note 3 3 6 4" xfId="9143" xr:uid="{00000000-0005-0000-0000-00001E490000}"/>
    <cellStyle name="Note 3 3 6 4 2" xfId="26578" xr:uid="{00000000-0005-0000-0000-00001F490000}"/>
    <cellStyle name="Note 3 3 6 4 3" xfId="41031" xr:uid="{00000000-0005-0000-0000-000020490000}"/>
    <cellStyle name="Note 3 3 6 5" xfId="11563" xr:uid="{00000000-0005-0000-0000-000021490000}"/>
    <cellStyle name="Note 3 3 6 5 2" xfId="28998" xr:uid="{00000000-0005-0000-0000-000022490000}"/>
    <cellStyle name="Note 3 3 6 5 3" xfId="43451" xr:uid="{00000000-0005-0000-0000-000023490000}"/>
    <cellStyle name="Note 3 3 6 6" xfId="18570" xr:uid="{00000000-0005-0000-0000-000024490000}"/>
    <cellStyle name="Note 3 3 7" xfId="1730" xr:uid="{00000000-0005-0000-0000-000025490000}"/>
    <cellStyle name="Note 3 3 7 2" xfId="4241" xr:uid="{00000000-0005-0000-0000-000026490000}"/>
    <cellStyle name="Note 3 3 7 2 2" xfId="13807" xr:uid="{00000000-0005-0000-0000-000027490000}"/>
    <cellStyle name="Note 3 3 7 2 2 2" xfId="31242" xr:uid="{00000000-0005-0000-0000-000028490000}"/>
    <cellStyle name="Note 3 3 7 2 2 3" xfId="45695" xr:uid="{00000000-0005-0000-0000-000029490000}"/>
    <cellStyle name="Note 3 3 7 2 3" xfId="16268" xr:uid="{00000000-0005-0000-0000-00002A490000}"/>
    <cellStyle name="Note 3 3 7 2 3 2" xfId="33703" xr:uid="{00000000-0005-0000-0000-00002B490000}"/>
    <cellStyle name="Note 3 3 7 2 3 3" xfId="48156" xr:uid="{00000000-0005-0000-0000-00002C490000}"/>
    <cellStyle name="Note 3 3 7 2 4" xfId="21677" xr:uid="{00000000-0005-0000-0000-00002D490000}"/>
    <cellStyle name="Note 3 3 7 2 5" xfId="36130" xr:uid="{00000000-0005-0000-0000-00002E490000}"/>
    <cellStyle name="Note 3 3 7 3" xfId="6703" xr:uid="{00000000-0005-0000-0000-00002F490000}"/>
    <cellStyle name="Note 3 3 7 3 2" xfId="24138" xr:uid="{00000000-0005-0000-0000-000030490000}"/>
    <cellStyle name="Note 3 3 7 3 3" xfId="38591" xr:uid="{00000000-0005-0000-0000-000031490000}"/>
    <cellStyle name="Note 3 3 7 4" xfId="9144" xr:uid="{00000000-0005-0000-0000-000032490000}"/>
    <cellStyle name="Note 3 3 7 4 2" xfId="26579" xr:uid="{00000000-0005-0000-0000-000033490000}"/>
    <cellStyle name="Note 3 3 7 4 3" xfId="41032" xr:uid="{00000000-0005-0000-0000-000034490000}"/>
    <cellStyle name="Note 3 3 7 5" xfId="11564" xr:uid="{00000000-0005-0000-0000-000035490000}"/>
    <cellStyle name="Note 3 3 7 5 2" xfId="28999" xr:uid="{00000000-0005-0000-0000-000036490000}"/>
    <cellStyle name="Note 3 3 7 5 3" xfId="43452" xr:uid="{00000000-0005-0000-0000-000037490000}"/>
    <cellStyle name="Note 3 3 7 6" xfId="18571" xr:uid="{00000000-0005-0000-0000-000038490000}"/>
    <cellStyle name="Note 3 3 8" xfId="1731" xr:uid="{00000000-0005-0000-0000-000039490000}"/>
    <cellStyle name="Note 3 3 8 2" xfId="4242" xr:uid="{00000000-0005-0000-0000-00003A490000}"/>
    <cellStyle name="Note 3 3 8 2 2" xfId="21678" xr:uid="{00000000-0005-0000-0000-00003B490000}"/>
    <cellStyle name="Note 3 3 8 2 3" xfId="36131" xr:uid="{00000000-0005-0000-0000-00003C490000}"/>
    <cellStyle name="Note 3 3 8 3" xfId="6704" xr:uid="{00000000-0005-0000-0000-00003D490000}"/>
    <cellStyle name="Note 3 3 8 3 2" xfId="24139" xr:uid="{00000000-0005-0000-0000-00003E490000}"/>
    <cellStyle name="Note 3 3 8 3 3" xfId="38592" xr:uid="{00000000-0005-0000-0000-00003F490000}"/>
    <cellStyle name="Note 3 3 8 4" xfId="9145" xr:uid="{00000000-0005-0000-0000-000040490000}"/>
    <cellStyle name="Note 3 3 8 4 2" xfId="26580" xr:uid="{00000000-0005-0000-0000-000041490000}"/>
    <cellStyle name="Note 3 3 8 4 3" xfId="41033" xr:uid="{00000000-0005-0000-0000-000042490000}"/>
    <cellStyle name="Note 3 3 8 5" xfId="11565" xr:uid="{00000000-0005-0000-0000-000043490000}"/>
    <cellStyle name="Note 3 3 8 5 2" xfId="29000" xr:uid="{00000000-0005-0000-0000-000044490000}"/>
    <cellStyle name="Note 3 3 8 5 3" xfId="43453" xr:uid="{00000000-0005-0000-0000-000045490000}"/>
    <cellStyle name="Note 3 3 8 6" xfId="15202" xr:uid="{00000000-0005-0000-0000-000046490000}"/>
    <cellStyle name="Note 3 3 8 6 2" xfId="32637" xr:uid="{00000000-0005-0000-0000-000047490000}"/>
    <cellStyle name="Note 3 3 8 6 3" xfId="47090" xr:uid="{00000000-0005-0000-0000-000048490000}"/>
    <cellStyle name="Note 3 3 8 7" xfId="18572" xr:uid="{00000000-0005-0000-0000-000049490000}"/>
    <cellStyle name="Note 3 3 8 8" xfId="20364" xr:uid="{00000000-0005-0000-0000-00004A490000}"/>
    <cellStyle name="Note 3 3 9" xfId="4223" xr:uid="{00000000-0005-0000-0000-00004B490000}"/>
    <cellStyle name="Note 3 3 9 2" xfId="13793" xr:uid="{00000000-0005-0000-0000-00004C490000}"/>
    <cellStyle name="Note 3 3 9 2 2" xfId="31228" xr:uid="{00000000-0005-0000-0000-00004D490000}"/>
    <cellStyle name="Note 3 3 9 2 3" xfId="45681" xr:uid="{00000000-0005-0000-0000-00004E490000}"/>
    <cellStyle name="Note 3 3 9 3" xfId="16254" xr:uid="{00000000-0005-0000-0000-00004F490000}"/>
    <cellStyle name="Note 3 3 9 3 2" xfId="33689" xr:uid="{00000000-0005-0000-0000-000050490000}"/>
    <cellStyle name="Note 3 3 9 3 3" xfId="48142" xr:uid="{00000000-0005-0000-0000-000051490000}"/>
    <cellStyle name="Note 3 3 9 4" xfId="21659" xr:uid="{00000000-0005-0000-0000-000052490000}"/>
    <cellStyle name="Note 3 3 9 5" xfId="36112" xr:uid="{00000000-0005-0000-0000-000053490000}"/>
    <cellStyle name="Note 3 30" xfId="1732" xr:uid="{00000000-0005-0000-0000-000054490000}"/>
    <cellStyle name="Note 3 30 2" xfId="4243" xr:uid="{00000000-0005-0000-0000-000055490000}"/>
    <cellStyle name="Note 3 30 2 2" xfId="21679" xr:uid="{00000000-0005-0000-0000-000056490000}"/>
    <cellStyle name="Note 3 30 2 3" xfId="36132" xr:uid="{00000000-0005-0000-0000-000057490000}"/>
    <cellStyle name="Note 3 30 3" xfId="6705" xr:uid="{00000000-0005-0000-0000-000058490000}"/>
    <cellStyle name="Note 3 30 3 2" xfId="24140" xr:uid="{00000000-0005-0000-0000-000059490000}"/>
    <cellStyle name="Note 3 30 3 3" xfId="38593" xr:uid="{00000000-0005-0000-0000-00005A490000}"/>
    <cellStyle name="Note 3 30 4" xfId="9146" xr:uid="{00000000-0005-0000-0000-00005B490000}"/>
    <cellStyle name="Note 3 30 4 2" xfId="26581" xr:uid="{00000000-0005-0000-0000-00005C490000}"/>
    <cellStyle name="Note 3 30 4 3" xfId="41034" xr:uid="{00000000-0005-0000-0000-00005D490000}"/>
    <cellStyle name="Note 3 30 5" xfId="11566" xr:uid="{00000000-0005-0000-0000-00005E490000}"/>
    <cellStyle name="Note 3 30 5 2" xfId="29001" xr:uid="{00000000-0005-0000-0000-00005F490000}"/>
    <cellStyle name="Note 3 30 5 3" xfId="43454" xr:uid="{00000000-0005-0000-0000-000060490000}"/>
    <cellStyle name="Note 3 30 6" xfId="15203" xr:uid="{00000000-0005-0000-0000-000061490000}"/>
    <cellStyle name="Note 3 30 6 2" xfId="32638" xr:uid="{00000000-0005-0000-0000-000062490000}"/>
    <cellStyle name="Note 3 30 6 3" xfId="47091" xr:uid="{00000000-0005-0000-0000-000063490000}"/>
    <cellStyle name="Note 3 30 7" xfId="18573" xr:uid="{00000000-0005-0000-0000-000064490000}"/>
    <cellStyle name="Note 3 30 8" xfId="20365" xr:uid="{00000000-0005-0000-0000-000065490000}"/>
    <cellStyle name="Note 3 31" xfId="3904" xr:uid="{00000000-0005-0000-0000-000066490000}"/>
    <cellStyle name="Note 3 31 2" xfId="13553" xr:uid="{00000000-0005-0000-0000-000067490000}"/>
    <cellStyle name="Note 3 31 2 2" xfId="30988" xr:uid="{00000000-0005-0000-0000-000068490000}"/>
    <cellStyle name="Note 3 31 2 3" xfId="45441" xr:uid="{00000000-0005-0000-0000-000069490000}"/>
    <cellStyle name="Note 3 31 3" xfId="16014" xr:uid="{00000000-0005-0000-0000-00006A490000}"/>
    <cellStyle name="Note 3 31 3 2" xfId="33449" xr:uid="{00000000-0005-0000-0000-00006B490000}"/>
    <cellStyle name="Note 3 31 3 3" xfId="47902" xr:uid="{00000000-0005-0000-0000-00006C490000}"/>
    <cellStyle name="Note 3 31 4" xfId="21340" xr:uid="{00000000-0005-0000-0000-00006D490000}"/>
    <cellStyle name="Note 3 31 5" xfId="35793" xr:uid="{00000000-0005-0000-0000-00006E490000}"/>
    <cellStyle name="Note 3 32" xfId="6366" xr:uid="{00000000-0005-0000-0000-00006F490000}"/>
    <cellStyle name="Note 3 32 2" xfId="23801" xr:uid="{00000000-0005-0000-0000-000070490000}"/>
    <cellStyle name="Note 3 32 3" xfId="38254" xr:uid="{00000000-0005-0000-0000-000071490000}"/>
    <cellStyle name="Note 3 33" xfId="8807" xr:uid="{00000000-0005-0000-0000-000072490000}"/>
    <cellStyle name="Note 3 33 2" xfId="26242" xr:uid="{00000000-0005-0000-0000-000073490000}"/>
    <cellStyle name="Note 3 33 3" xfId="40695" xr:uid="{00000000-0005-0000-0000-000074490000}"/>
    <cellStyle name="Note 3 34" xfId="11227" xr:uid="{00000000-0005-0000-0000-000075490000}"/>
    <cellStyle name="Note 3 34 2" xfId="28662" xr:uid="{00000000-0005-0000-0000-000076490000}"/>
    <cellStyle name="Note 3 34 3" xfId="43115" xr:uid="{00000000-0005-0000-0000-000077490000}"/>
    <cellStyle name="Note 3 35" xfId="18234" xr:uid="{00000000-0005-0000-0000-000078490000}"/>
    <cellStyle name="Note 3 4" xfId="1733" xr:uid="{00000000-0005-0000-0000-000079490000}"/>
    <cellStyle name="Note 3 4 10" xfId="6706" xr:uid="{00000000-0005-0000-0000-00007A490000}"/>
    <cellStyle name="Note 3 4 10 2" xfId="24141" xr:uid="{00000000-0005-0000-0000-00007B490000}"/>
    <cellStyle name="Note 3 4 10 3" xfId="38594" xr:uid="{00000000-0005-0000-0000-00007C490000}"/>
    <cellStyle name="Note 3 4 11" xfId="9147" xr:uid="{00000000-0005-0000-0000-00007D490000}"/>
    <cellStyle name="Note 3 4 11 2" xfId="26582" xr:uid="{00000000-0005-0000-0000-00007E490000}"/>
    <cellStyle name="Note 3 4 11 3" xfId="41035" xr:uid="{00000000-0005-0000-0000-00007F490000}"/>
    <cellStyle name="Note 3 4 12" xfId="11567" xr:uid="{00000000-0005-0000-0000-000080490000}"/>
    <cellStyle name="Note 3 4 12 2" xfId="29002" xr:uid="{00000000-0005-0000-0000-000081490000}"/>
    <cellStyle name="Note 3 4 12 3" xfId="43455" xr:uid="{00000000-0005-0000-0000-000082490000}"/>
    <cellStyle name="Note 3 4 13" xfId="18574" xr:uid="{00000000-0005-0000-0000-000083490000}"/>
    <cellStyle name="Note 3 4 2" xfId="1734" xr:uid="{00000000-0005-0000-0000-000084490000}"/>
    <cellStyle name="Note 3 4 2 2" xfId="1735" xr:uid="{00000000-0005-0000-0000-000085490000}"/>
    <cellStyle name="Note 3 4 2 2 2" xfId="4246" xr:uid="{00000000-0005-0000-0000-000086490000}"/>
    <cellStyle name="Note 3 4 2 2 2 2" xfId="13810" xr:uid="{00000000-0005-0000-0000-000087490000}"/>
    <cellStyle name="Note 3 4 2 2 2 2 2" xfId="31245" xr:uid="{00000000-0005-0000-0000-000088490000}"/>
    <cellStyle name="Note 3 4 2 2 2 2 3" xfId="45698" xr:uid="{00000000-0005-0000-0000-000089490000}"/>
    <cellStyle name="Note 3 4 2 2 2 3" xfId="16271" xr:uid="{00000000-0005-0000-0000-00008A490000}"/>
    <cellStyle name="Note 3 4 2 2 2 3 2" xfId="33706" xr:uid="{00000000-0005-0000-0000-00008B490000}"/>
    <cellStyle name="Note 3 4 2 2 2 3 3" xfId="48159" xr:uid="{00000000-0005-0000-0000-00008C490000}"/>
    <cellStyle name="Note 3 4 2 2 2 4" xfId="21682" xr:uid="{00000000-0005-0000-0000-00008D490000}"/>
    <cellStyle name="Note 3 4 2 2 2 5" xfId="36135" xr:uid="{00000000-0005-0000-0000-00008E490000}"/>
    <cellStyle name="Note 3 4 2 2 3" xfId="6708" xr:uid="{00000000-0005-0000-0000-00008F490000}"/>
    <cellStyle name="Note 3 4 2 2 3 2" xfId="24143" xr:uid="{00000000-0005-0000-0000-000090490000}"/>
    <cellStyle name="Note 3 4 2 2 3 3" xfId="38596" xr:uid="{00000000-0005-0000-0000-000091490000}"/>
    <cellStyle name="Note 3 4 2 2 4" xfId="9149" xr:uid="{00000000-0005-0000-0000-000092490000}"/>
    <cellStyle name="Note 3 4 2 2 4 2" xfId="26584" xr:uid="{00000000-0005-0000-0000-000093490000}"/>
    <cellStyle name="Note 3 4 2 2 4 3" xfId="41037" xr:uid="{00000000-0005-0000-0000-000094490000}"/>
    <cellStyle name="Note 3 4 2 2 5" xfId="11569" xr:uid="{00000000-0005-0000-0000-000095490000}"/>
    <cellStyle name="Note 3 4 2 2 5 2" xfId="29004" xr:uid="{00000000-0005-0000-0000-000096490000}"/>
    <cellStyle name="Note 3 4 2 2 5 3" xfId="43457" xr:uid="{00000000-0005-0000-0000-000097490000}"/>
    <cellStyle name="Note 3 4 2 2 6" xfId="18576" xr:uid="{00000000-0005-0000-0000-000098490000}"/>
    <cellStyle name="Note 3 4 2 3" xfId="1736" xr:uid="{00000000-0005-0000-0000-000099490000}"/>
    <cellStyle name="Note 3 4 2 3 2" xfId="4247" xr:uid="{00000000-0005-0000-0000-00009A490000}"/>
    <cellStyle name="Note 3 4 2 3 2 2" xfId="13811" xr:uid="{00000000-0005-0000-0000-00009B490000}"/>
    <cellStyle name="Note 3 4 2 3 2 2 2" xfId="31246" xr:uid="{00000000-0005-0000-0000-00009C490000}"/>
    <cellStyle name="Note 3 4 2 3 2 2 3" xfId="45699" xr:uid="{00000000-0005-0000-0000-00009D490000}"/>
    <cellStyle name="Note 3 4 2 3 2 3" xfId="16272" xr:uid="{00000000-0005-0000-0000-00009E490000}"/>
    <cellStyle name="Note 3 4 2 3 2 3 2" xfId="33707" xr:uid="{00000000-0005-0000-0000-00009F490000}"/>
    <cellStyle name="Note 3 4 2 3 2 3 3" xfId="48160" xr:uid="{00000000-0005-0000-0000-0000A0490000}"/>
    <cellStyle name="Note 3 4 2 3 2 4" xfId="21683" xr:uid="{00000000-0005-0000-0000-0000A1490000}"/>
    <cellStyle name="Note 3 4 2 3 2 5" xfId="36136" xr:uid="{00000000-0005-0000-0000-0000A2490000}"/>
    <cellStyle name="Note 3 4 2 3 3" xfId="6709" xr:uid="{00000000-0005-0000-0000-0000A3490000}"/>
    <cellStyle name="Note 3 4 2 3 3 2" xfId="24144" xr:uid="{00000000-0005-0000-0000-0000A4490000}"/>
    <cellStyle name="Note 3 4 2 3 3 3" xfId="38597" xr:uid="{00000000-0005-0000-0000-0000A5490000}"/>
    <cellStyle name="Note 3 4 2 3 4" xfId="9150" xr:uid="{00000000-0005-0000-0000-0000A6490000}"/>
    <cellStyle name="Note 3 4 2 3 4 2" xfId="26585" xr:uid="{00000000-0005-0000-0000-0000A7490000}"/>
    <cellStyle name="Note 3 4 2 3 4 3" xfId="41038" xr:uid="{00000000-0005-0000-0000-0000A8490000}"/>
    <cellStyle name="Note 3 4 2 3 5" xfId="11570" xr:uid="{00000000-0005-0000-0000-0000A9490000}"/>
    <cellStyle name="Note 3 4 2 3 5 2" xfId="29005" xr:uid="{00000000-0005-0000-0000-0000AA490000}"/>
    <cellStyle name="Note 3 4 2 3 5 3" xfId="43458" xr:uid="{00000000-0005-0000-0000-0000AB490000}"/>
    <cellStyle name="Note 3 4 2 3 6" xfId="18577" xr:uid="{00000000-0005-0000-0000-0000AC490000}"/>
    <cellStyle name="Note 3 4 2 4" xfId="1737" xr:uid="{00000000-0005-0000-0000-0000AD490000}"/>
    <cellStyle name="Note 3 4 2 4 2" xfId="4248" xr:uid="{00000000-0005-0000-0000-0000AE490000}"/>
    <cellStyle name="Note 3 4 2 4 2 2" xfId="21684" xr:uid="{00000000-0005-0000-0000-0000AF490000}"/>
    <cellStyle name="Note 3 4 2 4 2 3" xfId="36137" xr:uid="{00000000-0005-0000-0000-0000B0490000}"/>
    <cellStyle name="Note 3 4 2 4 3" xfId="6710" xr:uid="{00000000-0005-0000-0000-0000B1490000}"/>
    <cellStyle name="Note 3 4 2 4 3 2" xfId="24145" xr:uid="{00000000-0005-0000-0000-0000B2490000}"/>
    <cellStyle name="Note 3 4 2 4 3 3" xfId="38598" xr:uid="{00000000-0005-0000-0000-0000B3490000}"/>
    <cellStyle name="Note 3 4 2 4 4" xfId="9151" xr:uid="{00000000-0005-0000-0000-0000B4490000}"/>
    <cellStyle name="Note 3 4 2 4 4 2" xfId="26586" xr:uid="{00000000-0005-0000-0000-0000B5490000}"/>
    <cellStyle name="Note 3 4 2 4 4 3" xfId="41039" xr:uid="{00000000-0005-0000-0000-0000B6490000}"/>
    <cellStyle name="Note 3 4 2 4 5" xfId="11571" xr:uid="{00000000-0005-0000-0000-0000B7490000}"/>
    <cellStyle name="Note 3 4 2 4 5 2" xfId="29006" xr:uid="{00000000-0005-0000-0000-0000B8490000}"/>
    <cellStyle name="Note 3 4 2 4 5 3" xfId="43459" xr:uid="{00000000-0005-0000-0000-0000B9490000}"/>
    <cellStyle name="Note 3 4 2 4 6" xfId="15204" xr:uid="{00000000-0005-0000-0000-0000BA490000}"/>
    <cellStyle name="Note 3 4 2 4 6 2" xfId="32639" xr:uid="{00000000-0005-0000-0000-0000BB490000}"/>
    <cellStyle name="Note 3 4 2 4 6 3" xfId="47092" xr:uid="{00000000-0005-0000-0000-0000BC490000}"/>
    <cellStyle name="Note 3 4 2 4 7" xfId="18578" xr:uid="{00000000-0005-0000-0000-0000BD490000}"/>
    <cellStyle name="Note 3 4 2 4 8" xfId="20366" xr:uid="{00000000-0005-0000-0000-0000BE490000}"/>
    <cellStyle name="Note 3 4 2 5" xfId="4245" xr:uid="{00000000-0005-0000-0000-0000BF490000}"/>
    <cellStyle name="Note 3 4 2 5 2" xfId="13809" xr:uid="{00000000-0005-0000-0000-0000C0490000}"/>
    <cellStyle name="Note 3 4 2 5 2 2" xfId="31244" xr:uid="{00000000-0005-0000-0000-0000C1490000}"/>
    <cellStyle name="Note 3 4 2 5 2 3" xfId="45697" xr:uid="{00000000-0005-0000-0000-0000C2490000}"/>
    <cellStyle name="Note 3 4 2 5 3" xfId="16270" xr:uid="{00000000-0005-0000-0000-0000C3490000}"/>
    <cellStyle name="Note 3 4 2 5 3 2" xfId="33705" xr:uid="{00000000-0005-0000-0000-0000C4490000}"/>
    <cellStyle name="Note 3 4 2 5 3 3" xfId="48158" xr:uid="{00000000-0005-0000-0000-0000C5490000}"/>
    <cellStyle name="Note 3 4 2 5 4" xfId="21681" xr:uid="{00000000-0005-0000-0000-0000C6490000}"/>
    <cellStyle name="Note 3 4 2 5 5" xfId="36134" xr:uid="{00000000-0005-0000-0000-0000C7490000}"/>
    <cellStyle name="Note 3 4 2 6" xfId="6707" xr:uid="{00000000-0005-0000-0000-0000C8490000}"/>
    <cellStyle name="Note 3 4 2 6 2" xfId="24142" xr:uid="{00000000-0005-0000-0000-0000C9490000}"/>
    <cellStyle name="Note 3 4 2 6 3" xfId="38595" xr:uid="{00000000-0005-0000-0000-0000CA490000}"/>
    <cellStyle name="Note 3 4 2 7" xfId="9148" xr:uid="{00000000-0005-0000-0000-0000CB490000}"/>
    <cellStyle name="Note 3 4 2 7 2" xfId="26583" xr:uid="{00000000-0005-0000-0000-0000CC490000}"/>
    <cellStyle name="Note 3 4 2 7 3" xfId="41036" xr:uid="{00000000-0005-0000-0000-0000CD490000}"/>
    <cellStyle name="Note 3 4 2 8" xfId="11568" xr:uid="{00000000-0005-0000-0000-0000CE490000}"/>
    <cellStyle name="Note 3 4 2 8 2" xfId="29003" xr:uid="{00000000-0005-0000-0000-0000CF490000}"/>
    <cellStyle name="Note 3 4 2 8 3" xfId="43456" xr:uid="{00000000-0005-0000-0000-0000D0490000}"/>
    <cellStyle name="Note 3 4 2 9" xfId="18575" xr:uid="{00000000-0005-0000-0000-0000D1490000}"/>
    <cellStyle name="Note 3 4 3" xfId="1738" xr:uid="{00000000-0005-0000-0000-0000D2490000}"/>
    <cellStyle name="Note 3 4 3 2" xfId="1739" xr:uid="{00000000-0005-0000-0000-0000D3490000}"/>
    <cellStyle name="Note 3 4 3 2 2" xfId="4250" xr:uid="{00000000-0005-0000-0000-0000D4490000}"/>
    <cellStyle name="Note 3 4 3 2 2 2" xfId="13813" xr:uid="{00000000-0005-0000-0000-0000D5490000}"/>
    <cellStyle name="Note 3 4 3 2 2 2 2" xfId="31248" xr:uid="{00000000-0005-0000-0000-0000D6490000}"/>
    <cellStyle name="Note 3 4 3 2 2 2 3" xfId="45701" xr:uid="{00000000-0005-0000-0000-0000D7490000}"/>
    <cellStyle name="Note 3 4 3 2 2 3" xfId="16274" xr:uid="{00000000-0005-0000-0000-0000D8490000}"/>
    <cellStyle name="Note 3 4 3 2 2 3 2" xfId="33709" xr:uid="{00000000-0005-0000-0000-0000D9490000}"/>
    <cellStyle name="Note 3 4 3 2 2 3 3" xfId="48162" xr:uid="{00000000-0005-0000-0000-0000DA490000}"/>
    <cellStyle name="Note 3 4 3 2 2 4" xfId="21686" xr:uid="{00000000-0005-0000-0000-0000DB490000}"/>
    <cellStyle name="Note 3 4 3 2 2 5" xfId="36139" xr:uid="{00000000-0005-0000-0000-0000DC490000}"/>
    <cellStyle name="Note 3 4 3 2 3" xfId="6712" xr:uid="{00000000-0005-0000-0000-0000DD490000}"/>
    <cellStyle name="Note 3 4 3 2 3 2" xfId="24147" xr:uid="{00000000-0005-0000-0000-0000DE490000}"/>
    <cellStyle name="Note 3 4 3 2 3 3" xfId="38600" xr:uid="{00000000-0005-0000-0000-0000DF490000}"/>
    <cellStyle name="Note 3 4 3 2 4" xfId="9153" xr:uid="{00000000-0005-0000-0000-0000E0490000}"/>
    <cellStyle name="Note 3 4 3 2 4 2" xfId="26588" xr:uid="{00000000-0005-0000-0000-0000E1490000}"/>
    <cellStyle name="Note 3 4 3 2 4 3" xfId="41041" xr:uid="{00000000-0005-0000-0000-0000E2490000}"/>
    <cellStyle name="Note 3 4 3 2 5" xfId="11573" xr:uid="{00000000-0005-0000-0000-0000E3490000}"/>
    <cellStyle name="Note 3 4 3 2 5 2" xfId="29008" xr:uid="{00000000-0005-0000-0000-0000E4490000}"/>
    <cellStyle name="Note 3 4 3 2 5 3" xfId="43461" xr:uid="{00000000-0005-0000-0000-0000E5490000}"/>
    <cellStyle name="Note 3 4 3 2 6" xfId="18580" xr:uid="{00000000-0005-0000-0000-0000E6490000}"/>
    <cellStyle name="Note 3 4 3 3" xfId="1740" xr:uid="{00000000-0005-0000-0000-0000E7490000}"/>
    <cellStyle name="Note 3 4 3 3 2" xfId="4251" xr:uid="{00000000-0005-0000-0000-0000E8490000}"/>
    <cellStyle name="Note 3 4 3 3 2 2" xfId="13814" xr:uid="{00000000-0005-0000-0000-0000E9490000}"/>
    <cellStyle name="Note 3 4 3 3 2 2 2" xfId="31249" xr:uid="{00000000-0005-0000-0000-0000EA490000}"/>
    <cellStyle name="Note 3 4 3 3 2 2 3" xfId="45702" xr:uid="{00000000-0005-0000-0000-0000EB490000}"/>
    <cellStyle name="Note 3 4 3 3 2 3" xfId="16275" xr:uid="{00000000-0005-0000-0000-0000EC490000}"/>
    <cellStyle name="Note 3 4 3 3 2 3 2" xfId="33710" xr:uid="{00000000-0005-0000-0000-0000ED490000}"/>
    <cellStyle name="Note 3 4 3 3 2 3 3" xfId="48163" xr:uid="{00000000-0005-0000-0000-0000EE490000}"/>
    <cellStyle name="Note 3 4 3 3 2 4" xfId="21687" xr:uid="{00000000-0005-0000-0000-0000EF490000}"/>
    <cellStyle name="Note 3 4 3 3 2 5" xfId="36140" xr:uid="{00000000-0005-0000-0000-0000F0490000}"/>
    <cellStyle name="Note 3 4 3 3 3" xfId="6713" xr:uid="{00000000-0005-0000-0000-0000F1490000}"/>
    <cellStyle name="Note 3 4 3 3 3 2" xfId="24148" xr:uid="{00000000-0005-0000-0000-0000F2490000}"/>
    <cellStyle name="Note 3 4 3 3 3 3" xfId="38601" xr:uid="{00000000-0005-0000-0000-0000F3490000}"/>
    <cellStyle name="Note 3 4 3 3 4" xfId="9154" xr:uid="{00000000-0005-0000-0000-0000F4490000}"/>
    <cellStyle name="Note 3 4 3 3 4 2" xfId="26589" xr:uid="{00000000-0005-0000-0000-0000F5490000}"/>
    <cellStyle name="Note 3 4 3 3 4 3" xfId="41042" xr:uid="{00000000-0005-0000-0000-0000F6490000}"/>
    <cellStyle name="Note 3 4 3 3 5" xfId="11574" xr:uid="{00000000-0005-0000-0000-0000F7490000}"/>
    <cellStyle name="Note 3 4 3 3 5 2" xfId="29009" xr:uid="{00000000-0005-0000-0000-0000F8490000}"/>
    <cellStyle name="Note 3 4 3 3 5 3" xfId="43462" xr:uid="{00000000-0005-0000-0000-0000F9490000}"/>
    <cellStyle name="Note 3 4 3 3 6" xfId="18581" xr:uid="{00000000-0005-0000-0000-0000FA490000}"/>
    <cellStyle name="Note 3 4 3 4" xfId="1741" xr:uid="{00000000-0005-0000-0000-0000FB490000}"/>
    <cellStyle name="Note 3 4 3 4 2" xfId="4252" xr:uid="{00000000-0005-0000-0000-0000FC490000}"/>
    <cellStyle name="Note 3 4 3 4 2 2" xfId="21688" xr:uid="{00000000-0005-0000-0000-0000FD490000}"/>
    <cellStyle name="Note 3 4 3 4 2 3" xfId="36141" xr:uid="{00000000-0005-0000-0000-0000FE490000}"/>
    <cellStyle name="Note 3 4 3 4 3" xfId="6714" xr:uid="{00000000-0005-0000-0000-0000FF490000}"/>
    <cellStyle name="Note 3 4 3 4 3 2" xfId="24149" xr:uid="{00000000-0005-0000-0000-0000004A0000}"/>
    <cellStyle name="Note 3 4 3 4 3 3" xfId="38602" xr:uid="{00000000-0005-0000-0000-0000014A0000}"/>
    <cellStyle name="Note 3 4 3 4 4" xfId="9155" xr:uid="{00000000-0005-0000-0000-0000024A0000}"/>
    <cellStyle name="Note 3 4 3 4 4 2" xfId="26590" xr:uid="{00000000-0005-0000-0000-0000034A0000}"/>
    <cellStyle name="Note 3 4 3 4 4 3" xfId="41043" xr:uid="{00000000-0005-0000-0000-0000044A0000}"/>
    <cellStyle name="Note 3 4 3 4 5" xfId="11575" xr:uid="{00000000-0005-0000-0000-0000054A0000}"/>
    <cellStyle name="Note 3 4 3 4 5 2" xfId="29010" xr:uid="{00000000-0005-0000-0000-0000064A0000}"/>
    <cellStyle name="Note 3 4 3 4 5 3" xfId="43463" xr:uid="{00000000-0005-0000-0000-0000074A0000}"/>
    <cellStyle name="Note 3 4 3 4 6" xfId="15205" xr:uid="{00000000-0005-0000-0000-0000084A0000}"/>
    <cellStyle name="Note 3 4 3 4 6 2" xfId="32640" xr:uid="{00000000-0005-0000-0000-0000094A0000}"/>
    <cellStyle name="Note 3 4 3 4 6 3" xfId="47093" xr:uid="{00000000-0005-0000-0000-00000A4A0000}"/>
    <cellStyle name="Note 3 4 3 4 7" xfId="18582" xr:uid="{00000000-0005-0000-0000-00000B4A0000}"/>
    <cellStyle name="Note 3 4 3 4 8" xfId="20367" xr:uid="{00000000-0005-0000-0000-00000C4A0000}"/>
    <cellStyle name="Note 3 4 3 5" xfId="4249" xr:uid="{00000000-0005-0000-0000-00000D4A0000}"/>
    <cellStyle name="Note 3 4 3 5 2" xfId="13812" xr:uid="{00000000-0005-0000-0000-00000E4A0000}"/>
    <cellStyle name="Note 3 4 3 5 2 2" xfId="31247" xr:uid="{00000000-0005-0000-0000-00000F4A0000}"/>
    <cellStyle name="Note 3 4 3 5 2 3" xfId="45700" xr:uid="{00000000-0005-0000-0000-0000104A0000}"/>
    <cellStyle name="Note 3 4 3 5 3" xfId="16273" xr:uid="{00000000-0005-0000-0000-0000114A0000}"/>
    <cellStyle name="Note 3 4 3 5 3 2" xfId="33708" xr:uid="{00000000-0005-0000-0000-0000124A0000}"/>
    <cellStyle name="Note 3 4 3 5 3 3" xfId="48161" xr:uid="{00000000-0005-0000-0000-0000134A0000}"/>
    <cellStyle name="Note 3 4 3 5 4" xfId="21685" xr:uid="{00000000-0005-0000-0000-0000144A0000}"/>
    <cellStyle name="Note 3 4 3 5 5" xfId="36138" xr:uid="{00000000-0005-0000-0000-0000154A0000}"/>
    <cellStyle name="Note 3 4 3 6" xfId="6711" xr:uid="{00000000-0005-0000-0000-0000164A0000}"/>
    <cellStyle name="Note 3 4 3 6 2" xfId="24146" xr:uid="{00000000-0005-0000-0000-0000174A0000}"/>
    <cellStyle name="Note 3 4 3 6 3" xfId="38599" xr:uid="{00000000-0005-0000-0000-0000184A0000}"/>
    <cellStyle name="Note 3 4 3 7" xfId="9152" xr:uid="{00000000-0005-0000-0000-0000194A0000}"/>
    <cellStyle name="Note 3 4 3 7 2" xfId="26587" xr:uid="{00000000-0005-0000-0000-00001A4A0000}"/>
    <cellStyle name="Note 3 4 3 7 3" xfId="41040" xr:uid="{00000000-0005-0000-0000-00001B4A0000}"/>
    <cellStyle name="Note 3 4 3 8" xfId="11572" xr:uid="{00000000-0005-0000-0000-00001C4A0000}"/>
    <cellStyle name="Note 3 4 3 8 2" xfId="29007" xr:uid="{00000000-0005-0000-0000-00001D4A0000}"/>
    <cellStyle name="Note 3 4 3 8 3" xfId="43460" xr:uid="{00000000-0005-0000-0000-00001E4A0000}"/>
    <cellStyle name="Note 3 4 3 9" xfId="18579" xr:uid="{00000000-0005-0000-0000-00001F4A0000}"/>
    <cellStyle name="Note 3 4 4" xfId="1742" xr:uid="{00000000-0005-0000-0000-0000204A0000}"/>
    <cellStyle name="Note 3 4 4 2" xfId="1743" xr:uid="{00000000-0005-0000-0000-0000214A0000}"/>
    <cellStyle name="Note 3 4 4 2 2" xfId="4254" xr:uid="{00000000-0005-0000-0000-0000224A0000}"/>
    <cellStyle name="Note 3 4 4 2 2 2" xfId="13816" xr:uid="{00000000-0005-0000-0000-0000234A0000}"/>
    <cellStyle name="Note 3 4 4 2 2 2 2" xfId="31251" xr:uid="{00000000-0005-0000-0000-0000244A0000}"/>
    <cellStyle name="Note 3 4 4 2 2 2 3" xfId="45704" xr:uid="{00000000-0005-0000-0000-0000254A0000}"/>
    <cellStyle name="Note 3 4 4 2 2 3" xfId="16277" xr:uid="{00000000-0005-0000-0000-0000264A0000}"/>
    <cellStyle name="Note 3 4 4 2 2 3 2" xfId="33712" xr:uid="{00000000-0005-0000-0000-0000274A0000}"/>
    <cellStyle name="Note 3 4 4 2 2 3 3" xfId="48165" xr:uid="{00000000-0005-0000-0000-0000284A0000}"/>
    <cellStyle name="Note 3 4 4 2 2 4" xfId="21690" xr:uid="{00000000-0005-0000-0000-0000294A0000}"/>
    <cellStyle name="Note 3 4 4 2 2 5" xfId="36143" xr:uid="{00000000-0005-0000-0000-00002A4A0000}"/>
    <cellStyle name="Note 3 4 4 2 3" xfId="6716" xr:uid="{00000000-0005-0000-0000-00002B4A0000}"/>
    <cellStyle name="Note 3 4 4 2 3 2" xfId="24151" xr:uid="{00000000-0005-0000-0000-00002C4A0000}"/>
    <cellStyle name="Note 3 4 4 2 3 3" xfId="38604" xr:uid="{00000000-0005-0000-0000-00002D4A0000}"/>
    <cellStyle name="Note 3 4 4 2 4" xfId="9157" xr:uid="{00000000-0005-0000-0000-00002E4A0000}"/>
    <cellStyle name="Note 3 4 4 2 4 2" xfId="26592" xr:uid="{00000000-0005-0000-0000-00002F4A0000}"/>
    <cellStyle name="Note 3 4 4 2 4 3" xfId="41045" xr:uid="{00000000-0005-0000-0000-0000304A0000}"/>
    <cellStyle name="Note 3 4 4 2 5" xfId="11577" xr:uid="{00000000-0005-0000-0000-0000314A0000}"/>
    <cellStyle name="Note 3 4 4 2 5 2" xfId="29012" xr:uid="{00000000-0005-0000-0000-0000324A0000}"/>
    <cellStyle name="Note 3 4 4 2 5 3" xfId="43465" xr:uid="{00000000-0005-0000-0000-0000334A0000}"/>
    <cellStyle name="Note 3 4 4 2 6" xfId="18584" xr:uid="{00000000-0005-0000-0000-0000344A0000}"/>
    <cellStyle name="Note 3 4 4 3" xfId="1744" xr:uid="{00000000-0005-0000-0000-0000354A0000}"/>
    <cellStyle name="Note 3 4 4 3 2" xfId="4255" xr:uid="{00000000-0005-0000-0000-0000364A0000}"/>
    <cellStyle name="Note 3 4 4 3 2 2" xfId="13817" xr:uid="{00000000-0005-0000-0000-0000374A0000}"/>
    <cellStyle name="Note 3 4 4 3 2 2 2" xfId="31252" xr:uid="{00000000-0005-0000-0000-0000384A0000}"/>
    <cellStyle name="Note 3 4 4 3 2 2 3" xfId="45705" xr:uid="{00000000-0005-0000-0000-0000394A0000}"/>
    <cellStyle name="Note 3 4 4 3 2 3" xfId="16278" xr:uid="{00000000-0005-0000-0000-00003A4A0000}"/>
    <cellStyle name="Note 3 4 4 3 2 3 2" xfId="33713" xr:uid="{00000000-0005-0000-0000-00003B4A0000}"/>
    <cellStyle name="Note 3 4 4 3 2 3 3" xfId="48166" xr:uid="{00000000-0005-0000-0000-00003C4A0000}"/>
    <cellStyle name="Note 3 4 4 3 2 4" xfId="21691" xr:uid="{00000000-0005-0000-0000-00003D4A0000}"/>
    <cellStyle name="Note 3 4 4 3 2 5" xfId="36144" xr:uid="{00000000-0005-0000-0000-00003E4A0000}"/>
    <cellStyle name="Note 3 4 4 3 3" xfId="6717" xr:uid="{00000000-0005-0000-0000-00003F4A0000}"/>
    <cellStyle name="Note 3 4 4 3 3 2" xfId="24152" xr:uid="{00000000-0005-0000-0000-0000404A0000}"/>
    <cellStyle name="Note 3 4 4 3 3 3" xfId="38605" xr:uid="{00000000-0005-0000-0000-0000414A0000}"/>
    <cellStyle name="Note 3 4 4 3 4" xfId="9158" xr:uid="{00000000-0005-0000-0000-0000424A0000}"/>
    <cellStyle name="Note 3 4 4 3 4 2" xfId="26593" xr:uid="{00000000-0005-0000-0000-0000434A0000}"/>
    <cellStyle name="Note 3 4 4 3 4 3" xfId="41046" xr:uid="{00000000-0005-0000-0000-0000444A0000}"/>
    <cellStyle name="Note 3 4 4 3 5" xfId="11578" xr:uid="{00000000-0005-0000-0000-0000454A0000}"/>
    <cellStyle name="Note 3 4 4 3 5 2" xfId="29013" xr:uid="{00000000-0005-0000-0000-0000464A0000}"/>
    <cellStyle name="Note 3 4 4 3 5 3" xfId="43466" xr:uid="{00000000-0005-0000-0000-0000474A0000}"/>
    <cellStyle name="Note 3 4 4 3 6" xfId="18585" xr:uid="{00000000-0005-0000-0000-0000484A0000}"/>
    <cellStyle name="Note 3 4 4 4" xfId="1745" xr:uid="{00000000-0005-0000-0000-0000494A0000}"/>
    <cellStyle name="Note 3 4 4 4 2" xfId="4256" xr:uid="{00000000-0005-0000-0000-00004A4A0000}"/>
    <cellStyle name="Note 3 4 4 4 2 2" xfId="21692" xr:uid="{00000000-0005-0000-0000-00004B4A0000}"/>
    <cellStyle name="Note 3 4 4 4 2 3" xfId="36145" xr:uid="{00000000-0005-0000-0000-00004C4A0000}"/>
    <cellStyle name="Note 3 4 4 4 3" xfId="6718" xr:uid="{00000000-0005-0000-0000-00004D4A0000}"/>
    <cellStyle name="Note 3 4 4 4 3 2" xfId="24153" xr:uid="{00000000-0005-0000-0000-00004E4A0000}"/>
    <cellStyle name="Note 3 4 4 4 3 3" xfId="38606" xr:uid="{00000000-0005-0000-0000-00004F4A0000}"/>
    <cellStyle name="Note 3 4 4 4 4" xfId="9159" xr:uid="{00000000-0005-0000-0000-0000504A0000}"/>
    <cellStyle name="Note 3 4 4 4 4 2" xfId="26594" xr:uid="{00000000-0005-0000-0000-0000514A0000}"/>
    <cellStyle name="Note 3 4 4 4 4 3" xfId="41047" xr:uid="{00000000-0005-0000-0000-0000524A0000}"/>
    <cellStyle name="Note 3 4 4 4 5" xfId="11579" xr:uid="{00000000-0005-0000-0000-0000534A0000}"/>
    <cellStyle name="Note 3 4 4 4 5 2" xfId="29014" xr:uid="{00000000-0005-0000-0000-0000544A0000}"/>
    <cellStyle name="Note 3 4 4 4 5 3" xfId="43467" xr:uid="{00000000-0005-0000-0000-0000554A0000}"/>
    <cellStyle name="Note 3 4 4 4 6" xfId="15206" xr:uid="{00000000-0005-0000-0000-0000564A0000}"/>
    <cellStyle name="Note 3 4 4 4 6 2" xfId="32641" xr:uid="{00000000-0005-0000-0000-0000574A0000}"/>
    <cellStyle name="Note 3 4 4 4 6 3" xfId="47094" xr:uid="{00000000-0005-0000-0000-0000584A0000}"/>
    <cellStyle name="Note 3 4 4 4 7" xfId="18586" xr:uid="{00000000-0005-0000-0000-0000594A0000}"/>
    <cellStyle name="Note 3 4 4 4 8" xfId="20368" xr:uid="{00000000-0005-0000-0000-00005A4A0000}"/>
    <cellStyle name="Note 3 4 4 5" xfId="4253" xr:uid="{00000000-0005-0000-0000-00005B4A0000}"/>
    <cellStyle name="Note 3 4 4 5 2" xfId="13815" xr:uid="{00000000-0005-0000-0000-00005C4A0000}"/>
    <cellStyle name="Note 3 4 4 5 2 2" xfId="31250" xr:uid="{00000000-0005-0000-0000-00005D4A0000}"/>
    <cellStyle name="Note 3 4 4 5 2 3" xfId="45703" xr:uid="{00000000-0005-0000-0000-00005E4A0000}"/>
    <cellStyle name="Note 3 4 4 5 3" xfId="16276" xr:uid="{00000000-0005-0000-0000-00005F4A0000}"/>
    <cellStyle name="Note 3 4 4 5 3 2" xfId="33711" xr:uid="{00000000-0005-0000-0000-0000604A0000}"/>
    <cellStyle name="Note 3 4 4 5 3 3" xfId="48164" xr:uid="{00000000-0005-0000-0000-0000614A0000}"/>
    <cellStyle name="Note 3 4 4 5 4" xfId="21689" xr:uid="{00000000-0005-0000-0000-0000624A0000}"/>
    <cellStyle name="Note 3 4 4 5 5" xfId="36142" xr:uid="{00000000-0005-0000-0000-0000634A0000}"/>
    <cellStyle name="Note 3 4 4 6" xfId="6715" xr:uid="{00000000-0005-0000-0000-0000644A0000}"/>
    <cellStyle name="Note 3 4 4 6 2" xfId="24150" xr:uid="{00000000-0005-0000-0000-0000654A0000}"/>
    <cellStyle name="Note 3 4 4 6 3" xfId="38603" xr:uid="{00000000-0005-0000-0000-0000664A0000}"/>
    <cellStyle name="Note 3 4 4 7" xfId="9156" xr:uid="{00000000-0005-0000-0000-0000674A0000}"/>
    <cellStyle name="Note 3 4 4 7 2" xfId="26591" xr:uid="{00000000-0005-0000-0000-0000684A0000}"/>
    <cellStyle name="Note 3 4 4 7 3" xfId="41044" xr:uid="{00000000-0005-0000-0000-0000694A0000}"/>
    <cellStyle name="Note 3 4 4 8" xfId="11576" xr:uid="{00000000-0005-0000-0000-00006A4A0000}"/>
    <cellStyle name="Note 3 4 4 8 2" xfId="29011" xr:uid="{00000000-0005-0000-0000-00006B4A0000}"/>
    <cellStyle name="Note 3 4 4 8 3" xfId="43464" xr:uid="{00000000-0005-0000-0000-00006C4A0000}"/>
    <cellStyle name="Note 3 4 4 9" xfId="18583" xr:uid="{00000000-0005-0000-0000-00006D4A0000}"/>
    <cellStyle name="Note 3 4 5" xfId="1746" xr:uid="{00000000-0005-0000-0000-00006E4A0000}"/>
    <cellStyle name="Note 3 4 5 2" xfId="1747" xr:uid="{00000000-0005-0000-0000-00006F4A0000}"/>
    <cellStyle name="Note 3 4 5 2 2" xfId="4258" xr:uid="{00000000-0005-0000-0000-0000704A0000}"/>
    <cellStyle name="Note 3 4 5 2 2 2" xfId="13819" xr:uid="{00000000-0005-0000-0000-0000714A0000}"/>
    <cellStyle name="Note 3 4 5 2 2 2 2" xfId="31254" xr:uid="{00000000-0005-0000-0000-0000724A0000}"/>
    <cellStyle name="Note 3 4 5 2 2 2 3" xfId="45707" xr:uid="{00000000-0005-0000-0000-0000734A0000}"/>
    <cellStyle name="Note 3 4 5 2 2 3" xfId="16280" xr:uid="{00000000-0005-0000-0000-0000744A0000}"/>
    <cellStyle name="Note 3 4 5 2 2 3 2" xfId="33715" xr:uid="{00000000-0005-0000-0000-0000754A0000}"/>
    <cellStyle name="Note 3 4 5 2 2 3 3" xfId="48168" xr:uid="{00000000-0005-0000-0000-0000764A0000}"/>
    <cellStyle name="Note 3 4 5 2 2 4" xfId="21694" xr:uid="{00000000-0005-0000-0000-0000774A0000}"/>
    <cellStyle name="Note 3 4 5 2 2 5" xfId="36147" xr:uid="{00000000-0005-0000-0000-0000784A0000}"/>
    <cellStyle name="Note 3 4 5 2 3" xfId="6720" xr:uid="{00000000-0005-0000-0000-0000794A0000}"/>
    <cellStyle name="Note 3 4 5 2 3 2" xfId="24155" xr:uid="{00000000-0005-0000-0000-00007A4A0000}"/>
    <cellStyle name="Note 3 4 5 2 3 3" xfId="38608" xr:uid="{00000000-0005-0000-0000-00007B4A0000}"/>
    <cellStyle name="Note 3 4 5 2 4" xfId="9161" xr:uid="{00000000-0005-0000-0000-00007C4A0000}"/>
    <cellStyle name="Note 3 4 5 2 4 2" xfId="26596" xr:uid="{00000000-0005-0000-0000-00007D4A0000}"/>
    <cellStyle name="Note 3 4 5 2 4 3" xfId="41049" xr:uid="{00000000-0005-0000-0000-00007E4A0000}"/>
    <cellStyle name="Note 3 4 5 2 5" xfId="11581" xr:uid="{00000000-0005-0000-0000-00007F4A0000}"/>
    <cellStyle name="Note 3 4 5 2 5 2" xfId="29016" xr:uid="{00000000-0005-0000-0000-0000804A0000}"/>
    <cellStyle name="Note 3 4 5 2 5 3" xfId="43469" xr:uid="{00000000-0005-0000-0000-0000814A0000}"/>
    <cellStyle name="Note 3 4 5 2 6" xfId="18588" xr:uid="{00000000-0005-0000-0000-0000824A0000}"/>
    <cellStyle name="Note 3 4 5 3" xfId="1748" xr:uid="{00000000-0005-0000-0000-0000834A0000}"/>
    <cellStyle name="Note 3 4 5 3 2" xfId="4259" xr:uid="{00000000-0005-0000-0000-0000844A0000}"/>
    <cellStyle name="Note 3 4 5 3 2 2" xfId="13820" xr:uid="{00000000-0005-0000-0000-0000854A0000}"/>
    <cellStyle name="Note 3 4 5 3 2 2 2" xfId="31255" xr:uid="{00000000-0005-0000-0000-0000864A0000}"/>
    <cellStyle name="Note 3 4 5 3 2 2 3" xfId="45708" xr:uid="{00000000-0005-0000-0000-0000874A0000}"/>
    <cellStyle name="Note 3 4 5 3 2 3" xfId="16281" xr:uid="{00000000-0005-0000-0000-0000884A0000}"/>
    <cellStyle name="Note 3 4 5 3 2 3 2" xfId="33716" xr:uid="{00000000-0005-0000-0000-0000894A0000}"/>
    <cellStyle name="Note 3 4 5 3 2 3 3" xfId="48169" xr:uid="{00000000-0005-0000-0000-00008A4A0000}"/>
    <cellStyle name="Note 3 4 5 3 2 4" xfId="21695" xr:uid="{00000000-0005-0000-0000-00008B4A0000}"/>
    <cellStyle name="Note 3 4 5 3 2 5" xfId="36148" xr:uid="{00000000-0005-0000-0000-00008C4A0000}"/>
    <cellStyle name="Note 3 4 5 3 3" xfId="6721" xr:uid="{00000000-0005-0000-0000-00008D4A0000}"/>
    <cellStyle name="Note 3 4 5 3 3 2" xfId="24156" xr:uid="{00000000-0005-0000-0000-00008E4A0000}"/>
    <cellStyle name="Note 3 4 5 3 3 3" xfId="38609" xr:uid="{00000000-0005-0000-0000-00008F4A0000}"/>
    <cellStyle name="Note 3 4 5 3 4" xfId="9162" xr:uid="{00000000-0005-0000-0000-0000904A0000}"/>
    <cellStyle name="Note 3 4 5 3 4 2" xfId="26597" xr:uid="{00000000-0005-0000-0000-0000914A0000}"/>
    <cellStyle name="Note 3 4 5 3 4 3" xfId="41050" xr:uid="{00000000-0005-0000-0000-0000924A0000}"/>
    <cellStyle name="Note 3 4 5 3 5" xfId="11582" xr:uid="{00000000-0005-0000-0000-0000934A0000}"/>
    <cellStyle name="Note 3 4 5 3 5 2" xfId="29017" xr:uid="{00000000-0005-0000-0000-0000944A0000}"/>
    <cellStyle name="Note 3 4 5 3 5 3" xfId="43470" xr:uid="{00000000-0005-0000-0000-0000954A0000}"/>
    <cellStyle name="Note 3 4 5 3 6" xfId="18589" xr:uid="{00000000-0005-0000-0000-0000964A0000}"/>
    <cellStyle name="Note 3 4 5 4" xfId="1749" xr:uid="{00000000-0005-0000-0000-0000974A0000}"/>
    <cellStyle name="Note 3 4 5 4 2" xfId="4260" xr:uid="{00000000-0005-0000-0000-0000984A0000}"/>
    <cellStyle name="Note 3 4 5 4 2 2" xfId="21696" xr:uid="{00000000-0005-0000-0000-0000994A0000}"/>
    <cellStyle name="Note 3 4 5 4 2 3" xfId="36149" xr:uid="{00000000-0005-0000-0000-00009A4A0000}"/>
    <cellStyle name="Note 3 4 5 4 3" xfId="6722" xr:uid="{00000000-0005-0000-0000-00009B4A0000}"/>
    <cellStyle name="Note 3 4 5 4 3 2" xfId="24157" xr:uid="{00000000-0005-0000-0000-00009C4A0000}"/>
    <cellStyle name="Note 3 4 5 4 3 3" xfId="38610" xr:uid="{00000000-0005-0000-0000-00009D4A0000}"/>
    <cellStyle name="Note 3 4 5 4 4" xfId="9163" xr:uid="{00000000-0005-0000-0000-00009E4A0000}"/>
    <cellStyle name="Note 3 4 5 4 4 2" xfId="26598" xr:uid="{00000000-0005-0000-0000-00009F4A0000}"/>
    <cellStyle name="Note 3 4 5 4 4 3" xfId="41051" xr:uid="{00000000-0005-0000-0000-0000A04A0000}"/>
    <cellStyle name="Note 3 4 5 4 5" xfId="11583" xr:uid="{00000000-0005-0000-0000-0000A14A0000}"/>
    <cellStyle name="Note 3 4 5 4 5 2" xfId="29018" xr:uid="{00000000-0005-0000-0000-0000A24A0000}"/>
    <cellStyle name="Note 3 4 5 4 5 3" xfId="43471" xr:uid="{00000000-0005-0000-0000-0000A34A0000}"/>
    <cellStyle name="Note 3 4 5 4 6" xfId="15207" xr:uid="{00000000-0005-0000-0000-0000A44A0000}"/>
    <cellStyle name="Note 3 4 5 4 6 2" xfId="32642" xr:uid="{00000000-0005-0000-0000-0000A54A0000}"/>
    <cellStyle name="Note 3 4 5 4 6 3" xfId="47095" xr:uid="{00000000-0005-0000-0000-0000A64A0000}"/>
    <cellStyle name="Note 3 4 5 4 7" xfId="18590" xr:uid="{00000000-0005-0000-0000-0000A74A0000}"/>
    <cellStyle name="Note 3 4 5 4 8" xfId="20369" xr:uid="{00000000-0005-0000-0000-0000A84A0000}"/>
    <cellStyle name="Note 3 4 5 5" xfId="4257" xr:uid="{00000000-0005-0000-0000-0000A94A0000}"/>
    <cellStyle name="Note 3 4 5 5 2" xfId="13818" xr:uid="{00000000-0005-0000-0000-0000AA4A0000}"/>
    <cellStyle name="Note 3 4 5 5 2 2" xfId="31253" xr:uid="{00000000-0005-0000-0000-0000AB4A0000}"/>
    <cellStyle name="Note 3 4 5 5 2 3" xfId="45706" xr:uid="{00000000-0005-0000-0000-0000AC4A0000}"/>
    <cellStyle name="Note 3 4 5 5 3" xfId="16279" xr:uid="{00000000-0005-0000-0000-0000AD4A0000}"/>
    <cellStyle name="Note 3 4 5 5 3 2" xfId="33714" xr:uid="{00000000-0005-0000-0000-0000AE4A0000}"/>
    <cellStyle name="Note 3 4 5 5 3 3" xfId="48167" xr:uid="{00000000-0005-0000-0000-0000AF4A0000}"/>
    <cellStyle name="Note 3 4 5 5 4" xfId="21693" xr:uid="{00000000-0005-0000-0000-0000B04A0000}"/>
    <cellStyle name="Note 3 4 5 5 5" xfId="36146" xr:uid="{00000000-0005-0000-0000-0000B14A0000}"/>
    <cellStyle name="Note 3 4 5 6" xfId="6719" xr:uid="{00000000-0005-0000-0000-0000B24A0000}"/>
    <cellStyle name="Note 3 4 5 6 2" xfId="24154" xr:uid="{00000000-0005-0000-0000-0000B34A0000}"/>
    <cellStyle name="Note 3 4 5 6 3" xfId="38607" xr:uid="{00000000-0005-0000-0000-0000B44A0000}"/>
    <cellStyle name="Note 3 4 5 7" xfId="9160" xr:uid="{00000000-0005-0000-0000-0000B54A0000}"/>
    <cellStyle name="Note 3 4 5 7 2" xfId="26595" xr:uid="{00000000-0005-0000-0000-0000B64A0000}"/>
    <cellStyle name="Note 3 4 5 7 3" xfId="41048" xr:uid="{00000000-0005-0000-0000-0000B74A0000}"/>
    <cellStyle name="Note 3 4 5 8" xfId="11580" xr:uid="{00000000-0005-0000-0000-0000B84A0000}"/>
    <cellStyle name="Note 3 4 5 8 2" xfId="29015" xr:uid="{00000000-0005-0000-0000-0000B94A0000}"/>
    <cellStyle name="Note 3 4 5 8 3" xfId="43468" xr:uid="{00000000-0005-0000-0000-0000BA4A0000}"/>
    <cellStyle name="Note 3 4 5 9" xfId="18587" xr:uid="{00000000-0005-0000-0000-0000BB4A0000}"/>
    <cellStyle name="Note 3 4 6" xfId="1750" xr:uid="{00000000-0005-0000-0000-0000BC4A0000}"/>
    <cellStyle name="Note 3 4 6 2" xfId="4261" xr:uid="{00000000-0005-0000-0000-0000BD4A0000}"/>
    <cellStyle name="Note 3 4 6 2 2" xfId="13821" xr:uid="{00000000-0005-0000-0000-0000BE4A0000}"/>
    <cellStyle name="Note 3 4 6 2 2 2" xfId="31256" xr:uid="{00000000-0005-0000-0000-0000BF4A0000}"/>
    <cellStyle name="Note 3 4 6 2 2 3" xfId="45709" xr:uid="{00000000-0005-0000-0000-0000C04A0000}"/>
    <cellStyle name="Note 3 4 6 2 3" xfId="16282" xr:uid="{00000000-0005-0000-0000-0000C14A0000}"/>
    <cellStyle name="Note 3 4 6 2 3 2" xfId="33717" xr:uid="{00000000-0005-0000-0000-0000C24A0000}"/>
    <cellStyle name="Note 3 4 6 2 3 3" xfId="48170" xr:uid="{00000000-0005-0000-0000-0000C34A0000}"/>
    <cellStyle name="Note 3 4 6 2 4" xfId="21697" xr:uid="{00000000-0005-0000-0000-0000C44A0000}"/>
    <cellStyle name="Note 3 4 6 2 5" xfId="36150" xr:uid="{00000000-0005-0000-0000-0000C54A0000}"/>
    <cellStyle name="Note 3 4 6 3" xfId="6723" xr:uid="{00000000-0005-0000-0000-0000C64A0000}"/>
    <cellStyle name="Note 3 4 6 3 2" xfId="24158" xr:uid="{00000000-0005-0000-0000-0000C74A0000}"/>
    <cellStyle name="Note 3 4 6 3 3" xfId="38611" xr:uid="{00000000-0005-0000-0000-0000C84A0000}"/>
    <cellStyle name="Note 3 4 6 4" xfId="9164" xr:uid="{00000000-0005-0000-0000-0000C94A0000}"/>
    <cellStyle name="Note 3 4 6 4 2" xfId="26599" xr:uid="{00000000-0005-0000-0000-0000CA4A0000}"/>
    <cellStyle name="Note 3 4 6 4 3" xfId="41052" xr:uid="{00000000-0005-0000-0000-0000CB4A0000}"/>
    <cellStyle name="Note 3 4 6 5" xfId="11584" xr:uid="{00000000-0005-0000-0000-0000CC4A0000}"/>
    <cellStyle name="Note 3 4 6 5 2" xfId="29019" xr:uid="{00000000-0005-0000-0000-0000CD4A0000}"/>
    <cellStyle name="Note 3 4 6 5 3" xfId="43472" xr:uid="{00000000-0005-0000-0000-0000CE4A0000}"/>
    <cellStyle name="Note 3 4 6 6" xfId="18591" xr:uid="{00000000-0005-0000-0000-0000CF4A0000}"/>
    <cellStyle name="Note 3 4 7" xfId="1751" xr:uid="{00000000-0005-0000-0000-0000D04A0000}"/>
    <cellStyle name="Note 3 4 7 2" xfId="4262" xr:uid="{00000000-0005-0000-0000-0000D14A0000}"/>
    <cellStyle name="Note 3 4 7 2 2" xfId="13822" xr:uid="{00000000-0005-0000-0000-0000D24A0000}"/>
    <cellStyle name="Note 3 4 7 2 2 2" xfId="31257" xr:uid="{00000000-0005-0000-0000-0000D34A0000}"/>
    <cellStyle name="Note 3 4 7 2 2 3" xfId="45710" xr:uid="{00000000-0005-0000-0000-0000D44A0000}"/>
    <cellStyle name="Note 3 4 7 2 3" xfId="16283" xr:uid="{00000000-0005-0000-0000-0000D54A0000}"/>
    <cellStyle name="Note 3 4 7 2 3 2" xfId="33718" xr:uid="{00000000-0005-0000-0000-0000D64A0000}"/>
    <cellStyle name="Note 3 4 7 2 3 3" xfId="48171" xr:uid="{00000000-0005-0000-0000-0000D74A0000}"/>
    <cellStyle name="Note 3 4 7 2 4" xfId="21698" xr:uid="{00000000-0005-0000-0000-0000D84A0000}"/>
    <cellStyle name="Note 3 4 7 2 5" xfId="36151" xr:uid="{00000000-0005-0000-0000-0000D94A0000}"/>
    <cellStyle name="Note 3 4 7 3" xfId="6724" xr:uid="{00000000-0005-0000-0000-0000DA4A0000}"/>
    <cellStyle name="Note 3 4 7 3 2" xfId="24159" xr:uid="{00000000-0005-0000-0000-0000DB4A0000}"/>
    <cellStyle name="Note 3 4 7 3 3" xfId="38612" xr:uid="{00000000-0005-0000-0000-0000DC4A0000}"/>
    <cellStyle name="Note 3 4 7 4" xfId="9165" xr:uid="{00000000-0005-0000-0000-0000DD4A0000}"/>
    <cellStyle name="Note 3 4 7 4 2" xfId="26600" xr:uid="{00000000-0005-0000-0000-0000DE4A0000}"/>
    <cellStyle name="Note 3 4 7 4 3" xfId="41053" xr:uid="{00000000-0005-0000-0000-0000DF4A0000}"/>
    <cellStyle name="Note 3 4 7 5" xfId="11585" xr:uid="{00000000-0005-0000-0000-0000E04A0000}"/>
    <cellStyle name="Note 3 4 7 5 2" xfId="29020" xr:uid="{00000000-0005-0000-0000-0000E14A0000}"/>
    <cellStyle name="Note 3 4 7 5 3" xfId="43473" xr:uid="{00000000-0005-0000-0000-0000E24A0000}"/>
    <cellStyle name="Note 3 4 7 6" xfId="18592" xr:uid="{00000000-0005-0000-0000-0000E34A0000}"/>
    <cellStyle name="Note 3 4 8" xfId="1752" xr:uid="{00000000-0005-0000-0000-0000E44A0000}"/>
    <cellStyle name="Note 3 4 8 2" xfId="4263" xr:uid="{00000000-0005-0000-0000-0000E54A0000}"/>
    <cellStyle name="Note 3 4 8 2 2" xfId="21699" xr:uid="{00000000-0005-0000-0000-0000E64A0000}"/>
    <cellStyle name="Note 3 4 8 2 3" xfId="36152" xr:uid="{00000000-0005-0000-0000-0000E74A0000}"/>
    <cellStyle name="Note 3 4 8 3" xfId="6725" xr:uid="{00000000-0005-0000-0000-0000E84A0000}"/>
    <cellStyle name="Note 3 4 8 3 2" xfId="24160" xr:uid="{00000000-0005-0000-0000-0000E94A0000}"/>
    <cellStyle name="Note 3 4 8 3 3" xfId="38613" xr:uid="{00000000-0005-0000-0000-0000EA4A0000}"/>
    <cellStyle name="Note 3 4 8 4" xfId="9166" xr:uid="{00000000-0005-0000-0000-0000EB4A0000}"/>
    <cellStyle name="Note 3 4 8 4 2" xfId="26601" xr:uid="{00000000-0005-0000-0000-0000EC4A0000}"/>
    <cellStyle name="Note 3 4 8 4 3" xfId="41054" xr:uid="{00000000-0005-0000-0000-0000ED4A0000}"/>
    <cellStyle name="Note 3 4 8 5" xfId="11586" xr:uid="{00000000-0005-0000-0000-0000EE4A0000}"/>
    <cellStyle name="Note 3 4 8 5 2" xfId="29021" xr:uid="{00000000-0005-0000-0000-0000EF4A0000}"/>
    <cellStyle name="Note 3 4 8 5 3" xfId="43474" xr:uid="{00000000-0005-0000-0000-0000F04A0000}"/>
    <cellStyle name="Note 3 4 8 6" xfId="15208" xr:uid="{00000000-0005-0000-0000-0000F14A0000}"/>
    <cellStyle name="Note 3 4 8 6 2" xfId="32643" xr:uid="{00000000-0005-0000-0000-0000F24A0000}"/>
    <cellStyle name="Note 3 4 8 6 3" xfId="47096" xr:uid="{00000000-0005-0000-0000-0000F34A0000}"/>
    <cellStyle name="Note 3 4 8 7" xfId="18593" xr:uid="{00000000-0005-0000-0000-0000F44A0000}"/>
    <cellStyle name="Note 3 4 8 8" xfId="20370" xr:uid="{00000000-0005-0000-0000-0000F54A0000}"/>
    <cellStyle name="Note 3 4 9" xfId="4244" xr:uid="{00000000-0005-0000-0000-0000F64A0000}"/>
    <cellStyle name="Note 3 4 9 2" xfId="13808" xr:uid="{00000000-0005-0000-0000-0000F74A0000}"/>
    <cellStyle name="Note 3 4 9 2 2" xfId="31243" xr:uid="{00000000-0005-0000-0000-0000F84A0000}"/>
    <cellStyle name="Note 3 4 9 2 3" xfId="45696" xr:uid="{00000000-0005-0000-0000-0000F94A0000}"/>
    <cellStyle name="Note 3 4 9 3" xfId="16269" xr:uid="{00000000-0005-0000-0000-0000FA4A0000}"/>
    <cellStyle name="Note 3 4 9 3 2" xfId="33704" xr:uid="{00000000-0005-0000-0000-0000FB4A0000}"/>
    <cellStyle name="Note 3 4 9 3 3" xfId="48157" xr:uid="{00000000-0005-0000-0000-0000FC4A0000}"/>
    <cellStyle name="Note 3 4 9 4" xfId="21680" xr:uid="{00000000-0005-0000-0000-0000FD4A0000}"/>
    <cellStyle name="Note 3 4 9 5" xfId="36133" xr:uid="{00000000-0005-0000-0000-0000FE4A0000}"/>
    <cellStyle name="Note 3 5" xfId="1753" xr:uid="{00000000-0005-0000-0000-0000FF4A0000}"/>
    <cellStyle name="Note 3 5 10" xfId="6726" xr:uid="{00000000-0005-0000-0000-0000004B0000}"/>
    <cellStyle name="Note 3 5 10 2" xfId="24161" xr:uid="{00000000-0005-0000-0000-0000014B0000}"/>
    <cellStyle name="Note 3 5 10 3" xfId="38614" xr:uid="{00000000-0005-0000-0000-0000024B0000}"/>
    <cellStyle name="Note 3 5 11" xfId="9167" xr:uid="{00000000-0005-0000-0000-0000034B0000}"/>
    <cellStyle name="Note 3 5 11 2" xfId="26602" xr:uid="{00000000-0005-0000-0000-0000044B0000}"/>
    <cellStyle name="Note 3 5 11 3" xfId="41055" xr:uid="{00000000-0005-0000-0000-0000054B0000}"/>
    <cellStyle name="Note 3 5 12" xfId="11587" xr:uid="{00000000-0005-0000-0000-0000064B0000}"/>
    <cellStyle name="Note 3 5 12 2" xfId="29022" xr:uid="{00000000-0005-0000-0000-0000074B0000}"/>
    <cellStyle name="Note 3 5 12 3" xfId="43475" xr:uid="{00000000-0005-0000-0000-0000084B0000}"/>
    <cellStyle name="Note 3 5 13" xfId="18594" xr:uid="{00000000-0005-0000-0000-0000094B0000}"/>
    <cellStyle name="Note 3 5 2" xfId="1754" xr:uid="{00000000-0005-0000-0000-00000A4B0000}"/>
    <cellStyle name="Note 3 5 2 2" xfId="1755" xr:uid="{00000000-0005-0000-0000-00000B4B0000}"/>
    <cellStyle name="Note 3 5 2 2 2" xfId="4266" xr:uid="{00000000-0005-0000-0000-00000C4B0000}"/>
    <cellStyle name="Note 3 5 2 2 2 2" xfId="13825" xr:uid="{00000000-0005-0000-0000-00000D4B0000}"/>
    <cellStyle name="Note 3 5 2 2 2 2 2" xfId="31260" xr:uid="{00000000-0005-0000-0000-00000E4B0000}"/>
    <cellStyle name="Note 3 5 2 2 2 2 3" xfId="45713" xr:uid="{00000000-0005-0000-0000-00000F4B0000}"/>
    <cellStyle name="Note 3 5 2 2 2 3" xfId="16286" xr:uid="{00000000-0005-0000-0000-0000104B0000}"/>
    <cellStyle name="Note 3 5 2 2 2 3 2" xfId="33721" xr:uid="{00000000-0005-0000-0000-0000114B0000}"/>
    <cellStyle name="Note 3 5 2 2 2 3 3" xfId="48174" xr:uid="{00000000-0005-0000-0000-0000124B0000}"/>
    <cellStyle name="Note 3 5 2 2 2 4" xfId="21702" xr:uid="{00000000-0005-0000-0000-0000134B0000}"/>
    <cellStyle name="Note 3 5 2 2 2 5" xfId="36155" xr:uid="{00000000-0005-0000-0000-0000144B0000}"/>
    <cellStyle name="Note 3 5 2 2 3" xfId="6728" xr:uid="{00000000-0005-0000-0000-0000154B0000}"/>
    <cellStyle name="Note 3 5 2 2 3 2" xfId="24163" xr:uid="{00000000-0005-0000-0000-0000164B0000}"/>
    <cellStyle name="Note 3 5 2 2 3 3" xfId="38616" xr:uid="{00000000-0005-0000-0000-0000174B0000}"/>
    <cellStyle name="Note 3 5 2 2 4" xfId="9169" xr:uid="{00000000-0005-0000-0000-0000184B0000}"/>
    <cellStyle name="Note 3 5 2 2 4 2" xfId="26604" xr:uid="{00000000-0005-0000-0000-0000194B0000}"/>
    <cellStyle name="Note 3 5 2 2 4 3" xfId="41057" xr:uid="{00000000-0005-0000-0000-00001A4B0000}"/>
    <cellStyle name="Note 3 5 2 2 5" xfId="11589" xr:uid="{00000000-0005-0000-0000-00001B4B0000}"/>
    <cellStyle name="Note 3 5 2 2 5 2" xfId="29024" xr:uid="{00000000-0005-0000-0000-00001C4B0000}"/>
    <cellStyle name="Note 3 5 2 2 5 3" xfId="43477" xr:uid="{00000000-0005-0000-0000-00001D4B0000}"/>
    <cellStyle name="Note 3 5 2 2 6" xfId="18596" xr:uid="{00000000-0005-0000-0000-00001E4B0000}"/>
    <cellStyle name="Note 3 5 2 3" xfId="1756" xr:uid="{00000000-0005-0000-0000-00001F4B0000}"/>
    <cellStyle name="Note 3 5 2 3 2" xfId="4267" xr:uid="{00000000-0005-0000-0000-0000204B0000}"/>
    <cellStyle name="Note 3 5 2 3 2 2" xfId="13826" xr:uid="{00000000-0005-0000-0000-0000214B0000}"/>
    <cellStyle name="Note 3 5 2 3 2 2 2" xfId="31261" xr:uid="{00000000-0005-0000-0000-0000224B0000}"/>
    <cellStyle name="Note 3 5 2 3 2 2 3" xfId="45714" xr:uid="{00000000-0005-0000-0000-0000234B0000}"/>
    <cellStyle name="Note 3 5 2 3 2 3" xfId="16287" xr:uid="{00000000-0005-0000-0000-0000244B0000}"/>
    <cellStyle name="Note 3 5 2 3 2 3 2" xfId="33722" xr:uid="{00000000-0005-0000-0000-0000254B0000}"/>
    <cellStyle name="Note 3 5 2 3 2 3 3" xfId="48175" xr:uid="{00000000-0005-0000-0000-0000264B0000}"/>
    <cellStyle name="Note 3 5 2 3 2 4" xfId="21703" xr:uid="{00000000-0005-0000-0000-0000274B0000}"/>
    <cellStyle name="Note 3 5 2 3 2 5" xfId="36156" xr:uid="{00000000-0005-0000-0000-0000284B0000}"/>
    <cellStyle name="Note 3 5 2 3 3" xfId="6729" xr:uid="{00000000-0005-0000-0000-0000294B0000}"/>
    <cellStyle name="Note 3 5 2 3 3 2" xfId="24164" xr:uid="{00000000-0005-0000-0000-00002A4B0000}"/>
    <cellStyle name="Note 3 5 2 3 3 3" xfId="38617" xr:uid="{00000000-0005-0000-0000-00002B4B0000}"/>
    <cellStyle name="Note 3 5 2 3 4" xfId="9170" xr:uid="{00000000-0005-0000-0000-00002C4B0000}"/>
    <cellStyle name="Note 3 5 2 3 4 2" xfId="26605" xr:uid="{00000000-0005-0000-0000-00002D4B0000}"/>
    <cellStyle name="Note 3 5 2 3 4 3" xfId="41058" xr:uid="{00000000-0005-0000-0000-00002E4B0000}"/>
    <cellStyle name="Note 3 5 2 3 5" xfId="11590" xr:uid="{00000000-0005-0000-0000-00002F4B0000}"/>
    <cellStyle name="Note 3 5 2 3 5 2" xfId="29025" xr:uid="{00000000-0005-0000-0000-0000304B0000}"/>
    <cellStyle name="Note 3 5 2 3 5 3" xfId="43478" xr:uid="{00000000-0005-0000-0000-0000314B0000}"/>
    <cellStyle name="Note 3 5 2 3 6" xfId="18597" xr:uid="{00000000-0005-0000-0000-0000324B0000}"/>
    <cellStyle name="Note 3 5 2 4" xfId="1757" xr:uid="{00000000-0005-0000-0000-0000334B0000}"/>
    <cellStyle name="Note 3 5 2 4 2" xfId="4268" xr:uid="{00000000-0005-0000-0000-0000344B0000}"/>
    <cellStyle name="Note 3 5 2 4 2 2" xfId="21704" xr:uid="{00000000-0005-0000-0000-0000354B0000}"/>
    <cellStyle name="Note 3 5 2 4 2 3" xfId="36157" xr:uid="{00000000-0005-0000-0000-0000364B0000}"/>
    <cellStyle name="Note 3 5 2 4 3" xfId="6730" xr:uid="{00000000-0005-0000-0000-0000374B0000}"/>
    <cellStyle name="Note 3 5 2 4 3 2" xfId="24165" xr:uid="{00000000-0005-0000-0000-0000384B0000}"/>
    <cellStyle name="Note 3 5 2 4 3 3" xfId="38618" xr:uid="{00000000-0005-0000-0000-0000394B0000}"/>
    <cellStyle name="Note 3 5 2 4 4" xfId="9171" xr:uid="{00000000-0005-0000-0000-00003A4B0000}"/>
    <cellStyle name="Note 3 5 2 4 4 2" xfId="26606" xr:uid="{00000000-0005-0000-0000-00003B4B0000}"/>
    <cellStyle name="Note 3 5 2 4 4 3" xfId="41059" xr:uid="{00000000-0005-0000-0000-00003C4B0000}"/>
    <cellStyle name="Note 3 5 2 4 5" xfId="11591" xr:uid="{00000000-0005-0000-0000-00003D4B0000}"/>
    <cellStyle name="Note 3 5 2 4 5 2" xfId="29026" xr:uid="{00000000-0005-0000-0000-00003E4B0000}"/>
    <cellStyle name="Note 3 5 2 4 5 3" xfId="43479" xr:uid="{00000000-0005-0000-0000-00003F4B0000}"/>
    <cellStyle name="Note 3 5 2 4 6" xfId="15209" xr:uid="{00000000-0005-0000-0000-0000404B0000}"/>
    <cellStyle name="Note 3 5 2 4 6 2" xfId="32644" xr:uid="{00000000-0005-0000-0000-0000414B0000}"/>
    <cellStyle name="Note 3 5 2 4 6 3" xfId="47097" xr:uid="{00000000-0005-0000-0000-0000424B0000}"/>
    <cellStyle name="Note 3 5 2 4 7" xfId="18598" xr:uid="{00000000-0005-0000-0000-0000434B0000}"/>
    <cellStyle name="Note 3 5 2 4 8" xfId="20371" xr:uid="{00000000-0005-0000-0000-0000444B0000}"/>
    <cellStyle name="Note 3 5 2 5" xfId="4265" xr:uid="{00000000-0005-0000-0000-0000454B0000}"/>
    <cellStyle name="Note 3 5 2 5 2" xfId="13824" xr:uid="{00000000-0005-0000-0000-0000464B0000}"/>
    <cellStyle name="Note 3 5 2 5 2 2" xfId="31259" xr:uid="{00000000-0005-0000-0000-0000474B0000}"/>
    <cellStyle name="Note 3 5 2 5 2 3" xfId="45712" xr:uid="{00000000-0005-0000-0000-0000484B0000}"/>
    <cellStyle name="Note 3 5 2 5 3" xfId="16285" xr:uid="{00000000-0005-0000-0000-0000494B0000}"/>
    <cellStyle name="Note 3 5 2 5 3 2" xfId="33720" xr:uid="{00000000-0005-0000-0000-00004A4B0000}"/>
    <cellStyle name="Note 3 5 2 5 3 3" xfId="48173" xr:uid="{00000000-0005-0000-0000-00004B4B0000}"/>
    <cellStyle name="Note 3 5 2 5 4" xfId="21701" xr:uid="{00000000-0005-0000-0000-00004C4B0000}"/>
    <cellStyle name="Note 3 5 2 5 5" xfId="36154" xr:uid="{00000000-0005-0000-0000-00004D4B0000}"/>
    <cellStyle name="Note 3 5 2 6" xfId="6727" xr:uid="{00000000-0005-0000-0000-00004E4B0000}"/>
    <cellStyle name="Note 3 5 2 6 2" xfId="24162" xr:uid="{00000000-0005-0000-0000-00004F4B0000}"/>
    <cellStyle name="Note 3 5 2 6 3" xfId="38615" xr:uid="{00000000-0005-0000-0000-0000504B0000}"/>
    <cellStyle name="Note 3 5 2 7" xfId="9168" xr:uid="{00000000-0005-0000-0000-0000514B0000}"/>
    <cellStyle name="Note 3 5 2 7 2" xfId="26603" xr:uid="{00000000-0005-0000-0000-0000524B0000}"/>
    <cellStyle name="Note 3 5 2 7 3" xfId="41056" xr:uid="{00000000-0005-0000-0000-0000534B0000}"/>
    <cellStyle name="Note 3 5 2 8" xfId="11588" xr:uid="{00000000-0005-0000-0000-0000544B0000}"/>
    <cellStyle name="Note 3 5 2 8 2" xfId="29023" xr:uid="{00000000-0005-0000-0000-0000554B0000}"/>
    <cellStyle name="Note 3 5 2 8 3" xfId="43476" xr:uid="{00000000-0005-0000-0000-0000564B0000}"/>
    <cellStyle name="Note 3 5 2 9" xfId="18595" xr:uid="{00000000-0005-0000-0000-0000574B0000}"/>
    <cellStyle name="Note 3 5 3" xfId="1758" xr:uid="{00000000-0005-0000-0000-0000584B0000}"/>
    <cellStyle name="Note 3 5 3 2" xfId="1759" xr:uid="{00000000-0005-0000-0000-0000594B0000}"/>
    <cellStyle name="Note 3 5 3 2 2" xfId="4270" xr:uid="{00000000-0005-0000-0000-00005A4B0000}"/>
    <cellStyle name="Note 3 5 3 2 2 2" xfId="13828" xr:uid="{00000000-0005-0000-0000-00005B4B0000}"/>
    <cellStyle name="Note 3 5 3 2 2 2 2" xfId="31263" xr:uid="{00000000-0005-0000-0000-00005C4B0000}"/>
    <cellStyle name="Note 3 5 3 2 2 2 3" xfId="45716" xr:uid="{00000000-0005-0000-0000-00005D4B0000}"/>
    <cellStyle name="Note 3 5 3 2 2 3" xfId="16289" xr:uid="{00000000-0005-0000-0000-00005E4B0000}"/>
    <cellStyle name="Note 3 5 3 2 2 3 2" xfId="33724" xr:uid="{00000000-0005-0000-0000-00005F4B0000}"/>
    <cellStyle name="Note 3 5 3 2 2 3 3" xfId="48177" xr:uid="{00000000-0005-0000-0000-0000604B0000}"/>
    <cellStyle name="Note 3 5 3 2 2 4" xfId="21706" xr:uid="{00000000-0005-0000-0000-0000614B0000}"/>
    <cellStyle name="Note 3 5 3 2 2 5" xfId="36159" xr:uid="{00000000-0005-0000-0000-0000624B0000}"/>
    <cellStyle name="Note 3 5 3 2 3" xfId="6732" xr:uid="{00000000-0005-0000-0000-0000634B0000}"/>
    <cellStyle name="Note 3 5 3 2 3 2" xfId="24167" xr:uid="{00000000-0005-0000-0000-0000644B0000}"/>
    <cellStyle name="Note 3 5 3 2 3 3" xfId="38620" xr:uid="{00000000-0005-0000-0000-0000654B0000}"/>
    <cellStyle name="Note 3 5 3 2 4" xfId="9173" xr:uid="{00000000-0005-0000-0000-0000664B0000}"/>
    <cellStyle name="Note 3 5 3 2 4 2" xfId="26608" xr:uid="{00000000-0005-0000-0000-0000674B0000}"/>
    <cellStyle name="Note 3 5 3 2 4 3" xfId="41061" xr:uid="{00000000-0005-0000-0000-0000684B0000}"/>
    <cellStyle name="Note 3 5 3 2 5" xfId="11593" xr:uid="{00000000-0005-0000-0000-0000694B0000}"/>
    <cellStyle name="Note 3 5 3 2 5 2" xfId="29028" xr:uid="{00000000-0005-0000-0000-00006A4B0000}"/>
    <cellStyle name="Note 3 5 3 2 5 3" xfId="43481" xr:uid="{00000000-0005-0000-0000-00006B4B0000}"/>
    <cellStyle name="Note 3 5 3 2 6" xfId="18600" xr:uid="{00000000-0005-0000-0000-00006C4B0000}"/>
    <cellStyle name="Note 3 5 3 3" xfId="1760" xr:uid="{00000000-0005-0000-0000-00006D4B0000}"/>
    <cellStyle name="Note 3 5 3 3 2" xfId="4271" xr:uid="{00000000-0005-0000-0000-00006E4B0000}"/>
    <cellStyle name="Note 3 5 3 3 2 2" xfId="13829" xr:uid="{00000000-0005-0000-0000-00006F4B0000}"/>
    <cellStyle name="Note 3 5 3 3 2 2 2" xfId="31264" xr:uid="{00000000-0005-0000-0000-0000704B0000}"/>
    <cellStyle name="Note 3 5 3 3 2 2 3" xfId="45717" xr:uid="{00000000-0005-0000-0000-0000714B0000}"/>
    <cellStyle name="Note 3 5 3 3 2 3" xfId="16290" xr:uid="{00000000-0005-0000-0000-0000724B0000}"/>
    <cellStyle name="Note 3 5 3 3 2 3 2" xfId="33725" xr:uid="{00000000-0005-0000-0000-0000734B0000}"/>
    <cellStyle name="Note 3 5 3 3 2 3 3" xfId="48178" xr:uid="{00000000-0005-0000-0000-0000744B0000}"/>
    <cellStyle name="Note 3 5 3 3 2 4" xfId="21707" xr:uid="{00000000-0005-0000-0000-0000754B0000}"/>
    <cellStyle name="Note 3 5 3 3 2 5" xfId="36160" xr:uid="{00000000-0005-0000-0000-0000764B0000}"/>
    <cellStyle name="Note 3 5 3 3 3" xfId="6733" xr:uid="{00000000-0005-0000-0000-0000774B0000}"/>
    <cellStyle name="Note 3 5 3 3 3 2" xfId="24168" xr:uid="{00000000-0005-0000-0000-0000784B0000}"/>
    <cellStyle name="Note 3 5 3 3 3 3" xfId="38621" xr:uid="{00000000-0005-0000-0000-0000794B0000}"/>
    <cellStyle name="Note 3 5 3 3 4" xfId="9174" xr:uid="{00000000-0005-0000-0000-00007A4B0000}"/>
    <cellStyle name="Note 3 5 3 3 4 2" xfId="26609" xr:uid="{00000000-0005-0000-0000-00007B4B0000}"/>
    <cellStyle name="Note 3 5 3 3 4 3" xfId="41062" xr:uid="{00000000-0005-0000-0000-00007C4B0000}"/>
    <cellStyle name="Note 3 5 3 3 5" xfId="11594" xr:uid="{00000000-0005-0000-0000-00007D4B0000}"/>
    <cellStyle name="Note 3 5 3 3 5 2" xfId="29029" xr:uid="{00000000-0005-0000-0000-00007E4B0000}"/>
    <cellStyle name="Note 3 5 3 3 5 3" xfId="43482" xr:uid="{00000000-0005-0000-0000-00007F4B0000}"/>
    <cellStyle name="Note 3 5 3 3 6" xfId="18601" xr:uid="{00000000-0005-0000-0000-0000804B0000}"/>
    <cellStyle name="Note 3 5 3 4" xfId="1761" xr:uid="{00000000-0005-0000-0000-0000814B0000}"/>
    <cellStyle name="Note 3 5 3 4 2" xfId="4272" xr:uid="{00000000-0005-0000-0000-0000824B0000}"/>
    <cellStyle name="Note 3 5 3 4 2 2" xfId="21708" xr:uid="{00000000-0005-0000-0000-0000834B0000}"/>
    <cellStyle name="Note 3 5 3 4 2 3" xfId="36161" xr:uid="{00000000-0005-0000-0000-0000844B0000}"/>
    <cellStyle name="Note 3 5 3 4 3" xfId="6734" xr:uid="{00000000-0005-0000-0000-0000854B0000}"/>
    <cellStyle name="Note 3 5 3 4 3 2" xfId="24169" xr:uid="{00000000-0005-0000-0000-0000864B0000}"/>
    <cellStyle name="Note 3 5 3 4 3 3" xfId="38622" xr:uid="{00000000-0005-0000-0000-0000874B0000}"/>
    <cellStyle name="Note 3 5 3 4 4" xfId="9175" xr:uid="{00000000-0005-0000-0000-0000884B0000}"/>
    <cellStyle name="Note 3 5 3 4 4 2" xfId="26610" xr:uid="{00000000-0005-0000-0000-0000894B0000}"/>
    <cellStyle name="Note 3 5 3 4 4 3" xfId="41063" xr:uid="{00000000-0005-0000-0000-00008A4B0000}"/>
    <cellStyle name="Note 3 5 3 4 5" xfId="11595" xr:uid="{00000000-0005-0000-0000-00008B4B0000}"/>
    <cellStyle name="Note 3 5 3 4 5 2" xfId="29030" xr:uid="{00000000-0005-0000-0000-00008C4B0000}"/>
    <cellStyle name="Note 3 5 3 4 5 3" xfId="43483" xr:uid="{00000000-0005-0000-0000-00008D4B0000}"/>
    <cellStyle name="Note 3 5 3 4 6" xfId="15210" xr:uid="{00000000-0005-0000-0000-00008E4B0000}"/>
    <cellStyle name="Note 3 5 3 4 6 2" xfId="32645" xr:uid="{00000000-0005-0000-0000-00008F4B0000}"/>
    <cellStyle name="Note 3 5 3 4 6 3" xfId="47098" xr:uid="{00000000-0005-0000-0000-0000904B0000}"/>
    <cellStyle name="Note 3 5 3 4 7" xfId="18602" xr:uid="{00000000-0005-0000-0000-0000914B0000}"/>
    <cellStyle name="Note 3 5 3 4 8" xfId="20372" xr:uid="{00000000-0005-0000-0000-0000924B0000}"/>
    <cellStyle name="Note 3 5 3 5" xfId="4269" xr:uid="{00000000-0005-0000-0000-0000934B0000}"/>
    <cellStyle name="Note 3 5 3 5 2" xfId="13827" xr:uid="{00000000-0005-0000-0000-0000944B0000}"/>
    <cellStyle name="Note 3 5 3 5 2 2" xfId="31262" xr:uid="{00000000-0005-0000-0000-0000954B0000}"/>
    <cellStyle name="Note 3 5 3 5 2 3" xfId="45715" xr:uid="{00000000-0005-0000-0000-0000964B0000}"/>
    <cellStyle name="Note 3 5 3 5 3" xfId="16288" xr:uid="{00000000-0005-0000-0000-0000974B0000}"/>
    <cellStyle name="Note 3 5 3 5 3 2" xfId="33723" xr:uid="{00000000-0005-0000-0000-0000984B0000}"/>
    <cellStyle name="Note 3 5 3 5 3 3" xfId="48176" xr:uid="{00000000-0005-0000-0000-0000994B0000}"/>
    <cellStyle name="Note 3 5 3 5 4" xfId="21705" xr:uid="{00000000-0005-0000-0000-00009A4B0000}"/>
    <cellStyle name="Note 3 5 3 5 5" xfId="36158" xr:uid="{00000000-0005-0000-0000-00009B4B0000}"/>
    <cellStyle name="Note 3 5 3 6" xfId="6731" xr:uid="{00000000-0005-0000-0000-00009C4B0000}"/>
    <cellStyle name="Note 3 5 3 6 2" xfId="24166" xr:uid="{00000000-0005-0000-0000-00009D4B0000}"/>
    <cellStyle name="Note 3 5 3 6 3" xfId="38619" xr:uid="{00000000-0005-0000-0000-00009E4B0000}"/>
    <cellStyle name="Note 3 5 3 7" xfId="9172" xr:uid="{00000000-0005-0000-0000-00009F4B0000}"/>
    <cellStyle name="Note 3 5 3 7 2" xfId="26607" xr:uid="{00000000-0005-0000-0000-0000A04B0000}"/>
    <cellStyle name="Note 3 5 3 7 3" xfId="41060" xr:uid="{00000000-0005-0000-0000-0000A14B0000}"/>
    <cellStyle name="Note 3 5 3 8" xfId="11592" xr:uid="{00000000-0005-0000-0000-0000A24B0000}"/>
    <cellStyle name="Note 3 5 3 8 2" xfId="29027" xr:uid="{00000000-0005-0000-0000-0000A34B0000}"/>
    <cellStyle name="Note 3 5 3 8 3" xfId="43480" xr:uid="{00000000-0005-0000-0000-0000A44B0000}"/>
    <cellStyle name="Note 3 5 3 9" xfId="18599" xr:uid="{00000000-0005-0000-0000-0000A54B0000}"/>
    <cellStyle name="Note 3 5 4" xfId="1762" xr:uid="{00000000-0005-0000-0000-0000A64B0000}"/>
    <cellStyle name="Note 3 5 4 2" xfId="1763" xr:uid="{00000000-0005-0000-0000-0000A74B0000}"/>
    <cellStyle name="Note 3 5 4 2 2" xfId="4274" xr:uid="{00000000-0005-0000-0000-0000A84B0000}"/>
    <cellStyle name="Note 3 5 4 2 2 2" xfId="13831" xr:uid="{00000000-0005-0000-0000-0000A94B0000}"/>
    <cellStyle name="Note 3 5 4 2 2 2 2" xfId="31266" xr:uid="{00000000-0005-0000-0000-0000AA4B0000}"/>
    <cellStyle name="Note 3 5 4 2 2 2 3" xfId="45719" xr:uid="{00000000-0005-0000-0000-0000AB4B0000}"/>
    <cellStyle name="Note 3 5 4 2 2 3" xfId="16292" xr:uid="{00000000-0005-0000-0000-0000AC4B0000}"/>
    <cellStyle name="Note 3 5 4 2 2 3 2" xfId="33727" xr:uid="{00000000-0005-0000-0000-0000AD4B0000}"/>
    <cellStyle name="Note 3 5 4 2 2 3 3" xfId="48180" xr:uid="{00000000-0005-0000-0000-0000AE4B0000}"/>
    <cellStyle name="Note 3 5 4 2 2 4" xfId="21710" xr:uid="{00000000-0005-0000-0000-0000AF4B0000}"/>
    <cellStyle name="Note 3 5 4 2 2 5" xfId="36163" xr:uid="{00000000-0005-0000-0000-0000B04B0000}"/>
    <cellStyle name="Note 3 5 4 2 3" xfId="6736" xr:uid="{00000000-0005-0000-0000-0000B14B0000}"/>
    <cellStyle name="Note 3 5 4 2 3 2" xfId="24171" xr:uid="{00000000-0005-0000-0000-0000B24B0000}"/>
    <cellStyle name="Note 3 5 4 2 3 3" xfId="38624" xr:uid="{00000000-0005-0000-0000-0000B34B0000}"/>
    <cellStyle name="Note 3 5 4 2 4" xfId="9177" xr:uid="{00000000-0005-0000-0000-0000B44B0000}"/>
    <cellStyle name="Note 3 5 4 2 4 2" xfId="26612" xr:uid="{00000000-0005-0000-0000-0000B54B0000}"/>
    <cellStyle name="Note 3 5 4 2 4 3" xfId="41065" xr:uid="{00000000-0005-0000-0000-0000B64B0000}"/>
    <cellStyle name="Note 3 5 4 2 5" xfId="11597" xr:uid="{00000000-0005-0000-0000-0000B74B0000}"/>
    <cellStyle name="Note 3 5 4 2 5 2" xfId="29032" xr:uid="{00000000-0005-0000-0000-0000B84B0000}"/>
    <cellStyle name="Note 3 5 4 2 5 3" xfId="43485" xr:uid="{00000000-0005-0000-0000-0000B94B0000}"/>
    <cellStyle name="Note 3 5 4 2 6" xfId="18604" xr:uid="{00000000-0005-0000-0000-0000BA4B0000}"/>
    <cellStyle name="Note 3 5 4 3" xfId="1764" xr:uid="{00000000-0005-0000-0000-0000BB4B0000}"/>
    <cellStyle name="Note 3 5 4 3 2" xfId="4275" xr:uid="{00000000-0005-0000-0000-0000BC4B0000}"/>
    <cellStyle name="Note 3 5 4 3 2 2" xfId="13832" xr:uid="{00000000-0005-0000-0000-0000BD4B0000}"/>
    <cellStyle name="Note 3 5 4 3 2 2 2" xfId="31267" xr:uid="{00000000-0005-0000-0000-0000BE4B0000}"/>
    <cellStyle name="Note 3 5 4 3 2 2 3" xfId="45720" xr:uid="{00000000-0005-0000-0000-0000BF4B0000}"/>
    <cellStyle name="Note 3 5 4 3 2 3" xfId="16293" xr:uid="{00000000-0005-0000-0000-0000C04B0000}"/>
    <cellStyle name="Note 3 5 4 3 2 3 2" xfId="33728" xr:uid="{00000000-0005-0000-0000-0000C14B0000}"/>
    <cellStyle name="Note 3 5 4 3 2 3 3" xfId="48181" xr:uid="{00000000-0005-0000-0000-0000C24B0000}"/>
    <cellStyle name="Note 3 5 4 3 2 4" xfId="21711" xr:uid="{00000000-0005-0000-0000-0000C34B0000}"/>
    <cellStyle name="Note 3 5 4 3 2 5" xfId="36164" xr:uid="{00000000-0005-0000-0000-0000C44B0000}"/>
    <cellStyle name="Note 3 5 4 3 3" xfId="6737" xr:uid="{00000000-0005-0000-0000-0000C54B0000}"/>
    <cellStyle name="Note 3 5 4 3 3 2" xfId="24172" xr:uid="{00000000-0005-0000-0000-0000C64B0000}"/>
    <cellStyle name="Note 3 5 4 3 3 3" xfId="38625" xr:uid="{00000000-0005-0000-0000-0000C74B0000}"/>
    <cellStyle name="Note 3 5 4 3 4" xfId="9178" xr:uid="{00000000-0005-0000-0000-0000C84B0000}"/>
    <cellStyle name="Note 3 5 4 3 4 2" xfId="26613" xr:uid="{00000000-0005-0000-0000-0000C94B0000}"/>
    <cellStyle name="Note 3 5 4 3 4 3" xfId="41066" xr:uid="{00000000-0005-0000-0000-0000CA4B0000}"/>
    <cellStyle name="Note 3 5 4 3 5" xfId="11598" xr:uid="{00000000-0005-0000-0000-0000CB4B0000}"/>
    <cellStyle name="Note 3 5 4 3 5 2" xfId="29033" xr:uid="{00000000-0005-0000-0000-0000CC4B0000}"/>
    <cellStyle name="Note 3 5 4 3 5 3" xfId="43486" xr:uid="{00000000-0005-0000-0000-0000CD4B0000}"/>
    <cellStyle name="Note 3 5 4 3 6" xfId="18605" xr:uid="{00000000-0005-0000-0000-0000CE4B0000}"/>
    <cellStyle name="Note 3 5 4 4" xfId="1765" xr:uid="{00000000-0005-0000-0000-0000CF4B0000}"/>
    <cellStyle name="Note 3 5 4 4 2" xfId="4276" xr:uid="{00000000-0005-0000-0000-0000D04B0000}"/>
    <cellStyle name="Note 3 5 4 4 2 2" xfId="21712" xr:uid="{00000000-0005-0000-0000-0000D14B0000}"/>
    <cellStyle name="Note 3 5 4 4 2 3" xfId="36165" xr:uid="{00000000-0005-0000-0000-0000D24B0000}"/>
    <cellStyle name="Note 3 5 4 4 3" xfId="6738" xr:uid="{00000000-0005-0000-0000-0000D34B0000}"/>
    <cellStyle name="Note 3 5 4 4 3 2" xfId="24173" xr:uid="{00000000-0005-0000-0000-0000D44B0000}"/>
    <cellStyle name="Note 3 5 4 4 3 3" xfId="38626" xr:uid="{00000000-0005-0000-0000-0000D54B0000}"/>
    <cellStyle name="Note 3 5 4 4 4" xfId="9179" xr:uid="{00000000-0005-0000-0000-0000D64B0000}"/>
    <cellStyle name="Note 3 5 4 4 4 2" xfId="26614" xr:uid="{00000000-0005-0000-0000-0000D74B0000}"/>
    <cellStyle name="Note 3 5 4 4 4 3" xfId="41067" xr:uid="{00000000-0005-0000-0000-0000D84B0000}"/>
    <cellStyle name="Note 3 5 4 4 5" xfId="11599" xr:uid="{00000000-0005-0000-0000-0000D94B0000}"/>
    <cellStyle name="Note 3 5 4 4 5 2" xfId="29034" xr:uid="{00000000-0005-0000-0000-0000DA4B0000}"/>
    <cellStyle name="Note 3 5 4 4 5 3" xfId="43487" xr:uid="{00000000-0005-0000-0000-0000DB4B0000}"/>
    <cellStyle name="Note 3 5 4 4 6" xfId="15211" xr:uid="{00000000-0005-0000-0000-0000DC4B0000}"/>
    <cellStyle name="Note 3 5 4 4 6 2" xfId="32646" xr:uid="{00000000-0005-0000-0000-0000DD4B0000}"/>
    <cellStyle name="Note 3 5 4 4 6 3" xfId="47099" xr:uid="{00000000-0005-0000-0000-0000DE4B0000}"/>
    <cellStyle name="Note 3 5 4 4 7" xfId="18606" xr:uid="{00000000-0005-0000-0000-0000DF4B0000}"/>
    <cellStyle name="Note 3 5 4 4 8" xfId="20373" xr:uid="{00000000-0005-0000-0000-0000E04B0000}"/>
    <cellStyle name="Note 3 5 4 5" xfId="4273" xr:uid="{00000000-0005-0000-0000-0000E14B0000}"/>
    <cellStyle name="Note 3 5 4 5 2" xfId="13830" xr:uid="{00000000-0005-0000-0000-0000E24B0000}"/>
    <cellStyle name="Note 3 5 4 5 2 2" xfId="31265" xr:uid="{00000000-0005-0000-0000-0000E34B0000}"/>
    <cellStyle name="Note 3 5 4 5 2 3" xfId="45718" xr:uid="{00000000-0005-0000-0000-0000E44B0000}"/>
    <cellStyle name="Note 3 5 4 5 3" xfId="16291" xr:uid="{00000000-0005-0000-0000-0000E54B0000}"/>
    <cellStyle name="Note 3 5 4 5 3 2" xfId="33726" xr:uid="{00000000-0005-0000-0000-0000E64B0000}"/>
    <cellStyle name="Note 3 5 4 5 3 3" xfId="48179" xr:uid="{00000000-0005-0000-0000-0000E74B0000}"/>
    <cellStyle name="Note 3 5 4 5 4" xfId="21709" xr:uid="{00000000-0005-0000-0000-0000E84B0000}"/>
    <cellStyle name="Note 3 5 4 5 5" xfId="36162" xr:uid="{00000000-0005-0000-0000-0000E94B0000}"/>
    <cellStyle name="Note 3 5 4 6" xfId="6735" xr:uid="{00000000-0005-0000-0000-0000EA4B0000}"/>
    <cellStyle name="Note 3 5 4 6 2" xfId="24170" xr:uid="{00000000-0005-0000-0000-0000EB4B0000}"/>
    <cellStyle name="Note 3 5 4 6 3" xfId="38623" xr:uid="{00000000-0005-0000-0000-0000EC4B0000}"/>
    <cellStyle name="Note 3 5 4 7" xfId="9176" xr:uid="{00000000-0005-0000-0000-0000ED4B0000}"/>
    <cellStyle name="Note 3 5 4 7 2" xfId="26611" xr:uid="{00000000-0005-0000-0000-0000EE4B0000}"/>
    <cellStyle name="Note 3 5 4 7 3" xfId="41064" xr:uid="{00000000-0005-0000-0000-0000EF4B0000}"/>
    <cellStyle name="Note 3 5 4 8" xfId="11596" xr:uid="{00000000-0005-0000-0000-0000F04B0000}"/>
    <cellStyle name="Note 3 5 4 8 2" xfId="29031" xr:uid="{00000000-0005-0000-0000-0000F14B0000}"/>
    <cellStyle name="Note 3 5 4 8 3" xfId="43484" xr:uid="{00000000-0005-0000-0000-0000F24B0000}"/>
    <cellStyle name="Note 3 5 4 9" xfId="18603" xr:uid="{00000000-0005-0000-0000-0000F34B0000}"/>
    <cellStyle name="Note 3 5 5" xfId="1766" xr:uid="{00000000-0005-0000-0000-0000F44B0000}"/>
    <cellStyle name="Note 3 5 5 2" xfId="1767" xr:uid="{00000000-0005-0000-0000-0000F54B0000}"/>
    <cellStyle name="Note 3 5 5 2 2" xfId="4278" xr:uid="{00000000-0005-0000-0000-0000F64B0000}"/>
    <cellStyle name="Note 3 5 5 2 2 2" xfId="13834" xr:uid="{00000000-0005-0000-0000-0000F74B0000}"/>
    <cellStyle name="Note 3 5 5 2 2 2 2" xfId="31269" xr:uid="{00000000-0005-0000-0000-0000F84B0000}"/>
    <cellStyle name="Note 3 5 5 2 2 2 3" xfId="45722" xr:uid="{00000000-0005-0000-0000-0000F94B0000}"/>
    <cellStyle name="Note 3 5 5 2 2 3" xfId="16295" xr:uid="{00000000-0005-0000-0000-0000FA4B0000}"/>
    <cellStyle name="Note 3 5 5 2 2 3 2" xfId="33730" xr:uid="{00000000-0005-0000-0000-0000FB4B0000}"/>
    <cellStyle name="Note 3 5 5 2 2 3 3" xfId="48183" xr:uid="{00000000-0005-0000-0000-0000FC4B0000}"/>
    <cellStyle name="Note 3 5 5 2 2 4" xfId="21714" xr:uid="{00000000-0005-0000-0000-0000FD4B0000}"/>
    <cellStyle name="Note 3 5 5 2 2 5" xfId="36167" xr:uid="{00000000-0005-0000-0000-0000FE4B0000}"/>
    <cellStyle name="Note 3 5 5 2 3" xfId="6740" xr:uid="{00000000-0005-0000-0000-0000FF4B0000}"/>
    <cellStyle name="Note 3 5 5 2 3 2" xfId="24175" xr:uid="{00000000-0005-0000-0000-0000004C0000}"/>
    <cellStyle name="Note 3 5 5 2 3 3" xfId="38628" xr:uid="{00000000-0005-0000-0000-0000014C0000}"/>
    <cellStyle name="Note 3 5 5 2 4" xfId="9181" xr:uid="{00000000-0005-0000-0000-0000024C0000}"/>
    <cellStyle name="Note 3 5 5 2 4 2" xfId="26616" xr:uid="{00000000-0005-0000-0000-0000034C0000}"/>
    <cellStyle name="Note 3 5 5 2 4 3" xfId="41069" xr:uid="{00000000-0005-0000-0000-0000044C0000}"/>
    <cellStyle name="Note 3 5 5 2 5" xfId="11601" xr:uid="{00000000-0005-0000-0000-0000054C0000}"/>
    <cellStyle name="Note 3 5 5 2 5 2" xfId="29036" xr:uid="{00000000-0005-0000-0000-0000064C0000}"/>
    <cellStyle name="Note 3 5 5 2 5 3" xfId="43489" xr:uid="{00000000-0005-0000-0000-0000074C0000}"/>
    <cellStyle name="Note 3 5 5 2 6" xfId="18608" xr:uid="{00000000-0005-0000-0000-0000084C0000}"/>
    <cellStyle name="Note 3 5 5 3" xfId="1768" xr:uid="{00000000-0005-0000-0000-0000094C0000}"/>
    <cellStyle name="Note 3 5 5 3 2" xfId="4279" xr:uid="{00000000-0005-0000-0000-00000A4C0000}"/>
    <cellStyle name="Note 3 5 5 3 2 2" xfId="13835" xr:uid="{00000000-0005-0000-0000-00000B4C0000}"/>
    <cellStyle name="Note 3 5 5 3 2 2 2" xfId="31270" xr:uid="{00000000-0005-0000-0000-00000C4C0000}"/>
    <cellStyle name="Note 3 5 5 3 2 2 3" xfId="45723" xr:uid="{00000000-0005-0000-0000-00000D4C0000}"/>
    <cellStyle name="Note 3 5 5 3 2 3" xfId="16296" xr:uid="{00000000-0005-0000-0000-00000E4C0000}"/>
    <cellStyle name="Note 3 5 5 3 2 3 2" xfId="33731" xr:uid="{00000000-0005-0000-0000-00000F4C0000}"/>
    <cellStyle name="Note 3 5 5 3 2 3 3" xfId="48184" xr:uid="{00000000-0005-0000-0000-0000104C0000}"/>
    <cellStyle name="Note 3 5 5 3 2 4" xfId="21715" xr:uid="{00000000-0005-0000-0000-0000114C0000}"/>
    <cellStyle name="Note 3 5 5 3 2 5" xfId="36168" xr:uid="{00000000-0005-0000-0000-0000124C0000}"/>
    <cellStyle name="Note 3 5 5 3 3" xfId="6741" xr:uid="{00000000-0005-0000-0000-0000134C0000}"/>
    <cellStyle name="Note 3 5 5 3 3 2" xfId="24176" xr:uid="{00000000-0005-0000-0000-0000144C0000}"/>
    <cellStyle name="Note 3 5 5 3 3 3" xfId="38629" xr:uid="{00000000-0005-0000-0000-0000154C0000}"/>
    <cellStyle name="Note 3 5 5 3 4" xfId="9182" xr:uid="{00000000-0005-0000-0000-0000164C0000}"/>
    <cellStyle name="Note 3 5 5 3 4 2" xfId="26617" xr:uid="{00000000-0005-0000-0000-0000174C0000}"/>
    <cellStyle name="Note 3 5 5 3 4 3" xfId="41070" xr:uid="{00000000-0005-0000-0000-0000184C0000}"/>
    <cellStyle name="Note 3 5 5 3 5" xfId="11602" xr:uid="{00000000-0005-0000-0000-0000194C0000}"/>
    <cellStyle name="Note 3 5 5 3 5 2" xfId="29037" xr:uid="{00000000-0005-0000-0000-00001A4C0000}"/>
    <cellStyle name="Note 3 5 5 3 5 3" xfId="43490" xr:uid="{00000000-0005-0000-0000-00001B4C0000}"/>
    <cellStyle name="Note 3 5 5 3 6" xfId="18609" xr:uid="{00000000-0005-0000-0000-00001C4C0000}"/>
    <cellStyle name="Note 3 5 5 4" xfId="1769" xr:uid="{00000000-0005-0000-0000-00001D4C0000}"/>
    <cellStyle name="Note 3 5 5 4 2" xfId="4280" xr:uid="{00000000-0005-0000-0000-00001E4C0000}"/>
    <cellStyle name="Note 3 5 5 4 2 2" xfId="21716" xr:uid="{00000000-0005-0000-0000-00001F4C0000}"/>
    <cellStyle name="Note 3 5 5 4 2 3" xfId="36169" xr:uid="{00000000-0005-0000-0000-0000204C0000}"/>
    <cellStyle name="Note 3 5 5 4 3" xfId="6742" xr:uid="{00000000-0005-0000-0000-0000214C0000}"/>
    <cellStyle name="Note 3 5 5 4 3 2" xfId="24177" xr:uid="{00000000-0005-0000-0000-0000224C0000}"/>
    <cellStyle name="Note 3 5 5 4 3 3" xfId="38630" xr:uid="{00000000-0005-0000-0000-0000234C0000}"/>
    <cellStyle name="Note 3 5 5 4 4" xfId="9183" xr:uid="{00000000-0005-0000-0000-0000244C0000}"/>
    <cellStyle name="Note 3 5 5 4 4 2" xfId="26618" xr:uid="{00000000-0005-0000-0000-0000254C0000}"/>
    <cellStyle name="Note 3 5 5 4 4 3" xfId="41071" xr:uid="{00000000-0005-0000-0000-0000264C0000}"/>
    <cellStyle name="Note 3 5 5 4 5" xfId="11603" xr:uid="{00000000-0005-0000-0000-0000274C0000}"/>
    <cellStyle name="Note 3 5 5 4 5 2" xfId="29038" xr:uid="{00000000-0005-0000-0000-0000284C0000}"/>
    <cellStyle name="Note 3 5 5 4 5 3" xfId="43491" xr:uid="{00000000-0005-0000-0000-0000294C0000}"/>
    <cellStyle name="Note 3 5 5 4 6" xfId="15212" xr:uid="{00000000-0005-0000-0000-00002A4C0000}"/>
    <cellStyle name="Note 3 5 5 4 6 2" xfId="32647" xr:uid="{00000000-0005-0000-0000-00002B4C0000}"/>
    <cellStyle name="Note 3 5 5 4 6 3" xfId="47100" xr:uid="{00000000-0005-0000-0000-00002C4C0000}"/>
    <cellStyle name="Note 3 5 5 4 7" xfId="18610" xr:uid="{00000000-0005-0000-0000-00002D4C0000}"/>
    <cellStyle name="Note 3 5 5 4 8" xfId="20374" xr:uid="{00000000-0005-0000-0000-00002E4C0000}"/>
    <cellStyle name="Note 3 5 5 5" xfId="4277" xr:uid="{00000000-0005-0000-0000-00002F4C0000}"/>
    <cellStyle name="Note 3 5 5 5 2" xfId="13833" xr:uid="{00000000-0005-0000-0000-0000304C0000}"/>
    <cellStyle name="Note 3 5 5 5 2 2" xfId="31268" xr:uid="{00000000-0005-0000-0000-0000314C0000}"/>
    <cellStyle name="Note 3 5 5 5 2 3" xfId="45721" xr:uid="{00000000-0005-0000-0000-0000324C0000}"/>
    <cellStyle name="Note 3 5 5 5 3" xfId="16294" xr:uid="{00000000-0005-0000-0000-0000334C0000}"/>
    <cellStyle name="Note 3 5 5 5 3 2" xfId="33729" xr:uid="{00000000-0005-0000-0000-0000344C0000}"/>
    <cellStyle name="Note 3 5 5 5 3 3" xfId="48182" xr:uid="{00000000-0005-0000-0000-0000354C0000}"/>
    <cellStyle name="Note 3 5 5 5 4" xfId="21713" xr:uid="{00000000-0005-0000-0000-0000364C0000}"/>
    <cellStyle name="Note 3 5 5 5 5" xfId="36166" xr:uid="{00000000-0005-0000-0000-0000374C0000}"/>
    <cellStyle name="Note 3 5 5 6" xfId="6739" xr:uid="{00000000-0005-0000-0000-0000384C0000}"/>
    <cellStyle name="Note 3 5 5 6 2" xfId="24174" xr:uid="{00000000-0005-0000-0000-0000394C0000}"/>
    <cellStyle name="Note 3 5 5 6 3" xfId="38627" xr:uid="{00000000-0005-0000-0000-00003A4C0000}"/>
    <cellStyle name="Note 3 5 5 7" xfId="9180" xr:uid="{00000000-0005-0000-0000-00003B4C0000}"/>
    <cellStyle name="Note 3 5 5 7 2" xfId="26615" xr:uid="{00000000-0005-0000-0000-00003C4C0000}"/>
    <cellStyle name="Note 3 5 5 7 3" xfId="41068" xr:uid="{00000000-0005-0000-0000-00003D4C0000}"/>
    <cellStyle name="Note 3 5 5 8" xfId="11600" xr:uid="{00000000-0005-0000-0000-00003E4C0000}"/>
    <cellStyle name="Note 3 5 5 8 2" xfId="29035" xr:uid="{00000000-0005-0000-0000-00003F4C0000}"/>
    <cellStyle name="Note 3 5 5 8 3" xfId="43488" xr:uid="{00000000-0005-0000-0000-0000404C0000}"/>
    <cellStyle name="Note 3 5 5 9" xfId="18607" xr:uid="{00000000-0005-0000-0000-0000414C0000}"/>
    <cellStyle name="Note 3 5 6" xfId="1770" xr:uid="{00000000-0005-0000-0000-0000424C0000}"/>
    <cellStyle name="Note 3 5 6 2" xfId="4281" xr:uid="{00000000-0005-0000-0000-0000434C0000}"/>
    <cellStyle name="Note 3 5 6 2 2" xfId="13836" xr:uid="{00000000-0005-0000-0000-0000444C0000}"/>
    <cellStyle name="Note 3 5 6 2 2 2" xfId="31271" xr:uid="{00000000-0005-0000-0000-0000454C0000}"/>
    <cellStyle name="Note 3 5 6 2 2 3" xfId="45724" xr:uid="{00000000-0005-0000-0000-0000464C0000}"/>
    <cellStyle name="Note 3 5 6 2 3" xfId="16297" xr:uid="{00000000-0005-0000-0000-0000474C0000}"/>
    <cellStyle name="Note 3 5 6 2 3 2" xfId="33732" xr:uid="{00000000-0005-0000-0000-0000484C0000}"/>
    <cellStyle name="Note 3 5 6 2 3 3" xfId="48185" xr:uid="{00000000-0005-0000-0000-0000494C0000}"/>
    <cellStyle name="Note 3 5 6 2 4" xfId="21717" xr:uid="{00000000-0005-0000-0000-00004A4C0000}"/>
    <cellStyle name="Note 3 5 6 2 5" xfId="36170" xr:uid="{00000000-0005-0000-0000-00004B4C0000}"/>
    <cellStyle name="Note 3 5 6 3" xfId="6743" xr:uid="{00000000-0005-0000-0000-00004C4C0000}"/>
    <cellStyle name="Note 3 5 6 3 2" xfId="24178" xr:uid="{00000000-0005-0000-0000-00004D4C0000}"/>
    <cellStyle name="Note 3 5 6 3 3" xfId="38631" xr:uid="{00000000-0005-0000-0000-00004E4C0000}"/>
    <cellStyle name="Note 3 5 6 4" xfId="9184" xr:uid="{00000000-0005-0000-0000-00004F4C0000}"/>
    <cellStyle name="Note 3 5 6 4 2" xfId="26619" xr:uid="{00000000-0005-0000-0000-0000504C0000}"/>
    <cellStyle name="Note 3 5 6 4 3" xfId="41072" xr:uid="{00000000-0005-0000-0000-0000514C0000}"/>
    <cellStyle name="Note 3 5 6 5" xfId="11604" xr:uid="{00000000-0005-0000-0000-0000524C0000}"/>
    <cellStyle name="Note 3 5 6 5 2" xfId="29039" xr:uid="{00000000-0005-0000-0000-0000534C0000}"/>
    <cellStyle name="Note 3 5 6 5 3" xfId="43492" xr:uid="{00000000-0005-0000-0000-0000544C0000}"/>
    <cellStyle name="Note 3 5 6 6" xfId="18611" xr:uid="{00000000-0005-0000-0000-0000554C0000}"/>
    <cellStyle name="Note 3 5 7" xfId="1771" xr:uid="{00000000-0005-0000-0000-0000564C0000}"/>
    <cellStyle name="Note 3 5 7 2" xfId="4282" xr:uid="{00000000-0005-0000-0000-0000574C0000}"/>
    <cellStyle name="Note 3 5 7 2 2" xfId="13837" xr:uid="{00000000-0005-0000-0000-0000584C0000}"/>
    <cellStyle name="Note 3 5 7 2 2 2" xfId="31272" xr:uid="{00000000-0005-0000-0000-0000594C0000}"/>
    <cellStyle name="Note 3 5 7 2 2 3" xfId="45725" xr:uid="{00000000-0005-0000-0000-00005A4C0000}"/>
    <cellStyle name="Note 3 5 7 2 3" xfId="16298" xr:uid="{00000000-0005-0000-0000-00005B4C0000}"/>
    <cellStyle name="Note 3 5 7 2 3 2" xfId="33733" xr:uid="{00000000-0005-0000-0000-00005C4C0000}"/>
    <cellStyle name="Note 3 5 7 2 3 3" xfId="48186" xr:uid="{00000000-0005-0000-0000-00005D4C0000}"/>
    <cellStyle name="Note 3 5 7 2 4" xfId="21718" xr:uid="{00000000-0005-0000-0000-00005E4C0000}"/>
    <cellStyle name="Note 3 5 7 2 5" xfId="36171" xr:uid="{00000000-0005-0000-0000-00005F4C0000}"/>
    <cellStyle name="Note 3 5 7 3" xfId="6744" xr:uid="{00000000-0005-0000-0000-0000604C0000}"/>
    <cellStyle name="Note 3 5 7 3 2" xfId="24179" xr:uid="{00000000-0005-0000-0000-0000614C0000}"/>
    <cellStyle name="Note 3 5 7 3 3" xfId="38632" xr:uid="{00000000-0005-0000-0000-0000624C0000}"/>
    <cellStyle name="Note 3 5 7 4" xfId="9185" xr:uid="{00000000-0005-0000-0000-0000634C0000}"/>
    <cellStyle name="Note 3 5 7 4 2" xfId="26620" xr:uid="{00000000-0005-0000-0000-0000644C0000}"/>
    <cellStyle name="Note 3 5 7 4 3" xfId="41073" xr:uid="{00000000-0005-0000-0000-0000654C0000}"/>
    <cellStyle name="Note 3 5 7 5" xfId="11605" xr:uid="{00000000-0005-0000-0000-0000664C0000}"/>
    <cellStyle name="Note 3 5 7 5 2" xfId="29040" xr:uid="{00000000-0005-0000-0000-0000674C0000}"/>
    <cellStyle name="Note 3 5 7 5 3" xfId="43493" xr:uid="{00000000-0005-0000-0000-0000684C0000}"/>
    <cellStyle name="Note 3 5 7 6" xfId="18612" xr:uid="{00000000-0005-0000-0000-0000694C0000}"/>
    <cellStyle name="Note 3 5 8" xfId="1772" xr:uid="{00000000-0005-0000-0000-00006A4C0000}"/>
    <cellStyle name="Note 3 5 8 2" xfId="4283" xr:uid="{00000000-0005-0000-0000-00006B4C0000}"/>
    <cellStyle name="Note 3 5 8 2 2" xfId="21719" xr:uid="{00000000-0005-0000-0000-00006C4C0000}"/>
    <cellStyle name="Note 3 5 8 2 3" xfId="36172" xr:uid="{00000000-0005-0000-0000-00006D4C0000}"/>
    <cellStyle name="Note 3 5 8 3" xfId="6745" xr:uid="{00000000-0005-0000-0000-00006E4C0000}"/>
    <cellStyle name="Note 3 5 8 3 2" xfId="24180" xr:uid="{00000000-0005-0000-0000-00006F4C0000}"/>
    <cellStyle name="Note 3 5 8 3 3" xfId="38633" xr:uid="{00000000-0005-0000-0000-0000704C0000}"/>
    <cellStyle name="Note 3 5 8 4" xfId="9186" xr:uid="{00000000-0005-0000-0000-0000714C0000}"/>
    <cellStyle name="Note 3 5 8 4 2" xfId="26621" xr:uid="{00000000-0005-0000-0000-0000724C0000}"/>
    <cellStyle name="Note 3 5 8 4 3" xfId="41074" xr:uid="{00000000-0005-0000-0000-0000734C0000}"/>
    <cellStyle name="Note 3 5 8 5" xfId="11606" xr:uid="{00000000-0005-0000-0000-0000744C0000}"/>
    <cellStyle name="Note 3 5 8 5 2" xfId="29041" xr:uid="{00000000-0005-0000-0000-0000754C0000}"/>
    <cellStyle name="Note 3 5 8 5 3" xfId="43494" xr:uid="{00000000-0005-0000-0000-0000764C0000}"/>
    <cellStyle name="Note 3 5 8 6" xfId="15213" xr:uid="{00000000-0005-0000-0000-0000774C0000}"/>
    <cellStyle name="Note 3 5 8 6 2" xfId="32648" xr:uid="{00000000-0005-0000-0000-0000784C0000}"/>
    <cellStyle name="Note 3 5 8 6 3" xfId="47101" xr:uid="{00000000-0005-0000-0000-0000794C0000}"/>
    <cellStyle name="Note 3 5 8 7" xfId="18613" xr:uid="{00000000-0005-0000-0000-00007A4C0000}"/>
    <cellStyle name="Note 3 5 8 8" xfId="20375" xr:uid="{00000000-0005-0000-0000-00007B4C0000}"/>
    <cellStyle name="Note 3 5 9" xfId="4264" xr:uid="{00000000-0005-0000-0000-00007C4C0000}"/>
    <cellStyle name="Note 3 5 9 2" xfId="13823" xr:uid="{00000000-0005-0000-0000-00007D4C0000}"/>
    <cellStyle name="Note 3 5 9 2 2" xfId="31258" xr:uid="{00000000-0005-0000-0000-00007E4C0000}"/>
    <cellStyle name="Note 3 5 9 2 3" xfId="45711" xr:uid="{00000000-0005-0000-0000-00007F4C0000}"/>
    <cellStyle name="Note 3 5 9 3" xfId="16284" xr:uid="{00000000-0005-0000-0000-0000804C0000}"/>
    <cellStyle name="Note 3 5 9 3 2" xfId="33719" xr:uid="{00000000-0005-0000-0000-0000814C0000}"/>
    <cellStyle name="Note 3 5 9 3 3" xfId="48172" xr:uid="{00000000-0005-0000-0000-0000824C0000}"/>
    <cellStyle name="Note 3 5 9 4" xfId="21700" xr:uid="{00000000-0005-0000-0000-0000834C0000}"/>
    <cellStyle name="Note 3 5 9 5" xfId="36153" xr:uid="{00000000-0005-0000-0000-0000844C0000}"/>
    <cellStyle name="Note 3 6" xfId="1773" xr:uid="{00000000-0005-0000-0000-0000854C0000}"/>
    <cellStyle name="Note 3 6 10" xfId="6746" xr:uid="{00000000-0005-0000-0000-0000864C0000}"/>
    <cellStyle name="Note 3 6 10 2" xfId="24181" xr:uid="{00000000-0005-0000-0000-0000874C0000}"/>
    <cellStyle name="Note 3 6 10 3" xfId="38634" xr:uid="{00000000-0005-0000-0000-0000884C0000}"/>
    <cellStyle name="Note 3 6 11" xfId="9187" xr:uid="{00000000-0005-0000-0000-0000894C0000}"/>
    <cellStyle name="Note 3 6 11 2" xfId="26622" xr:uid="{00000000-0005-0000-0000-00008A4C0000}"/>
    <cellStyle name="Note 3 6 11 3" xfId="41075" xr:uid="{00000000-0005-0000-0000-00008B4C0000}"/>
    <cellStyle name="Note 3 6 12" xfId="11607" xr:uid="{00000000-0005-0000-0000-00008C4C0000}"/>
    <cellStyle name="Note 3 6 12 2" xfId="29042" xr:uid="{00000000-0005-0000-0000-00008D4C0000}"/>
    <cellStyle name="Note 3 6 12 3" xfId="43495" xr:uid="{00000000-0005-0000-0000-00008E4C0000}"/>
    <cellStyle name="Note 3 6 13" xfId="18614" xr:uid="{00000000-0005-0000-0000-00008F4C0000}"/>
    <cellStyle name="Note 3 6 2" xfId="1774" xr:uid="{00000000-0005-0000-0000-0000904C0000}"/>
    <cellStyle name="Note 3 6 2 2" xfId="1775" xr:uid="{00000000-0005-0000-0000-0000914C0000}"/>
    <cellStyle name="Note 3 6 2 2 2" xfId="4286" xr:uid="{00000000-0005-0000-0000-0000924C0000}"/>
    <cellStyle name="Note 3 6 2 2 2 2" xfId="13840" xr:uid="{00000000-0005-0000-0000-0000934C0000}"/>
    <cellStyle name="Note 3 6 2 2 2 2 2" xfId="31275" xr:uid="{00000000-0005-0000-0000-0000944C0000}"/>
    <cellStyle name="Note 3 6 2 2 2 2 3" xfId="45728" xr:uid="{00000000-0005-0000-0000-0000954C0000}"/>
    <cellStyle name="Note 3 6 2 2 2 3" xfId="16301" xr:uid="{00000000-0005-0000-0000-0000964C0000}"/>
    <cellStyle name="Note 3 6 2 2 2 3 2" xfId="33736" xr:uid="{00000000-0005-0000-0000-0000974C0000}"/>
    <cellStyle name="Note 3 6 2 2 2 3 3" xfId="48189" xr:uid="{00000000-0005-0000-0000-0000984C0000}"/>
    <cellStyle name="Note 3 6 2 2 2 4" xfId="21722" xr:uid="{00000000-0005-0000-0000-0000994C0000}"/>
    <cellStyle name="Note 3 6 2 2 2 5" xfId="36175" xr:uid="{00000000-0005-0000-0000-00009A4C0000}"/>
    <cellStyle name="Note 3 6 2 2 3" xfId="6748" xr:uid="{00000000-0005-0000-0000-00009B4C0000}"/>
    <cellStyle name="Note 3 6 2 2 3 2" xfId="24183" xr:uid="{00000000-0005-0000-0000-00009C4C0000}"/>
    <cellStyle name="Note 3 6 2 2 3 3" xfId="38636" xr:uid="{00000000-0005-0000-0000-00009D4C0000}"/>
    <cellStyle name="Note 3 6 2 2 4" xfId="9189" xr:uid="{00000000-0005-0000-0000-00009E4C0000}"/>
    <cellStyle name="Note 3 6 2 2 4 2" xfId="26624" xr:uid="{00000000-0005-0000-0000-00009F4C0000}"/>
    <cellStyle name="Note 3 6 2 2 4 3" xfId="41077" xr:uid="{00000000-0005-0000-0000-0000A04C0000}"/>
    <cellStyle name="Note 3 6 2 2 5" xfId="11609" xr:uid="{00000000-0005-0000-0000-0000A14C0000}"/>
    <cellStyle name="Note 3 6 2 2 5 2" xfId="29044" xr:uid="{00000000-0005-0000-0000-0000A24C0000}"/>
    <cellStyle name="Note 3 6 2 2 5 3" xfId="43497" xr:uid="{00000000-0005-0000-0000-0000A34C0000}"/>
    <cellStyle name="Note 3 6 2 2 6" xfId="18616" xr:uid="{00000000-0005-0000-0000-0000A44C0000}"/>
    <cellStyle name="Note 3 6 2 3" xfId="1776" xr:uid="{00000000-0005-0000-0000-0000A54C0000}"/>
    <cellStyle name="Note 3 6 2 3 2" xfId="4287" xr:uid="{00000000-0005-0000-0000-0000A64C0000}"/>
    <cellStyle name="Note 3 6 2 3 2 2" xfId="13841" xr:uid="{00000000-0005-0000-0000-0000A74C0000}"/>
    <cellStyle name="Note 3 6 2 3 2 2 2" xfId="31276" xr:uid="{00000000-0005-0000-0000-0000A84C0000}"/>
    <cellStyle name="Note 3 6 2 3 2 2 3" xfId="45729" xr:uid="{00000000-0005-0000-0000-0000A94C0000}"/>
    <cellStyle name="Note 3 6 2 3 2 3" xfId="16302" xr:uid="{00000000-0005-0000-0000-0000AA4C0000}"/>
    <cellStyle name="Note 3 6 2 3 2 3 2" xfId="33737" xr:uid="{00000000-0005-0000-0000-0000AB4C0000}"/>
    <cellStyle name="Note 3 6 2 3 2 3 3" xfId="48190" xr:uid="{00000000-0005-0000-0000-0000AC4C0000}"/>
    <cellStyle name="Note 3 6 2 3 2 4" xfId="21723" xr:uid="{00000000-0005-0000-0000-0000AD4C0000}"/>
    <cellStyle name="Note 3 6 2 3 2 5" xfId="36176" xr:uid="{00000000-0005-0000-0000-0000AE4C0000}"/>
    <cellStyle name="Note 3 6 2 3 3" xfId="6749" xr:uid="{00000000-0005-0000-0000-0000AF4C0000}"/>
    <cellStyle name="Note 3 6 2 3 3 2" xfId="24184" xr:uid="{00000000-0005-0000-0000-0000B04C0000}"/>
    <cellStyle name="Note 3 6 2 3 3 3" xfId="38637" xr:uid="{00000000-0005-0000-0000-0000B14C0000}"/>
    <cellStyle name="Note 3 6 2 3 4" xfId="9190" xr:uid="{00000000-0005-0000-0000-0000B24C0000}"/>
    <cellStyle name="Note 3 6 2 3 4 2" xfId="26625" xr:uid="{00000000-0005-0000-0000-0000B34C0000}"/>
    <cellStyle name="Note 3 6 2 3 4 3" xfId="41078" xr:uid="{00000000-0005-0000-0000-0000B44C0000}"/>
    <cellStyle name="Note 3 6 2 3 5" xfId="11610" xr:uid="{00000000-0005-0000-0000-0000B54C0000}"/>
    <cellStyle name="Note 3 6 2 3 5 2" xfId="29045" xr:uid="{00000000-0005-0000-0000-0000B64C0000}"/>
    <cellStyle name="Note 3 6 2 3 5 3" xfId="43498" xr:uid="{00000000-0005-0000-0000-0000B74C0000}"/>
    <cellStyle name="Note 3 6 2 3 6" xfId="18617" xr:uid="{00000000-0005-0000-0000-0000B84C0000}"/>
    <cellStyle name="Note 3 6 2 4" xfId="1777" xr:uid="{00000000-0005-0000-0000-0000B94C0000}"/>
    <cellStyle name="Note 3 6 2 4 2" xfId="4288" xr:uid="{00000000-0005-0000-0000-0000BA4C0000}"/>
    <cellStyle name="Note 3 6 2 4 2 2" xfId="21724" xr:uid="{00000000-0005-0000-0000-0000BB4C0000}"/>
    <cellStyle name="Note 3 6 2 4 2 3" xfId="36177" xr:uid="{00000000-0005-0000-0000-0000BC4C0000}"/>
    <cellStyle name="Note 3 6 2 4 3" xfId="6750" xr:uid="{00000000-0005-0000-0000-0000BD4C0000}"/>
    <cellStyle name="Note 3 6 2 4 3 2" xfId="24185" xr:uid="{00000000-0005-0000-0000-0000BE4C0000}"/>
    <cellStyle name="Note 3 6 2 4 3 3" xfId="38638" xr:uid="{00000000-0005-0000-0000-0000BF4C0000}"/>
    <cellStyle name="Note 3 6 2 4 4" xfId="9191" xr:uid="{00000000-0005-0000-0000-0000C04C0000}"/>
    <cellStyle name="Note 3 6 2 4 4 2" xfId="26626" xr:uid="{00000000-0005-0000-0000-0000C14C0000}"/>
    <cellStyle name="Note 3 6 2 4 4 3" xfId="41079" xr:uid="{00000000-0005-0000-0000-0000C24C0000}"/>
    <cellStyle name="Note 3 6 2 4 5" xfId="11611" xr:uid="{00000000-0005-0000-0000-0000C34C0000}"/>
    <cellStyle name="Note 3 6 2 4 5 2" xfId="29046" xr:uid="{00000000-0005-0000-0000-0000C44C0000}"/>
    <cellStyle name="Note 3 6 2 4 5 3" xfId="43499" xr:uid="{00000000-0005-0000-0000-0000C54C0000}"/>
    <cellStyle name="Note 3 6 2 4 6" xfId="15214" xr:uid="{00000000-0005-0000-0000-0000C64C0000}"/>
    <cellStyle name="Note 3 6 2 4 6 2" xfId="32649" xr:uid="{00000000-0005-0000-0000-0000C74C0000}"/>
    <cellStyle name="Note 3 6 2 4 6 3" xfId="47102" xr:uid="{00000000-0005-0000-0000-0000C84C0000}"/>
    <cellStyle name="Note 3 6 2 4 7" xfId="18618" xr:uid="{00000000-0005-0000-0000-0000C94C0000}"/>
    <cellStyle name="Note 3 6 2 4 8" xfId="20376" xr:uid="{00000000-0005-0000-0000-0000CA4C0000}"/>
    <cellStyle name="Note 3 6 2 5" xfId="4285" xr:uid="{00000000-0005-0000-0000-0000CB4C0000}"/>
    <cellStyle name="Note 3 6 2 5 2" xfId="13839" xr:uid="{00000000-0005-0000-0000-0000CC4C0000}"/>
    <cellStyle name="Note 3 6 2 5 2 2" xfId="31274" xr:uid="{00000000-0005-0000-0000-0000CD4C0000}"/>
    <cellStyle name="Note 3 6 2 5 2 3" xfId="45727" xr:uid="{00000000-0005-0000-0000-0000CE4C0000}"/>
    <cellStyle name="Note 3 6 2 5 3" xfId="16300" xr:uid="{00000000-0005-0000-0000-0000CF4C0000}"/>
    <cellStyle name="Note 3 6 2 5 3 2" xfId="33735" xr:uid="{00000000-0005-0000-0000-0000D04C0000}"/>
    <cellStyle name="Note 3 6 2 5 3 3" xfId="48188" xr:uid="{00000000-0005-0000-0000-0000D14C0000}"/>
    <cellStyle name="Note 3 6 2 5 4" xfId="21721" xr:uid="{00000000-0005-0000-0000-0000D24C0000}"/>
    <cellStyle name="Note 3 6 2 5 5" xfId="36174" xr:uid="{00000000-0005-0000-0000-0000D34C0000}"/>
    <cellStyle name="Note 3 6 2 6" xfId="6747" xr:uid="{00000000-0005-0000-0000-0000D44C0000}"/>
    <cellStyle name="Note 3 6 2 6 2" xfId="24182" xr:uid="{00000000-0005-0000-0000-0000D54C0000}"/>
    <cellStyle name="Note 3 6 2 6 3" xfId="38635" xr:uid="{00000000-0005-0000-0000-0000D64C0000}"/>
    <cellStyle name="Note 3 6 2 7" xfId="9188" xr:uid="{00000000-0005-0000-0000-0000D74C0000}"/>
    <cellStyle name="Note 3 6 2 7 2" xfId="26623" xr:uid="{00000000-0005-0000-0000-0000D84C0000}"/>
    <cellStyle name="Note 3 6 2 7 3" xfId="41076" xr:uid="{00000000-0005-0000-0000-0000D94C0000}"/>
    <cellStyle name="Note 3 6 2 8" xfId="11608" xr:uid="{00000000-0005-0000-0000-0000DA4C0000}"/>
    <cellStyle name="Note 3 6 2 8 2" xfId="29043" xr:uid="{00000000-0005-0000-0000-0000DB4C0000}"/>
    <cellStyle name="Note 3 6 2 8 3" xfId="43496" xr:uid="{00000000-0005-0000-0000-0000DC4C0000}"/>
    <cellStyle name="Note 3 6 2 9" xfId="18615" xr:uid="{00000000-0005-0000-0000-0000DD4C0000}"/>
    <cellStyle name="Note 3 6 3" xfId="1778" xr:uid="{00000000-0005-0000-0000-0000DE4C0000}"/>
    <cellStyle name="Note 3 6 3 2" xfId="1779" xr:uid="{00000000-0005-0000-0000-0000DF4C0000}"/>
    <cellStyle name="Note 3 6 3 2 2" xfId="4290" xr:uid="{00000000-0005-0000-0000-0000E04C0000}"/>
    <cellStyle name="Note 3 6 3 2 2 2" xfId="13843" xr:uid="{00000000-0005-0000-0000-0000E14C0000}"/>
    <cellStyle name="Note 3 6 3 2 2 2 2" xfId="31278" xr:uid="{00000000-0005-0000-0000-0000E24C0000}"/>
    <cellStyle name="Note 3 6 3 2 2 2 3" xfId="45731" xr:uid="{00000000-0005-0000-0000-0000E34C0000}"/>
    <cellStyle name="Note 3 6 3 2 2 3" xfId="16304" xr:uid="{00000000-0005-0000-0000-0000E44C0000}"/>
    <cellStyle name="Note 3 6 3 2 2 3 2" xfId="33739" xr:uid="{00000000-0005-0000-0000-0000E54C0000}"/>
    <cellStyle name="Note 3 6 3 2 2 3 3" xfId="48192" xr:uid="{00000000-0005-0000-0000-0000E64C0000}"/>
    <cellStyle name="Note 3 6 3 2 2 4" xfId="21726" xr:uid="{00000000-0005-0000-0000-0000E74C0000}"/>
    <cellStyle name="Note 3 6 3 2 2 5" xfId="36179" xr:uid="{00000000-0005-0000-0000-0000E84C0000}"/>
    <cellStyle name="Note 3 6 3 2 3" xfId="6752" xr:uid="{00000000-0005-0000-0000-0000E94C0000}"/>
    <cellStyle name="Note 3 6 3 2 3 2" xfId="24187" xr:uid="{00000000-0005-0000-0000-0000EA4C0000}"/>
    <cellStyle name="Note 3 6 3 2 3 3" xfId="38640" xr:uid="{00000000-0005-0000-0000-0000EB4C0000}"/>
    <cellStyle name="Note 3 6 3 2 4" xfId="9193" xr:uid="{00000000-0005-0000-0000-0000EC4C0000}"/>
    <cellStyle name="Note 3 6 3 2 4 2" xfId="26628" xr:uid="{00000000-0005-0000-0000-0000ED4C0000}"/>
    <cellStyle name="Note 3 6 3 2 4 3" xfId="41081" xr:uid="{00000000-0005-0000-0000-0000EE4C0000}"/>
    <cellStyle name="Note 3 6 3 2 5" xfId="11613" xr:uid="{00000000-0005-0000-0000-0000EF4C0000}"/>
    <cellStyle name="Note 3 6 3 2 5 2" xfId="29048" xr:uid="{00000000-0005-0000-0000-0000F04C0000}"/>
    <cellStyle name="Note 3 6 3 2 5 3" xfId="43501" xr:uid="{00000000-0005-0000-0000-0000F14C0000}"/>
    <cellStyle name="Note 3 6 3 2 6" xfId="18620" xr:uid="{00000000-0005-0000-0000-0000F24C0000}"/>
    <cellStyle name="Note 3 6 3 3" xfId="1780" xr:uid="{00000000-0005-0000-0000-0000F34C0000}"/>
    <cellStyle name="Note 3 6 3 3 2" xfId="4291" xr:uid="{00000000-0005-0000-0000-0000F44C0000}"/>
    <cellStyle name="Note 3 6 3 3 2 2" xfId="13844" xr:uid="{00000000-0005-0000-0000-0000F54C0000}"/>
    <cellStyle name="Note 3 6 3 3 2 2 2" xfId="31279" xr:uid="{00000000-0005-0000-0000-0000F64C0000}"/>
    <cellStyle name="Note 3 6 3 3 2 2 3" xfId="45732" xr:uid="{00000000-0005-0000-0000-0000F74C0000}"/>
    <cellStyle name="Note 3 6 3 3 2 3" xfId="16305" xr:uid="{00000000-0005-0000-0000-0000F84C0000}"/>
    <cellStyle name="Note 3 6 3 3 2 3 2" xfId="33740" xr:uid="{00000000-0005-0000-0000-0000F94C0000}"/>
    <cellStyle name="Note 3 6 3 3 2 3 3" xfId="48193" xr:uid="{00000000-0005-0000-0000-0000FA4C0000}"/>
    <cellStyle name="Note 3 6 3 3 2 4" xfId="21727" xr:uid="{00000000-0005-0000-0000-0000FB4C0000}"/>
    <cellStyle name="Note 3 6 3 3 2 5" xfId="36180" xr:uid="{00000000-0005-0000-0000-0000FC4C0000}"/>
    <cellStyle name="Note 3 6 3 3 3" xfId="6753" xr:uid="{00000000-0005-0000-0000-0000FD4C0000}"/>
    <cellStyle name="Note 3 6 3 3 3 2" xfId="24188" xr:uid="{00000000-0005-0000-0000-0000FE4C0000}"/>
    <cellStyle name="Note 3 6 3 3 3 3" xfId="38641" xr:uid="{00000000-0005-0000-0000-0000FF4C0000}"/>
    <cellStyle name="Note 3 6 3 3 4" xfId="9194" xr:uid="{00000000-0005-0000-0000-0000004D0000}"/>
    <cellStyle name="Note 3 6 3 3 4 2" xfId="26629" xr:uid="{00000000-0005-0000-0000-0000014D0000}"/>
    <cellStyle name="Note 3 6 3 3 4 3" xfId="41082" xr:uid="{00000000-0005-0000-0000-0000024D0000}"/>
    <cellStyle name="Note 3 6 3 3 5" xfId="11614" xr:uid="{00000000-0005-0000-0000-0000034D0000}"/>
    <cellStyle name="Note 3 6 3 3 5 2" xfId="29049" xr:uid="{00000000-0005-0000-0000-0000044D0000}"/>
    <cellStyle name="Note 3 6 3 3 5 3" xfId="43502" xr:uid="{00000000-0005-0000-0000-0000054D0000}"/>
    <cellStyle name="Note 3 6 3 3 6" xfId="18621" xr:uid="{00000000-0005-0000-0000-0000064D0000}"/>
    <cellStyle name="Note 3 6 3 4" xfId="1781" xr:uid="{00000000-0005-0000-0000-0000074D0000}"/>
    <cellStyle name="Note 3 6 3 4 2" xfId="4292" xr:uid="{00000000-0005-0000-0000-0000084D0000}"/>
    <cellStyle name="Note 3 6 3 4 2 2" xfId="21728" xr:uid="{00000000-0005-0000-0000-0000094D0000}"/>
    <cellStyle name="Note 3 6 3 4 2 3" xfId="36181" xr:uid="{00000000-0005-0000-0000-00000A4D0000}"/>
    <cellStyle name="Note 3 6 3 4 3" xfId="6754" xr:uid="{00000000-0005-0000-0000-00000B4D0000}"/>
    <cellStyle name="Note 3 6 3 4 3 2" xfId="24189" xr:uid="{00000000-0005-0000-0000-00000C4D0000}"/>
    <cellStyle name="Note 3 6 3 4 3 3" xfId="38642" xr:uid="{00000000-0005-0000-0000-00000D4D0000}"/>
    <cellStyle name="Note 3 6 3 4 4" xfId="9195" xr:uid="{00000000-0005-0000-0000-00000E4D0000}"/>
    <cellStyle name="Note 3 6 3 4 4 2" xfId="26630" xr:uid="{00000000-0005-0000-0000-00000F4D0000}"/>
    <cellStyle name="Note 3 6 3 4 4 3" xfId="41083" xr:uid="{00000000-0005-0000-0000-0000104D0000}"/>
    <cellStyle name="Note 3 6 3 4 5" xfId="11615" xr:uid="{00000000-0005-0000-0000-0000114D0000}"/>
    <cellStyle name="Note 3 6 3 4 5 2" xfId="29050" xr:uid="{00000000-0005-0000-0000-0000124D0000}"/>
    <cellStyle name="Note 3 6 3 4 5 3" xfId="43503" xr:uid="{00000000-0005-0000-0000-0000134D0000}"/>
    <cellStyle name="Note 3 6 3 4 6" xfId="15215" xr:uid="{00000000-0005-0000-0000-0000144D0000}"/>
    <cellStyle name="Note 3 6 3 4 6 2" xfId="32650" xr:uid="{00000000-0005-0000-0000-0000154D0000}"/>
    <cellStyle name="Note 3 6 3 4 6 3" xfId="47103" xr:uid="{00000000-0005-0000-0000-0000164D0000}"/>
    <cellStyle name="Note 3 6 3 4 7" xfId="18622" xr:uid="{00000000-0005-0000-0000-0000174D0000}"/>
    <cellStyle name="Note 3 6 3 4 8" xfId="20377" xr:uid="{00000000-0005-0000-0000-0000184D0000}"/>
    <cellStyle name="Note 3 6 3 5" xfId="4289" xr:uid="{00000000-0005-0000-0000-0000194D0000}"/>
    <cellStyle name="Note 3 6 3 5 2" xfId="13842" xr:uid="{00000000-0005-0000-0000-00001A4D0000}"/>
    <cellStyle name="Note 3 6 3 5 2 2" xfId="31277" xr:uid="{00000000-0005-0000-0000-00001B4D0000}"/>
    <cellStyle name="Note 3 6 3 5 2 3" xfId="45730" xr:uid="{00000000-0005-0000-0000-00001C4D0000}"/>
    <cellStyle name="Note 3 6 3 5 3" xfId="16303" xr:uid="{00000000-0005-0000-0000-00001D4D0000}"/>
    <cellStyle name="Note 3 6 3 5 3 2" xfId="33738" xr:uid="{00000000-0005-0000-0000-00001E4D0000}"/>
    <cellStyle name="Note 3 6 3 5 3 3" xfId="48191" xr:uid="{00000000-0005-0000-0000-00001F4D0000}"/>
    <cellStyle name="Note 3 6 3 5 4" xfId="21725" xr:uid="{00000000-0005-0000-0000-0000204D0000}"/>
    <cellStyle name="Note 3 6 3 5 5" xfId="36178" xr:uid="{00000000-0005-0000-0000-0000214D0000}"/>
    <cellStyle name="Note 3 6 3 6" xfId="6751" xr:uid="{00000000-0005-0000-0000-0000224D0000}"/>
    <cellStyle name="Note 3 6 3 6 2" xfId="24186" xr:uid="{00000000-0005-0000-0000-0000234D0000}"/>
    <cellStyle name="Note 3 6 3 6 3" xfId="38639" xr:uid="{00000000-0005-0000-0000-0000244D0000}"/>
    <cellStyle name="Note 3 6 3 7" xfId="9192" xr:uid="{00000000-0005-0000-0000-0000254D0000}"/>
    <cellStyle name="Note 3 6 3 7 2" xfId="26627" xr:uid="{00000000-0005-0000-0000-0000264D0000}"/>
    <cellStyle name="Note 3 6 3 7 3" xfId="41080" xr:uid="{00000000-0005-0000-0000-0000274D0000}"/>
    <cellStyle name="Note 3 6 3 8" xfId="11612" xr:uid="{00000000-0005-0000-0000-0000284D0000}"/>
    <cellStyle name="Note 3 6 3 8 2" xfId="29047" xr:uid="{00000000-0005-0000-0000-0000294D0000}"/>
    <cellStyle name="Note 3 6 3 8 3" xfId="43500" xr:uid="{00000000-0005-0000-0000-00002A4D0000}"/>
    <cellStyle name="Note 3 6 3 9" xfId="18619" xr:uid="{00000000-0005-0000-0000-00002B4D0000}"/>
    <cellStyle name="Note 3 6 4" xfId="1782" xr:uid="{00000000-0005-0000-0000-00002C4D0000}"/>
    <cellStyle name="Note 3 6 4 2" xfId="1783" xr:uid="{00000000-0005-0000-0000-00002D4D0000}"/>
    <cellStyle name="Note 3 6 4 2 2" xfId="4294" xr:uid="{00000000-0005-0000-0000-00002E4D0000}"/>
    <cellStyle name="Note 3 6 4 2 2 2" xfId="13846" xr:uid="{00000000-0005-0000-0000-00002F4D0000}"/>
    <cellStyle name="Note 3 6 4 2 2 2 2" xfId="31281" xr:uid="{00000000-0005-0000-0000-0000304D0000}"/>
    <cellStyle name="Note 3 6 4 2 2 2 3" xfId="45734" xr:uid="{00000000-0005-0000-0000-0000314D0000}"/>
    <cellStyle name="Note 3 6 4 2 2 3" xfId="16307" xr:uid="{00000000-0005-0000-0000-0000324D0000}"/>
    <cellStyle name="Note 3 6 4 2 2 3 2" xfId="33742" xr:uid="{00000000-0005-0000-0000-0000334D0000}"/>
    <cellStyle name="Note 3 6 4 2 2 3 3" xfId="48195" xr:uid="{00000000-0005-0000-0000-0000344D0000}"/>
    <cellStyle name="Note 3 6 4 2 2 4" xfId="21730" xr:uid="{00000000-0005-0000-0000-0000354D0000}"/>
    <cellStyle name="Note 3 6 4 2 2 5" xfId="36183" xr:uid="{00000000-0005-0000-0000-0000364D0000}"/>
    <cellStyle name="Note 3 6 4 2 3" xfId="6756" xr:uid="{00000000-0005-0000-0000-0000374D0000}"/>
    <cellStyle name="Note 3 6 4 2 3 2" xfId="24191" xr:uid="{00000000-0005-0000-0000-0000384D0000}"/>
    <cellStyle name="Note 3 6 4 2 3 3" xfId="38644" xr:uid="{00000000-0005-0000-0000-0000394D0000}"/>
    <cellStyle name="Note 3 6 4 2 4" xfId="9197" xr:uid="{00000000-0005-0000-0000-00003A4D0000}"/>
    <cellStyle name="Note 3 6 4 2 4 2" xfId="26632" xr:uid="{00000000-0005-0000-0000-00003B4D0000}"/>
    <cellStyle name="Note 3 6 4 2 4 3" xfId="41085" xr:uid="{00000000-0005-0000-0000-00003C4D0000}"/>
    <cellStyle name="Note 3 6 4 2 5" xfId="11617" xr:uid="{00000000-0005-0000-0000-00003D4D0000}"/>
    <cellStyle name="Note 3 6 4 2 5 2" xfId="29052" xr:uid="{00000000-0005-0000-0000-00003E4D0000}"/>
    <cellStyle name="Note 3 6 4 2 5 3" xfId="43505" xr:uid="{00000000-0005-0000-0000-00003F4D0000}"/>
    <cellStyle name="Note 3 6 4 2 6" xfId="18624" xr:uid="{00000000-0005-0000-0000-0000404D0000}"/>
    <cellStyle name="Note 3 6 4 3" xfId="1784" xr:uid="{00000000-0005-0000-0000-0000414D0000}"/>
    <cellStyle name="Note 3 6 4 3 2" xfId="4295" xr:uid="{00000000-0005-0000-0000-0000424D0000}"/>
    <cellStyle name="Note 3 6 4 3 2 2" xfId="13847" xr:uid="{00000000-0005-0000-0000-0000434D0000}"/>
    <cellStyle name="Note 3 6 4 3 2 2 2" xfId="31282" xr:uid="{00000000-0005-0000-0000-0000444D0000}"/>
    <cellStyle name="Note 3 6 4 3 2 2 3" xfId="45735" xr:uid="{00000000-0005-0000-0000-0000454D0000}"/>
    <cellStyle name="Note 3 6 4 3 2 3" xfId="16308" xr:uid="{00000000-0005-0000-0000-0000464D0000}"/>
    <cellStyle name="Note 3 6 4 3 2 3 2" xfId="33743" xr:uid="{00000000-0005-0000-0000-0000474D0000}"/>
    <cellStyle name="Note 3 6 4 3 2 3 3" xfId="48196" xr:uid="{00000000-0005-0000-0000-0000484D0000}"/>
    <cellStyle name="Note 3 6 4 3 2 4" xfId="21731" xr:uid="{00000000-0005-0000-0000-0000494D0000}"/>
    <cellStyle name="Note 3 6 4 3 2 5" xfId="36184" xr:uid="{00000000-0005-0000-0000-00004A4D0000}"/>
    <cellStyle name="Note 3 6 4 3 3" xfId="6757" xr:uid="{00000000-0005-0000-0000-00004B4D0000}"/>
    <cellStyle name="Note 3 6 4 3 3 2" xfId="24192" xr:uid="{00000000-0005-0000-0000-00004C4D0000}"/>
    <cellStyle name="Note 3 6 4 3 3 3" xfId="38645" xr:uid="{00000000-0005-0000-0000-00004D4D0000}"/>
    <cellStyle name="Note 3 6 4 3 4" xfId="9198" xr:uid="{00000000-0005-0000-0000-00004E4D0000}"/>
    <cellStyle name="Note 3 6 4 3 4 2" xfId="26633" xr:uid="{00000000-0005-0000-0000-00004F4D0000}"/>
    <cellStyle name="Note 3 6 4 3 4 3" xfId="41086" xr:uid="{00000000-0005-0000-0000-0000504D0000}"/>
    <cellStyle name="Note 3 6 4 3 5" xfId="11618" xr:uid="{00000000-0005-0000-0000-0000514D0000}"/>
    <cellStyle name="Note 3 6 4 3 5 2" xfId="29053" xr:uid="{00000000-0005-0000-0000-0000524D0000}"/>
    <cellStyle name="Note 3 6 4 3 5 3" xfId="43506" xr:uid="{00000000-0005-0000-0000-0000534D0000}"/>
    <cellStyle name="Note 3 6 4 3 6" xfId="18625" xr:uid="{00000000-0005-0000-0000-0000544D0000}"/>
    <cellStyle name="Note 3 6 4 4" xfId="1785" xr:uid="{00000000-0005-0000-0000-0000554D0000}"/>
    <cellStyle name="Note 3 6 4 4 2" xfId="4296" xr:uid="{00000000-0005-0000-0000-0000564D0000}"/>
    <cellStyle name="Note 3 6 4 4 2 2" xfId="21732" xr:uid="{00000000-0005-0000-0000-0000574D0000}"/>
    <cellStyle name="Note 3 6 4 4 2 3" xfId="36185" xr:uid="{00000000-0005-0000-0000-0000584D0000}"/>
    <cellStyle name="Note 3 6 4 4 3" xfId="6758" xr:uid="{00000000-0005-0000-0000-0000594D0000}"/>
    <cellStyle name="Note 3 6 4 4 3 2" xfId="24193" xr:uid="{00000000-0005-0000-0000-00005A4D0000}"/>
    <cellStyle name="Note 3 6 4 4 3 3" xfId="38646" xr:uid="{00000000-0005-0000-0000-00005B4D0000}"/>
    <cellStyle name="Note 3 6 4 4 4" xfId="9199" xr:uid="{00000000-0005-0000-0000-00005C4D0000}"/>
    <cellStyle name="Note 3 6 4 4 4 2" xfId="26634" xr:uid="{00000000-0005-0000-0000-00005D4D0000}"/>
    <cellStyle name="Note 3 6 4 4 4 3" xfId="41087" xr:uid="{00000000-0005-0000-0000-00005E4D0000}"/>
    <cellStyle name="Note 3 6 4 4 5" xfId="11619" xr:uid="{00000000-0005-0000-0000-00005F4D0000}"/>
    <cellStyle name="Note 3 6 4 4 5 2" xfId="29054" xr:uid="{00000000-0005-0000-0000-0000604D0000}"/>
    <cellStyle name="Note 3 6 4 4 5 3" xfId="43507" xr:uid="{00000000-0005-0000-0000-0000614D0000}"/>
    <cellStyle name="Note 3 6 4 4 6" xfId="15216" xr:uid="{00000000-0005-0000-0000-0000624D0000}"/>
    <cellStyle name="Note 3 6 4 4 6 2" xfId="32651" xr:uid="{00000000-0005-0000-0000-0000634D0000}"/>
    <cellStyle name="Note 3 6 4 4 6 3" xfId="47104" xr:uid="{00000000-0005-0000-0000-0000644D0000}"/>
    <cellStyle name="Note 3 6 4 4 7" xfId="18626" xr:uid="{00000000-0005-0000-0000-0000654D0000}"/>
    <cellStyle name="Note 3 6 4 4 8" xfId="20378" xr:uid="{00000000-0005-0000-0000-0000664D0000}"/>
    <cellStyle name="Note 3 6 4 5" xfId="4293" xr:uid="{00000000-0005-0000-0000-0000674D0000}"/>
    <cellStyle name="Note 3 6 4 5 2" xfId="13845" xr:uid="{00000000-0005-0000-0000-0000684D0000}"/>
    <cellStyle name="Note 3 6 4 5 2 2" xfId="31280" xr:uid="{00000000-0005-0000-0000-0000694D0000}"/>
    <cellStyle name="Note 3 6 4 5 2 3" xfId="45733" xr:uid="{00000000-0005-0000-0000-00006A4D0000}"/>
    <cellStyle name="Note 3 6 4 5 3" xfId="16306" xr:uid="{00000000-0005-0000-0000-00006B4D0000}"/>
    <cellStyle name="Note 3 6 4 5 3 2" xfId="33741" xr:uid="{00000000-0005-0000-0000-00006C4D0000}"/>
    <cellStyle name="Note 3 6 4 5 3 3" xfId="48194" xr:uid="{00000000-0005-0000-0000-00006D4D0000}"/>
    <cellStyle name="Note 3 6 4 5 4" xfId="21729" xr:uid="{00000000-0005-0000-0000-00006E4D0000}"/>
    <cellStyle name="Note 3 6 4 5 5" xfId="36182" xr:uid="{00000000-0005-0000-0000-00006F4D0000}"/>
    <cellStyle name="Note 3 6 4 6" xfId="6755" xr:uid="{00000000-0005-0000-0000-0000704D0000}"/>
    <cellStyle name="Note 3 6 4 6 2" xfId="24190" xr:uid="{00000000-0005-0000-0000-0000714D0000}"/>
    <cellStyle name="Note 3 6 4 6 3" xfId="38643" xr:uid="{00000000-0005-0000-0000-0000724D0000}"/>
    <cellStyle name="Note 3 6 4 7" xfId="9196" xr:uid="{00000000-0005-0000-0000-0000734D0000}"/>
    <cellStyle name="Note 3 6 4 7 2" xfId="26631" xr:uid="{00000000-0005-0000-0000-0000744D0000}"/>
    <cellStyle name="Note 3 6 4 7 3" xfId="41084" xr:uid="{00000000-0005-0000-0000-0000754D0000}"/>
    <cellStyle name="Note 3 6 4 8" xfId="11616" xr:uid="{00000000-0005-0000-0000-0000764D0000}"/>
    <cellStyle name="Note 3 6 4 8 2" xfId="29051" xr:uid="{00000000-0005-0000-0000-0000774D0000}"/>
    <cellStyle name="Note 3 6 4 8 3" xfId="43504" xr:uid="{00000000-0005-0000-0000-0000784D0000}"/>
    <cellStyle name="Note 3 6 4 9" xfId="18623" xr:uid="{00000000-0005-0000-0000-0000794D0000}"/>
    <cellStyle name="Note 3 6 5" xfId="1786" xr:uid="{00000000-0005-0000-0000-00007A4D0000}"/>
    <cellStyle name="Note 3 6 5 2" xfId="1787" xr:uid="{00000000-0005-0000-0000-00007B4D0000}"/>
    <cellStyle name="Note 3 6 5 2 2" xfId="4298" xr:uid="{00000000-0005-0000-0000-00007C4D0000}"/>
    <cellStyle name="Note 3 6 5 2 2 2" xfId="13849" xr:uid="{00000000-0005-0000-0000-00007D4D0000}"/>
    <cellStyle name="Note 3 6 5 2 2 2 2" xfId="31284" xr:uid="{00000000-0005-0000-0000-00007E4D0000}"/>
    <cellStyle name="Note 3 6 5 2 2 2 3" xfId="45737" xr:uid="{00000000-0005-0000-0000-00007F4D0000}"/>
    <cellStyle name="Note 3 6 5 2 2 3" xfId="16310" xr:uid="{00000000-0005-0000-0000-0000804D0000}"/>
    <cellStyle name="Note 3 6 5 2 2 3 2" xfId="33745" xr:uid="{00000000-0005-0000-0000-0000814D0000}"/>
    <cellStyle name="Note 3 6 5 2 2 3 3" xfId="48198" xr:uid="{00000000-0005-0000-0000-0000824D0000}"/>
    <cellStyle name="Note 3 6 5 2 2 4" xfId="21734" xr:uid="{00000000-0005-0000-0000-0000834D0000}"/>
    <cellStyle name="Note 3 6 5 2 2 5" xfId="36187" xr:uid="{00000000-0005-0000-0000-0000844D0000}"/>
    <cellStyle name="Note 3 6 5 2 3" xfId="6760" xr:uid="{00000000-0005-0000-0000-0000854D0000}"/>
    <cellStyle name="Note 3 6 5 2 3 2" xfId="24195" xr:uid="{00000000-0005-0000-0000-0000864D0000}"/>
    <cellStyle name="Note 3 6 5 2 3 3" xfId="38648" xr:uid="{00000000-0005-0000-0000-0000874D0000}"/>
    <cellStyle name="Note 3 6 5 2 4" xfId="9201" xr:uid="{00000000-0005-0000-0000-0000884D0000}"/>
    <cellStyle name="Note 3 6 5 2 4 2" xfId="26636" xr:uid="{00000000-0005-0000-0000-0000894D0000}"/>
    <cellStyle name="Note 3 6 5 2 4 3" xfId="41089" xr:uid="{00000000-0005-0000-0000-00008A4D0000}"/>
    <cellStyle name="Note 3 6 5 2 5" xfId="11621" xr:uid="{00000000-0005-0000-0000-00008B4D0000}"/>
    <cellStyle name="Note 3 6 5 2 5 2" xfId="29056" xr:uid="{00000000-0005-0000-0000-00008C4D0000}"/>
    <cellStyle name="Note 3 6 5 2 5 3" xfId="43509" xr:uid="{00000000-0005-0000-0000-00008D4D0000}"/>
    <cellStyle name="Note 3 6 5 2 6" xfId="18628" xr:uid="{00000000-0005-0000-0000-00008E4D0000}"/>
    <cellStyle name="Note 3 6 5 3" xfId="1788" xr:uid="{00000000-0005-0000-0000-00008F4D0000}"/>
    <cellStyle name="Note 3 6 5 3 2" xfId="4299" xr:uid="{00000000-0005-0000-0000-0000904D0000}"/>
    <cellStyle name="Note 3 6 5 3 2 2" xfId="13850" xr:uid="{00000000-0005-0000-0000-0000914D0000}"/>
    <cellStyle name="Note 3 6 5 3 2 2 2" xfId="31285" xr:uid="{00000000-0005-0000-0000-0000924D0000}"/>
    <cellStyle name="Note 3 6 5 3 2 2 3" xfId="45738" xr:uid="{00000000-0005-0000-0000-0000934D0000}"/>
    <cellStyle name="Note 3 6 5 3 2 3" xfId="16311" xr:uid="{00000000-0005-0000-0000-0000944D0000}"/>
    <cellStyle name="Note 3 6 5 3 2 3 2" xfId="33746" xr:uid="{00000000-0005-0000-0000-0000954D0000}"/>
    <cellStyle name="Note 3 6 5 3 2 3 3" xfId="48199" xr:uid="{00000000-0005-0000-0000-0000964D0000}"/>
    <cellStyle name="Note 3 6 5 3 2 4" xfId="21735" xr:uid="{00000000-0005-0000-0000-0000974D0000}"/>
    <cellStyle name="Note 3 6 5 3 2 5" xfId="36188" xr:uid="{00000000-0005-0000-0000-0000984D0000}"/>
    <cellStyle name="Note 3 6 5 3 3" xfId="6761" xr:uid="{00000000-0005-0000-0000-0000994D0000}"/>
    <cellStyle name="Note 3 6 5 3 3 2" xfId="24196" xr:uid="{00000000-0005-0000-0000-00009A4D0000}"/>
    <cellStyle name="Note 3 6 5 3 3 3" xfId="38649" xr:uid="{00000000-0005-0000-0000-00009B4D0000}"/>
    <cellStyle name="Note 3 6 5 3 4" xfId="9202" xr:uid="{00000000-0005-0000-0000-00009C4D0000}"/>
    <cellStyle name="Note 3 6 5 3 4 2" xfId="26637" xr:uid="{00000000-0005-0000-0000-00009D4D0000}"/>
    <cellStyle name="Note 3 6 5 3 4 3" xfId="41090" xr:uid="{00000000-0005-0000-0000-00009E4D0000}"/>
    <cellStyle name="Note 3 6 5 3 5" xfId="11622" xr:uid="{00000000-0005-0000-0000-00009F4D0000}"/>
    <cellStyle name="Note 3 6 5 3 5 2" xfId="29057" xr:uid="{00000000-0005-0000-0000-0000A04D0000}"/>
    <cellStyle name="Note 3 6 5 3 5 3" xfId="43510" xr:uid="{00000000-0005-0000-0000-0000A14D0000}"/>
    <cellStyle name="Note 3 6 5 3 6" xfId="18629" xr:uid="{00000000-0005-0000-0000-0000A24D0000}"/>
    <cellStyle name="Note 3 6 5 4" xfId="1789" xr:uid="{00000000-0005-0000-0000-0000A34D0000}"/>
    <cellStyle name="Note 3 6 5 4 2" xfId="4300" xr:uid="{00000000-0005-0000-0000-0000A44D0000}"/>
    <cellStyle name="Note 3 6 5 4 2 2" xfId="21736" xr:uid="{00000000-0005-0000-0000-0000A54D0000}"/>
    <cellStyle name="Note 3 6 5 4 2 3" xfId="36189" xr:uid="{00000000-0005-0000-0000-0000A64D0000}"/>
    <cellStyle name="Note 3 6 5 4 3" xfId="6762" xr:uid="{00000000-0005-0000-0000-0000A74D0000}"/>
    <cellStyle name="Note 3 6 5 4 3 2" xfId="24197" xr:uid="{00000000-0005-0000-0000-0000A84D0000}"/>
    <cellStyle name="Note 3 6 5 4 3 3" xfId="38650" xr:uid="{00000000-0005-0000-0000-0000A94D0000}"/>
    <cellStyle name="Note 3 6 5 4 4" xfId="9203" xr:uid="{00000000-0005-0000-0000-0000AA4D0000}"/>
    <cellStyle name="Note 3 6 5 4 4 2" xfId="26638" xr:uid="{00000000-0005-0000-0000-0000AB4D0000}"/>
    <cellStyle name="Note 3 6 5 4 4 3" xfId="41091" xr:uid="{00000000-0005-0000-0000-0000AC4D0000}"/>
    <cellStyle name="Note 3 6 5 4 5" xfId="11623" xr:uid="{00000000-0005-0000-0000-0000AD4D0000}"/>
    <cellStyle name="Note 3 6 5 4 5 2" xfId="29058" xr:uid="{00000000-0005-0000-0000-0000AE4D0000}"/>
    <cellStyle name="Note 3 6 5 4 5 3" xfId="43511" xr:uid="{00000000-0005-0000-0000-0000AF4D0000}"/>
    <cellStyle name="Note 3 6 5 4 6" xfId="15217" xr:uid="{00000000-0005-0000-0000-0000B04D0000}"/>
    <cellStyle name="Note 3 6 5 4 6 2" xfId="32652" xr:uid="{00000000-0005-0000-0000-0000B14D0000}"/>
    <cellStyle name="Note 3 6 5 4 6 3" xfId="47105" xr:uid="{00000000-0005-0000-0000-0000B24D0000}"/>
    <cellStyle name="Note 3 6 5 4 7" xfId="18630" xr:uid="{00000000-0005-0000-0000-0000B34D0000}"/>
    <cellStyle name="Note 3 6 5 4 8" xfId="20379" xr:uid="{00000000-0005-0000-0000-0000B44D0000}"/>
    <cellStyle name="Note 3 6 5 5" xfId="4297" xr:uid="{00000000-0005-0000-0000-0000B54D0000}"/>
    <cellStyle name="Note 3 6 5 5 2" xfId="13848" xr:uid="{00000000-0005-0000-0000-0000B64D0000}"/>
    <cellStyle name="Note 3 6 5 5 2 2" xfId="31283" xr:uid="{00000000-0005-0000-0000-0000B74D0000}"/>
    <cellStyle name="Note 3 6 5 5 2 3" xfId="45736" xr:uid="{00000000-0005-0000-0000-0000B84D0000}"/>
    <cellStyle name="Note 3 6 5 5 3" xfId="16309" xr:uid="{00000000-0005-0000-0000-0000B94D0000}"/>
    <cellStyle name="Note 3 6 5 5 3 2" xfId="33744" xr:uid="{00000000-0005-0000-0000-0000BA4D0000}"/>
    <cellStyle name="Note 3 6 5 5 3 3" xfId="48197" xr:uid="{00000000-0005-0000-0000-0000BB4D0000}"/>
    <cellStyle name="Note 3 6 5 5 4" xfId="21733" xr:uid="{00000000-0005-0000-0000-0000BC4D0000}"/>
    <cellStyle name="Note 3 6 5 5 5" xfId="36186" xr:uid="{00000000-0005-0000-0000-0000BD4D0000}"/>
    <cellStyle name="Note 3 6 5 6" xfId="6759" xr:uid="{00000000-0005-0000-0000-0000BE4D0000}"/>
    <cellStyle name="Note 3 6 5 6 2" xfId="24194" xr:uid="{00000000-0005-0000-0000-0000BF4D0000}"/>
    <cellStyle name="Note 3 6 5 6 3" xfId="38647" xr:uid="{00000000-0005-0000-0000-0000C04D0000}"/>
    <cellStyle name="Note 3 6 5 7" xfId="9200" xr:uid="{00000000-0005-0000-0000-0000C14D0000}"/>
    <cellStyle name="Note 3 6 5 7 2" xfId="26635" xr:uid="{00000000-0005-0000-0000-0000C24D0000}"/>
    <cellStyle name="Note 3 6 5 7 3" xfId="41088" xr:uid="{00000000-0005-0000-0000-0000C34D0000}"/>
    <cellStyle name="Note 3 6 5 8" xfId="11620" xr:uid="{00000000-0005-0000-0000-0000C44D0000}"/>
    <cellStyle name="Note 3 6 5 8 2" xfId="29055" xr:uid="{00000000-0005-0000-0000-0000C54D0000}"/>
    <cellStyle name="Note 3 6 5 8 3" xfId="43508" xr:uid="{00000000-0005-0000-0000-0000C64D0000}"/>
    <cellStyle name="Note 3 6 5 9" xfId="18627" xr:uid="{00000000-0005-0000-0000-0000C74D0000}"/>
    <cellStyle name="Note 3 6 6" xfId="1790" xr:uid="{00000000-0005-0000-0000-0000C84D0000}"/>
    <cellStyle name="Note 3 6 6 2" xfId="4301" xr:uid="{00000000-0005-0000-0000-0000C94D0000}"/>
    <cellStyle name="Note 3 6 6 2 2" xfId="13851" xr:uid="{00000000-0005-0000-0000-0000CA4D0000}"/>
    <cellStyle name="Note 3 6 6 2 2 2" xfId="31286" xr:uid="{00000000-0005-0000-0000-0000CB4D0000}"/>
    <cellStyle name="Note 3 6 6 2 2 3" xfId="45739" xr:uid="{00000000-0005-0000-0000-0000CC4D0000}"/>
    <cellStyle name="Note 3 6 6 2 3" xfId="16312" xr:uid="{00000000-0005-0000-0000-0000CD4D0000}"/>
    <cellStyle name="Note 3 6 6 2 3 2" xfId="33747" xr:uid="{00000000-0005-0000-0000-0000CE4D0000}"/>
    <cellStyle name="Note 3 6 6 2 3 3" xfId="48200" xr:uid="{00000000-0005-0000-0000-0000CF4D0000}"/>
    <cellStyle name="Note 3 6 6 2 4" xfId="21737" xr:uid="{00000000-0005-0000-0000-0000D04D0000}"/>
    <cellStyle name="Note 3 6 6 2 5" xfId="36190" xr:uid="{00000000-0005-0000-0000-0000D14D0000}"/>
    <cellStyle name="Note 3 6 6 3" xfId="6763" xr:uid="{00000000-0005-0000-0000-0000D24D0000}"/>
    <cellStyle name="Note 3 6 6 3 2" xfId="24198" xr:uid="{00000000-0005-0000-0000-0000D34D0000}"/>
    <cellStyle name="Note 3 6 6 3 3" xfId="38651" xr:uid="{00000000-0005-0000-0000-0000D44D0000}"/>
    <cellStyle name="Note 3 6 6 4" xfId="9204" xr:uid="{00000000-0005-0000-0000-0000D54D0000}"/>
    <cellStyle name="Note 3 6 6 4 2" xfId="26639" xr:uid="{00000000-0005-0000-0000-0000D64D0000}"/>
    <cellStyle name="Note 3 6 6 4 3" xfId="41092" xr:uid="{00000000-0005-0000-0000-0000D74D0000}"/>
    <cellStyle name="Note 3 6 6 5" xfId="11624" xr:uid="{00000000-0005-0000-0000-0000D84D0000}"/>
    <cellStyle name="Note 3 6 6 5 2" xfId="29059" xr:uid="{00000000-0005-0000-0000-0000D94D0000}"/>
    <cellStyle name="Note 3 6 6 5 3" xfId="43512" xr:uid="{00000000-0005-0000-0000-0000DA4D0000}"/>
    <cellStyle name="Note 3 6 6 6" xfId="18631" xr:uid="{00000000-0005-0000-0000-0000DB4D0000}"/>
    <cellStyle name="Note 3 6 7" xfId="1791" xr:uid="{00000000-0005-0000-0000-0000DC4D0000}"/>
    <cellStyle name="Note 3 6 7 2" xfId="4302" xr:uid="{00000000-0005-0000-0000-0000DD4D0000}"/>
    <cellStyle name="Note 3 6 7 2 2" xfId="13852" xr:uid="{00000000-0005-0000-0000-0000DE4D0000}"/>
    <cellStyle name="Note 3 6 7 2 2 2" xfId="31287" xr:uid="{00000000-0005-0000-0000-0000DF4D0000}"/>
    <cellStyle name="Note 3 6 7 2 2 3" xfId="45740" xr:uid="{00000000-0005-0000-0000-0000E04D0000}"/>
    <cellStyle name="Note 3 6 7 2 3" xfId="16313" xr:uid="{00000000-0005-0000-0000-0000E14D0000}"/>
    <cellStyle name="Note 3 6 7 2 3 2" xfId="33748" xr:uid="{00000000-0005-0000-0000-0000E24D0000}"/>
    <cellStyle name="Note 3 6 7 2 3 3" xfId="48201" xr:uid="{00000000-0005-0000-0000-0000E34D0000}"/>
    <cellStyle name="Note 3 6 7 2 4" xfId="21738" xr:uid="{00000000-0005-0000-0000-0000E44D0000}"/>
    <cellStyle name="Note 3 6 7 2 5" xfId="36191" xr:uid="{00000000-0005-0000-0000-0000E54D0000}"/>
    <cellStyle name="Note 3 6 7 3" xfId="6764" xr:uid="{00000000-0005-0000-0000-0000E64D0000}"/>
    <cellStyle name="Note 3 6 7 3 2" xfId="24199" xr:uid="{00000000-0005-0000-0000-0000E74D0000}"/>
    <cellStyle name="Note 3 6 7 3 3" xfId="38652" xr:uid="{00000000-0005-0000-0000-0000E84D0000}"/>
    <cellStyle name="Note 3 6 7 4" xfId="9205" xr:uid="{00000000-0005-0000-0000-0000E94D0000}"/>
    <cellStyle name="Note 3 6 7 4 2" xfId="26640" xr:uid="{00000000-0005-0000-0000-0000EA4D0000}"/>
    <cellStyle name="Note 3 6 7 4 3" xfId="41093" xr:uid="{00000000-0005-0000-0000-0000EB4D0000}"/>
    <cellStyle name="Note 3 6 7 5" xfId="11625" xr:uid="{00000000-0005-0000-0000-0000EC4D0000}"/>
    <cellStyle name="Note 3 6 7 5 2" xfId="29060" xr:uid="{00000000-0005-0000-0000-0000ED4D0000}"/>
    <cellStyle name="Note 3 6 7 5 3" xfId="43513" xr:uid="{00000000-0005-0000-0000-0000EE4D0000}"/>
    <cellStyle name="Note 3 6 7 6" xfId="18632" xr:uid="{00000000-0005-0000-0000-0000EF4D0000}"/>
    <cellStyle name="Note 3 6 8" xfId="1792" xr:uid="{00000000-0005-0000-0000-0000F04D0000}"/>
    <cellStyle name="Note 3 6 8 2" xfId="4303" xr:uid="{00000000-0005-0000-0000-0000F14D0000}"/>
    <cellStyle name="Note 3 6 8 2 2" xfId="21739" xr:uid="{00000000-0005-0000-0000-0000F24D0000}"/>
    <cellStyle name="Note 3 6 8 2 3" xfId="36192" xr:uid="{00000000-0005-0000-0000-0000F34D0000}"/>
    <cellStyle name="Note 3 6 8 3" xfId="6765" xr:uid="{00000000-0005-0000-0000-0000F44D0000}"/>
    <cellStyle name="Note 3 6 8 3 2" xfId="24200" xr:uid="{00000000-0005-0000-0000-0000F54D0000}"/>
    <cellStyle name="Note 3 6 8 3 3" xfId="38653" xr:uid="{00000000-0005-0000-0000-0000F64D0000}"/>
    <cellStyle name="Note 3 6 8 4" xfId="9206" xr:uid="{00000000-0005-0000-0000-0000F74D0000}"/>
    <cellStyle name="Note 3 6 8 4 2" xfId="26641" xr:uid="{00000000-0005-0000-0000-0000F84D0000}"/>
    <cellStyle name="Note 3 6 8 4 3" xfId="41094" xr:uid="{00000000-0005-0000-0000-0000F94D0000}"/>
    <cellStyle name="Note 3 6 8 5" xfId="11626" xr:uid="{00000000-0005-0000-0000-0000FA4D0000}"/>
    <cellStyle name="Note 3 6 8 5 2" xfId="29061" xr:uid="{00000000-0005-0000-0000-0000FB4D0000}"/>
    <cellStyle name="Note 3 6 8 5 3" xfId="43514" xr:uid="{00000000-0005-0000-0000-0000FC4D0000}"/>
    <cellStyle name="Note 3 6 8 6" xfId="15218" xr:uid="{00000000-0005-0000-0000-0000FD4D0000}"/>
    <cellStyle name="Note 3 6 8 6 2" xfId="32653" xr:uid="{00000000-0005-0000-0000-0000FE4D0000}"/>
    <cellStyle name="Note 3 6 8 6 3" xfId="47106" xr:uid="{00000000-0005-0000-0000-0000FF4D0000}"/>
    <cellStyle name="Note 3 6 8 7" xfId="18633" xr:uid="{00000000-0005-0000-0000-0000004E0000}"/>
    <cellStyle name="Note 3 6 8 8" xfId="20380" xr:uid="{00000000-0005-0000-0000-0000014E0000}"/>
    <cellStyle name="Note 3 6 9" xfId="4284" xr:uid="{00000000-0005-0000-0000-0000024E0000}"/>
    <cellStyle name="Note 3 6 9 2" xfId="13838" xr:uid="{00000000-0005-0000-0000-0000034E0000}"/>
    <cellStyle name="Note 3 6 9 2 2" xfId="31273" xr:uid="{00000000-0005-0000-0000-0000044E0000}"/>
    <cellStyle name="Note 3 6 9 2 3" xfId="45726" xr:uid="{00000000-0005-0000-0000-0000054E0000}"/>
    <cellStyle name="Note 3 6 9 3" xfId="16299" xr:uid="{00000000-0005-0000-0000-0000064E0000}"/>
    <cellStyle name="Note 3 6 9 3 2" xfId="33734" xr:uid="{00000000-0005-0000-0000-0000074E0000}"/>
    <cellStyle name="Note 3 6 9 3 3" xfId="48187" xr:uid="{00000000-0005-0000-0000-0000084E0000}"/>
    <cellStyle name="Note 3 6 9 4" xfId="21720" xr:uid="{00000000-0005-0000-0000-0000094E0000}"/>
    <cellStyle name="Note 3 6 9 5" xfId="36173" xr:uid="{00000000-0005-0000-0000-00000A4E0000}"/>
    <cellStyle name="Note 3 7" xfId="1793" xr:uid="{00000000-0005-0000-0000-00000B4E0000}"/>
    <cellStyle name="Note 3 7 10" xfId="6766" xr:uid="{00000000-0005-0000-0000-00000C4E0000}"/>
    <cellStyle name="Note 3 7 10 2" xfId="24201" xr:uid="{00000000-0005-0000-0000-00000D4E0000}"/>
    <cellStyle name="Note 3 7 10 3" xfId="38654" xr:uid="{00000000-0005-0000-0000-00000E4E0000}"/>
    <cellStyle name="Note 3 7 11" xfId="9207" xr:uid="{00000000-0005-0000-0000-00000F4E0000}"/>
    <cellStyle name="Note 3 7 11 2" xfId="26642" xr:uid="{00000000-0005-0000-0000-0000104E0000}"/>
    <cellStyle name="Note 3 7 11 3" xfId="41095" xr:uid="{00000000-0005-0000-0000-0000114E0000}"/>
    <cellStyle name="Note 3 7 12" xfId="11627" xr:uid="{00000000-0005-0000-0000-0000124E0000}"/>
    <cellStyle name="Note 3 7 12 2" xfId="29062" xr:uid="{00000000-0005-0000-0000-0000134E0000}"/>
    <cellStyle name="Note 3 7 12 3" xfId="43515" xr:uid="{00000000-0005-0000-0000-0000144E0000}"/>
    <cellStyle name="Note 3 7 13" xfId="18634" xr:uid="{00000000-0005-0000-0000-0000154E0000}"/>
    <cellStyle name="Note 3 7 2" xfId="1794" xr:uid="{00000000-0005-0000-0000-0000164E0000}"/>
    <cellStyle name="Note 3 7 2 2" xfId="1795" xr:uid="{00000000-0005-0000-0000-0000174E0000}"/>
    <cellStyle name="Note 3 7 2 2 2" xfId="4306" xr:uid="{00000000-0005-0000-0000-0000184E0000}"/>
    <cellStyle name="Note 3 7 2 2 2 2" xfId="13855" xr:uid="{00000000-0005-0000-0000-0000194E0000}"/>
    <cellStyle name="Note 3 7 2 2 2 2 2" xfId="31290" xr:uid="{00000000-0005-0000-0000-00001A4E0000}"/>
    <cellStyle name="Note 3 7 2 2 2 2 3" xfId="45743" xr:uid="{00000000-0005-0000-0000-00001B4E0000}"/>
    <cellStyle name="Note 3 7 2 2 2 3" xfId="16316" xr:uid="{00000000-0005-0000-0000-00001C4E0000}"/>
    <cellStyle name="Note 3 7 2 2 2 3 2" xfId="33751" xr:uid="{00000000-0005-0000-0000-00001D4E0000}"/>
    <cellStyle name="Note 3 7 2 2 2 3 3" xfId="48204" xr:uid="{00000000-0005-0000-0000-00001E4E0000}"/>
    <cellStyle name="Note 3 7 2 2 2 4" xfId="21742" xr:uid="{00000000-0005-0000-0000-00001F4E0000}"/>
    <cellStyle name="Note 3 7 2 2 2 5" xfId="36195" xr:uid="{00000000-0005-0000-0000-0000204E0000}"/>
    <cellStyle name="Note 3 7 2 2 3" xfId="6768" xr:uid="{00000000-0005-0000-0000-0000214E0000}"/>
    <cellStyle name="Note 3 7 2 2 3 2" xfId="24203" xr:uid="{00000000-0005-0000-0000-0000224E0000}"/>
    <cellStyle name="Note 3 7 2 2 3 3" xfId="38656" xr:uid="{00000000-0005-0000-0000-0000234E0000}"/>
    <cellStyle name="Note 3 7 2 2 4" xfId="9209" xr:uid="{00000000-0005-0000-0000-0000244E0000}"/>
    <cellStyle name="Note 3 7 2 2 4 2" xfId="26644" xr:uid="{00000000-0005-0000-0000-0000254E0000}"/>
    <cellStyle name="Note 3 7 2 2 4 3" xfId="41097" xr:uid="{00000000-0005-0000-0000-0000264E0000}"/>
    <cellStyle name="Note 3 7 2 2 5" xfId="11629" xr:uid="{00000000-0005-0000-0000-0000274E0000}"/>
    <cellStyle name="Note 3 7 2 2 5 2" xfId="29064" xr:uid="{00000000-0005-0000-0000-0000284E0000}"/>
    <cellStyle name="Note 3 7 2 2 5 3" xfId="43517" xr:uid="{00000000-0005-0000-0000-0000294E0000}"/>
    <cellStyle name="Note 3 7 2 2 6" xfId="18636" xr:uid="{00000000-0005-0000-0000-00002A4E0000}"/>
    <cellStyle name="Note 3 7 2 3" xfId="1796" xr:uid="{00000000-0005-0000-0000-00002B4E0000}"/>
    <cellStyle name="Note 3 7 2 3 2" xfId="4307" xr:uid="{00000000-0005-0000-0000-00002C4E0000}"/>
    <cellStyle name="Note 3 7 2 3 2 2" xfId="13856" xr:uid="{00000000-0005-0000-0000-00002D4E0000}"/>
    <cellStyle name="Note 3 7 2 3 2 2 2" xfId="31291" xr:uid="{00000000-0005-0000-0000-00002E4E0000}"/>
    <cellStyle name="Note 3 7 2 3 2 2 3" xfId="45744" xr:uid="{00000000-0005-0000-0000-00002F4E0000}"/>
    <cellStyle name="Note 3 7 2 3 2 3" xfId="16317" xr:uid="{00000000-0005-0000-0000-0000304E0000}"/>
    <cellStyle name="Note 3 7 2 3 2 3 2" xfId="33752" xr:uid="{00000000-0005-0000-0000-0000314E0000}"/>
    <cellStyle name="Note 3 7 2 3 2 3 3" xfId="48205" xr:uid="{00000000-0005-0000-0000-0000324E0000}"/>
    <cellStyle name="Note 3 7 2 3 2 4" xfId="21743" xr:uid="{00000000-0005-0000-0000-0000334E0000}"/>
    <cellStyle name="Note 3 7 2 3 2 5" xfId="36196" xr:uid="{00000000-0005-0000-0000-0000344E0000}"/>
    <cellStyle name="Note 3 7 2 3 3" xfId="6769" xr:uid="{00000000-0005-0000-0000-0000354E0000}"/>
    <cellStyle name="Note 3 7 2 3 3 2" xfId="24204" xr:uid="{00000000-0005-0000-0000-0000364E0000}"/>
    <cellStyle name="Note 3 7 2 3 3 3" xfId="38657" xr:uid="{00000000-0005-0000-0000-0000374E0000}"/>
    <cellStyle name="Note 3 7 2 3 4" xfId="9210" xr:uid="{00000000-0005-0000-0000-0000384E0000}"/>
    <cellStyle name="Note 3 7 2 3 4 2" xfId="26645" xr:uid="{00000000-0005-0000-0000-0000394E0000}"/>
    <cellStyle name="Note 3 7 2 3 4 3" xfId="41098" xr:uid="{00000000-0005-0000-0000-00003A4E0000}"/>
    <cellStyle name="Note 3 7 2 3 5" xfId="11630" xr:uid="{00000000-0005-0000-0000-00003B4E0000}"/>
    <cellStyle name="Note 3 7 2 3 5 2" xfId="29065" xr:uid="{00000000-0005-0000-0000-00003C4E0000}"/>
    <cellStyle name="Note 3 7 2 3 5 3" xfId="43518" xr:uid="{00000000-0005-0000-0000-00003D4E0000}"/>
    <cellStyle name="Note 3 7 2 3 6" xfId="18637" xr:uid="{00000000-0005-0000-0000-00003E4E0000}"/>
    <cellStyle name="Note 3 7 2 4" xfId="1797" xr:uid="{00000000-0005-0000-0000-00003F4E0000}"/>
    <cellStyle name="Note 3 7 2 4 2" xfId="4308" xr:uid="{00000000-0005-0000-0000-0000404E0000}"/>
    <cellStyle name="Note 3 7 2 4 2 2" xfId="21744" xr:uid="{00000000-0005-0000-0000-0000414E0000}"/>
    <cellStyle name="Note 3 7 2 4 2 3" xfId="36197" xr:uid="{00000000-0005-0000-0000-0000424E0000}"/>
    <cellStyle name="Note 3 7 2 4 3" xfId="6770" xr:uid="{00000000-0005-0000-0000-0000434E0000}"/>
    <cellStyle name="Note 3 7 2 4 3 2" xfId="24205" xr:uid="{00000000-0005-0000-0000-0000444E0000}"/>
    <cellStyle name="Note 3 7 2 4 3 3" xfId="38658" xr:uid="{00000000-0005-0000-0000-0000454E0000}"/>
    <cellStyle name="Note 3 7 2 4 4" xfId="9211" xr:uid="{00000000-0005-0000-0000-0000464E0000}"/>
    <cellStyle name="Note 3 7 2 4 4 2" xfId="26646" xr:uid="{00000000-0005-0000-0000-0000474E0000}"/>
    <cellStyle name="Note 3 7 2 4 4 3" xfId="41099" xr:uid="{00000000-0005-0000-0000-0000484E0000}"/>
    <cellStyle name="Note 3 7 2 4 5" xfId="11631" xr:uid="{00000000-0005-0000-0000-0000494E0000}"/>
    <cellStyle name="Note 3 7 2 4 5 2" xfId="29066" xr:uid="{00000000-0005-0000-0000-00004A4E0000}"/>
    <cellStyle name="Note 3 7 2 4 5 3" xfId="43519" xr:uid="{00000000-0005-0000-0000-00004B4E0000}"/>
    <cellStyle name="Note 3 7 2 4 6" xfId="15219" xr:uid="{00000000-0005-0000-0000-00004C4E0000}"/>
    <cellStyle name="Note 3 7 2 4 6 2" xfId="32654" xr:uid="{00000000-0005-0000-0000-00004D4E0000}"/>
    <cellStyle name="Note 3 7 2 4 6 3" xfId="47107" xr:uid="{00000000-0005-0000-0000-00004E4E0000}"/>
    <cellStyle name="Note 3 7 2 4 7" xfId="18638" xr:uid="{00000000-0005-0000-0000-00004F4E0000}"/>
    <cellStyle name="Note 3 7 2 4 8" xfId="20381" xr:uid="{00000000-0005-0000-0000-0000504E0000}"/>
    <cellStyle name="Note 3 7 2 5" xfId="4305" xr:uid="{00000000-0005-0000-0000-0000514E0000}"/>
    <cellStyle name="Note 3 7 2 5 2" xfId="13854" xr:uid="{00000000-0005-0000-0000-0000524E0000}"/>
    <cellStyle name="Note 3 7 2 5 2 2" xfId="31289" xr:uid="{00000000-0005-0000-0000-0000534E0000}"/>
    <cellStyle name="Note 3 7 2 5 2 3" xfId="45742" xr:uid="{00000000-0005-0000-0000-0000544E0000}"/>
    <cellStyle name="Note 3 7 2 5 3" xfId="16315" xr:uid="{00000000-0005-0000-0000-0000554E0000}"/>
    <cellStyle name="Note 3 7 2 5 3 2" xfId="33750" xr:uid="{00000000-0005-0000-0000-0000564E0000}"/>
    <cellStyle name="Note 3 7 2 5 3 3" xfId="48203" xr:uid="{00000000-0005-0000-0000-0000574E0000}"/>
    <cellStyle name="Note 3 7 2 5 4" xfId="21741" xr:uid="{00000000-0005-0000-0000-0000584E0000}"/>
    <cellStyle name="Note 3 7 2 5 5" xfId="36194" xr:uid="{00000000-0005-0000-0000-0000594E0000}"/>
    <cellStyle name="Note 3 7 2 6" xfId="6767" xr:uid="{00000000-0005-0000-0000-00005A4E0000}"/>
    <cellStyle name="Note 3 7 2 6 2" xfId="24202" xr:uid="{00000000-0005-0000-0000-00005B4E0000}"/>
    <cellStyle name="Note 3 7 2 6 3" xfId="38655" xr:uid="{00000000-0005-0000-0000-00005C4E0000}"/>
    <cellStyle name="Note 3 7 2 7" xfId="9208" xr:uid="{00000000-0005-0000-0000-00005D4E0000}"/>
    <cellStyle name="Note 3 7 2 7 2" xfId="26643" xr:uid="{00000000-0005-0000-0000-00005E4E0000}"/>
    <cellStyle name="Note 3 7 2 7 3" xfId="41096" xr:uid="{00000000-0005-0000-0000-00005F4E0000}"/>
    <cellStyle name="Note 3 7 2 8" xfId="11628" xr:uid="{00000000-0005-0000-0000-0000604E0000}"/>
    <cellStyle name="Note 3 7 2 8 2" xfId="29063" xr:uid="{00000000-0005-0000-0000-0000614E0000}"/>
    <cellStyle name="Note 3 7 2 8 3" xfId="43516" xr:uid="{00000000-0005-0000-0000-0000624E0000}"/>
    <cellStyle name="Note 3 7 2 9" xfId="18635" xr:uid="{00000000-0005-0000-0000-0000634E0000}"/>
    <cellStyle name="Note 3 7 3" xfId="1798" xr:uid="{00000000-0005-0000-0000-0000644E0000}"/>
    <cellStyle name="Note 3 7 3 2" xfId="1799" xr:uid="{00000000-0005-0000-0000-0000654E0000}"/>
    <cellStyle name="Note 3 7 3 2 2" xfId="4310" xr:uid="{00000000-0005-0000-0000-0000664E0000}"/>
    <cellStyle name="Note 3 7 3 2 2 2" xfId="13858" xr:uid="{00000000-0005-0000-0000-0000674E0000}"/>
    <cellStyle name="Note 3 7 3 2 2 2 2" xfId="31293" xr:uid="{00000000-0005-0000-0000-0000684E0000}"/>
    <cellStyle name="Note 3 7 3 2 2 2 3" xfId="45746" xr:uid="{00000000-0005-0000-0000-0000694E0000}"/>
    <cellStyle name="Note 3 7 3 2 2 3" xfId="16319" xr:uid="{00000000-0005-0000-0000-00006A4E0000}"/>
    <cellStyle name="Note 3 7 3 2 2 3 2" xfId="33754" xr:uid="{00000000-0005-0000-0000-00006B4E0000}"/>
    <cellStyle name="Note 3 7 3 2 2 3 3" xfId="48207" xr:uid="{00000000-0005-0000-0000-00006C4E0000}"/>
    <cellStyle name="Note 3 7 3 2 2 4" xfId="21746" xr:uid="{00000000-0005-0000-0000-00006D4E0000}"/>
    <cellStyle name="Note 3 7 3 2 2 5" xfId="36199" xr:uid="{00000000-0005-0000-0000-00006E4E0000}"/>
    <cellStyle name="Note 3 7 3 2 3" xfId="6772" xr:uid="{00000000-0005-0000-0000-00006F4E0000}"/>
    <cellStyle name="Note 3 7 3 2 3 2" xfId="24207" xr:uid="{00000000-0005-0000-0000-0000704E0000}"/>
    <cellStyle name="Note 3 7 3 2 3 3" xfId="38660" xr:uid="{00000000-0005-0000-0000-0000714E0000}"/>
    <cellStyle name="Note 3 7 3 2 4" xfId="9213" xr:uid="{00000000-0005-0000-0000-0000724E0000}"/>
    <cellStyle name="Note 3 7 3 2 4 2" xfId="26648" xr:uid="{00000000-0005-0000-0000-0000734E0000}"/>
    <cellStyle name="Note 3 7 3 2 4 3" xfId="41101" xr:uid="{00000000-0005-0000-0000-0000744E0000}"/>
    <cellStyle name="Note 3 7 3 2 5" xfId="11633" xr:uid="{00000000-0005-0000-0000-0000754E0000}"/>
    <cellStyle name="Note 3 7 3 2 5 2" xfId="29068" xr:uid="{00000000-0005-0000-0000-0000764E0000}"/>
    <cellStyle name="Note 3 7 3 2 5 3" xfId="43521" xr:uid="{00000000-0005-0000-0000-0000774E0000}"/>
    <cellStyle name="Note 3 7 3 2 6" xfId="18640" xr:uid="{00000000-0005-0000-0000-0000784E0000}"/>
    <cellStyle name="Note 3 7 3 3" xfId="1800" xr:uid="{00000000-0005-0000-0000-0000794E0000}"/>
    <cellStyle name="Note 3 7 3 3 2" xfId="4311" xr:uid="{00000000-0005-0000-0000-00007A4E0000}"/>
    <cellStyle name="Note 3 7 3 3 2 2" xfId="13859" xr:uid="{00000000-0005-0000-0000-00007B4E0000}"/>
    <cellStyle name="Note 3 7 3 3 2 2 2" xfId="31294" xr:uid="{00000000-0005-0000-0000-00007C4E0000}"/>
    <cellStyle name="Note 3 7 3 3 2 2 3" xfId="45747" xr:uid="{00000000-0005-0000-0000-00007D4E0000}"/>
    <cellStyle name="Note 3 7 3 3 2 3" xfId="16320" xr:uid="{00000000-0005-0000-0000-00007E4E0000}"/>
    <cellStyle name="Note 3 7 3 3 2 3 2" xfId="33755" xr:uid="{00000000-0005-0000-0000-00007F4E0000}"/>
    <cellStyle name="Note 3 7 3 3 2 3 3" xfId="48208" xr:uid="{00000000-0005-0000-0000-0000804E0000}"/>
    <cellStyle name="Note 3 7 3 3 2 4" xfId="21747" xr:uid="{00000000-0005-0000-0000-0000814E0000}"/>
    <cellStyle name="Note 3 7 3 3 2 5" xfId="36200" xr:uid="{00000000-0005-0000-0000-0000824E0000}"/>
    <cellStyle name="Note 3 7 3 3 3" xfId="6773" xr:uid="{00000000-0005-0000-0000-0000834E0000}"/>
    <cellStyle name="Note 3 7 3 3 3 2" xfId="24208" xr:uid="{00000000-0005-0000-0000-0000844E0000}"/>
    <cellStyle name="Note 3 7 3 3 3 3" xfId="38661" xr:uid="{00000000-0005-0000-0000-0000854E0000}"/>
    <cellStyle name="Note 3 7 3 3 4" xfId="9214" xr:uid="{00000000-0005-0000-0000-0000864E0000}"/>
    <cellStyle name="Note 3 7 3 3 4 2" xfId="26649" xr:uid="{00000000-0005-0000-0000-0000874E0000}"/>
    <cellStyle name="Note 3 7 3 3 4 3" xfId="41102" xr:uid="{00000000-0005-0000-0000-0000884E0000}"/>
    <cellStyle name="Note 3 7 3 3 5" xfId="11634" xr:uid="{00000000-0005-0000-0000-0000894E0000}"/>
    <cellStyle name="Note 3 7 3 3 5 2" xfId="29069" xr:uid="{00000000-0005-0000-0000-00008A4E0000}"/>
    <cellStyle name="Note 3 7 3 3 5 3" xfId="43522" xr:uid="{00000000-0005-0000-0000-00008B4E0000}"/>
    <cellStyle name="Note 3 7 3 3 6" xfId="18641" xr:uid="{00000000-0005-0000-0000-00008C4E0000}"/>
    <cellStyle name="Note 3 7 3 4" xfId="1801" xr:uid="{00000000-0005-0000-0000-00008D4E0000}"/>
    <cellStyle name="Note 3 7 3 4 2" xfId="4312" xr:uid="{00000000-0005-0000-0000-00008E4E0000}"/>
    <cellStyle name="Note 3 7 3 4 2 2" xfId="21748" xr:uid="{00000000-0005-0000-0000-00008F4E0000}"/>
    <cellStyle name="Note 3 7 3 4 2 3" xfId="36201" xr:uid="{00000000-0005-0000-0000-0000904E0000}"/>
    <cellStyle name="Note 3 7 3 4 3" xfId="6774" xr:uid="{00000000-0005-0000-0000-0000914E0000}"/>
    <cellStyle name="Note 3 7 3 4 3 2" xfId="24209" xr:uid="{00000000-0005-0000-0000-0000924E0000}"/>
    <cellStyle name="Note 3 7 3 4 3 3" xfId="38662" xr:uid="{00000000-0005-0000-0000-0000934E0000}"/>
    <cellStyle name="Note 3 7 3 4 4" xfId="9215" xr:uid="{00000000-0005-0000-0000-0000944E0000}"/>
    <cellStyle name="Note 3 7 3 4 4 2" xfId="26650" xr:uid="{00000000-0005-0000-0000-0000954E0000}"/>
    <cellStyle name="Note 3 7 3 4 4 3" xfId="41103" xr:uid="{00000000-0005-0000-0000-0000964E0000}"/>
    <cellStyle name="Note 3 7 3 4 5" xfId="11635" xr:uid="{00000000-0005-0000-0000-0000974E0000}"/>
    <cellStyle name="Note 3 7 3 4 5 2" xfId="29070" xr:uid="{00000000-0005-0000-0000-0000984E0000}"/>
    <cellStyle name="Note 3 7 3 4 5 3" xfId="43523" xr:uid="{00000000-0005-0000-0000-0000994E0000}"/>
    <cellStyle name="Note 3 7 3 4 6" xfId="15220" xr:uid="{00000000-0005-0000-0000-00009A4E0000}"/>
    <cellStyle name="Note 3 7 3 4 6 2" xfId="32655" xr:uid="{00000000-0005-0000-0000-00009B4E0000}"/>
    <cellStyle name="Note 3 7 3 4 6 3" xfId="47108" xr:uid="{00000000-0005-0000-0000-00009C4E0000}"/>
    <cellStyle name="Note 3 7 3 4 7" xfId="18642" xr:uid="{00000000-0005-0000-0000-00009D4E0000}"/>
    <cellStyle name="Note 3 7 3 4 8" xfId="20382" xr:uid="{00000000-0005-0000-0000-00009E4E0000}"/>
    <cellStyle name="Note 3 7 3 5" xfId="4309" xr:uid="{00000000-0005-0000-0000-00009F4E0000}"/>
    <cellStyle name="Note 3 7 3 5 2" xfId="13857" xr:uid="{00000000-0005-0000-0000-0000A04E0000}"/>
    <cellStyle name="Note 3 7 3 5 2 2" xfId="31292" xr:uid="{00000000-0005-0000-0000-0000A14E0000}"/>
    <cellStyle name="Note 3 7 3 5 2 3" xfId="45745" xr:uid="{00000000-0005-0000-0000-0000A24E0000}"/>
    <cellStyle name="Note 3 7 3 5 3" xfId="16318" xr:uid="{00000000-0005-0000-0000-0000A34E0000}"/>
    <cellStyle name="Note 3 7 3 5 3 2" xfId="33753" xr:uid="{00000000-0005-0000-0000-0000A44E0000}"/>
    <cellStyle name="Note 3 7 3 5 3 3" xfId="48206" xr:uid="{00000000-0005-0000-0000-0000A54E0000}"/>
    <cellStyle name="Note 3 7 3 5 4" xfId="21745" xr:uid="{00000000-0005-0000-0000-0000A64E0000}"/>
    <cellStyle name="Note 3 7 3 5 5" xfId="36198" xr:uid="{00000000-0005-0000-0000-0000A74E0000}"/>
    <cellStyle name="Note 3 7 3 6" xfId="6771" xr:uid="{00000000-0005-0000-0000-0000A84E0000}"/>
    <cellStyle name="Note 3 7 3 6 2" xfId="24206" xr:uid="{00000000-0005-0000-0000-0000A94E0000}"/>
    <cellStyle name="Note 3 7 3 6 3" xfId="38659" xr:uid="{00000000-0005-0000-0000-0000AA4E0000}"/>
    <cellStyle name="Note 3 7 3 7" xfId="9212" xr:uid="{00000000-0005-0000-0000-0000AB4E0000}"/>
    <cellStyle name="Note 3 7 3 7 2" xfId="26647" xr:uid="{00000000-0005-0000-0000-0000AC4E0000}"/>
    <cellStyle name="Note 3 7 3 7 3" xfId="41100" xr:uid="{00000000-0005-0000-0000-0000AD4E0000}"/>
    <cellStyle name="Note 3 7 3 8" xfId="11632" xr:uid="{00000000-0005-0000-0000-0000AE4E0000}"/>
    <cellStyle name="Note 3 7 3 8 2" xfId="29067" xr:uid="{00000000-0005-0000-0000-0000AF4E0000}"/>
    <cellStyle name="Note 3 7 3 8 3" xfId="43520" xr:uid="{00000000-0005-0000-0000-0000B04E0000}"/>
    <cellStyle name="Note 3 7 3 9" xfId="18639" xr:uid="{00000000-0005-0000-0000-0000B14E0000}"/>
    <cellStyle name="Note 3 7 4" xfId="1802" xr:uid="{00000000-0005-0000-0000-0000B24E0000}"/>
    <cellStyle name="Note 3 7 4 2" xfId="1803" xr:uid="{00000000-0005-0000-0000-0000B34E0000}"/>
    <cellStyle name="Note 3 7 4 2 2" xfId="4314" xr:uid="{00000000-0005-0000-0000-0000B44E0000}"/>
    <cellStyle name="Note 3 7 4 2 2 2" xfId="13861" xr:uid="{00000000-0005-0000-0000-0000B54E0000}"/>
    <cellStyle name="Note 3 7 4 2 2 2 2" xfId="31296" xr:uid="{00000000-0005-0000-0000-0000B64E0000}"/>
    <cellStyle name="Note 3 7 4 2 2 2 3" xfId="45749" xr:uid="{00000000-0005-0000-0000-0000B74E0000}"/>
    <cellStyle name="Note 3 7 4 2 2 3" xfId="16322" xr:uid="{00000000-0005-0000-0000-0000B84E0000}"/>
    <cellStyle name="Note 3 7 4 2 2 3 2" xfId="33757" xr:uid="{00000000-0005-0000-0000-0000B94E0000}"/>
    <cellStyle name="Note 3 7 4 2 2 3 3" xfId="48210" xr:uid="{00000000-0005-0000-0000-0000BA4E0000}"/>
    <cellStyle name="Note 3 7 4 2 2 4" xfId="21750" xr:uid="{00000000-0005-0000-0000-0000BB4E0000}"/>
    <cellStyle name="Note 3 7 4 2 2 5" xfId="36203" xr:uid="{00000000-0005-0000-0000-0000BC4E0000}"/>
    <cellStyle name="Note 3 7 4 2 3" xfId="6776" xr:uid="{00000000-0005-0000-0000-0000BD4E0000}"/>
    <cellStyle name="Note 3 7 4 2 3 2" xfId="24211" xr:uid="{00000000-0005-0000-0000-0000BE4E0000}"/>
    <cellStyle name="Note 3 7 4 2 3 3" xfId="38664" xr:uid="{00000000-0005-0000-0000-0000BF4E0000}"/>
    <cellStyle name="Note 3 7 4 2 4" xfId="9217" xr:uid="{00000000-0005-0000-0000-0000C04E0000}"/>
    <cellStyle name="Note 3 7 4 2 4 2" xfId="26652" xr:uid="{00000000-0005-0000-0000-0000C14E0000}"/>
    <cellStyle name="Note 3 7 4 2 4 3" xfId="41105" xr:uid="{00000000-0005-0000-0000-0000C24E0000}"/>
    <cellStyle name="Note 3 7 4 2 5" xfId="11637" xr:uid="{00000000-0005-0000-0000-0000C34E0000}"/>
    <cellStyle name="Note 3 7 4 2 5 2" xfId="29072" xr:uid="{00000000-0005-0000-0000-0000C44E0000}"/>
    <cellStyle name="Note 3 7 4 2 5 3" xfId="43525" xr:uid="{00000000-0005-0000-0000-0000C54E0000}"/>
    <cellStyle name="Note 3 7 4 2 6" xfId="18644" xr:uid="{00000000-0005-0000-0000-0000C64E0000}"/>
    <cellStyle name="Note 3 7 4 3" xfId="1804" xr:uid="{00000000-0005-0000-0000-0000C74E0000}"/>
    <cellStyle name="Note 3 7 4 3 2" xfId="4315" xr:uid="{00000000-0005-0000-0000-0000C84E0000}"/>
    <cellStyle name="Note 3 7 4 3 2 2" xfId="13862" xr:uid="{00000000-0005-0000-0000-0000C94E0000}"/>
    <cellStyle name="Note 3 7 4 3 2 2 2" xfId="31297" xr:uid="{00000000-0005-0000-0000-0000CA4E0000}"/>
    <cellStyle name="Note 3 7 4 3 2 2 3" xfId="45750" xr:uid="{00000000-0005-0000-0000-0000CB4E0000}"/>
    <cellStyle name="Note 3 7 4 3 2 3" xfId="16323" xr:uid="{00000000-0005-0000-0000-0000CC4E0000}"/>
    <cellStyle name="Note 3 7 4 3 2 3 2" xfId="33758" xr:uid="{00000000-0005-0000-0000-0000CD4E0000}"/>
    <cellStyle name="Note 3 7 4 3 2 3 3" xfId="48211" xr:uid="{00000000-0005-0000-0000-0000CE4E0000}"/>
    <cellStyle name="Note 3 7 4 3 2 4" xfId="21751" xr:uid="{00000000-0005-0000-0000-0000CF4E0000}"/>
    <cellStyle name="Note 3 7 4 3 2 5" xfId="36204" xr:uid="{00000000-0005-0000-0000-0000D04E0000}"/>
    <cellStyle name="Note 3 7 4 3 3" xfId="6777" xr:uid="{00000000-0005-0000-0000-0000D14E0000}"/>
    <cellStyle name="Note 3 7 4 3 3 2" xfId="24212" xr:uid="{00000000-0005-0000-0000-0000D24E0000}"/>
    <cellStyle name="Note 3 7 4 3 3 3" xfId="38665" xr:uid="{00000000-0005-0000-0000-0000D34E0000}"/>
    <cellStyle name="Note 3 7 4 3 4" xfId="9218" xr:uid="{00000000-0005-0000-0000-0000D44E0000}"/>
    <cellStyle name="Note 3 7 4 3 4 2" xfId="26653" xr:uid="{00000000-0005-0000-0000-0000D54E0000}"/>
    <cellStyle name="Note 3 7 4 3 4 3" xfId="41106" xr:uid="{00000000-0005-0000-0000-0000D64E0000}"/>
    <cellStyle name="Note 3 7 4 3 5" xfId="11638" xr:uid="{00000000-0005-0000-0000-0000D74E0000}"/>
    <cellStyle name="Note 3 7 4 3 5 2" xfId="29073" xr:uid="{00000000-0005-0000-0000-0000D84E0000}"/>
    <cellStyle name="Note 3 7 4 3 5 3" xfId="43526" xr:uid="{00000000-0005-0000-0000-0000D94E0000}"/>
    <cellStyle name="Note 3 7 4 3 6" xfId="18645" xr:uid="{00000000-0005-0000-0000-0000DA4E0000}"/>
    <cellStyle name="Note 3 7 4 4" xfId="1805" xr:uid="{00000000-0005-0000-0000-0000DB4E0000}"/>
    <cellStyle name="Note 3 7 4 4 2" xfId="4316" xr:uid="{00000000-0005-0000-0000-0000DC4E0000}"/>
    <cellStyle name="Note 3 7 4 4 2 2" xfId="21752" xr:uid="{00000000-0005-0000-0000-0000DD4E0000}"/>
    <cellStyle name="Note 3 7 4 4 2 3" xfId="36205" xr:uid="{00000000-0005-0000-0000-0000DE4E0000}"/>
    <cellStyle name="Note 3 7 4 4 3" xfId="6778" xr:uid="{00000000-0005-0000-0000-0000DF4E0000}"/>
    <cellStyle name="Note 3 7 4 4 3 2" xfId="24213" xr:uid="{00000000-0005-0000-0000-0000E04E0000}"/>
    <cellStyle name="Note 3 7 4 4 3 3" xfId="38666" xr:uid="{00000000-0005-0000-0000-0000E14E0000}"/>
    <cellStyle name="Note 3 7 4 4 4" xfId="9219" xr:uid="{00000000-0005-0000-0000-0000E24E0000}"/>
    <cellStyle name="Note 3 7 4 4 4 2" xfId="26654" xr:uid="{00000000-0005-0000-0000-0000E34E0000}"/>
    <cellStyle name="Note 3 7 4 4 4 3" xfId="41107" xr:uid="{00000000-0005-0000-0000-0000E44E0000}"/>
    <cellStyle name="Note 3 7 4 4 5" xfId="11639" xr:uid="{00000000-0005-0000-0000-0000E54E0000}"/>
    <cellStyle name="Note 3 7 4 4 5 2" xfId="29074" xr:uid="{00000000-0005-0000-0000-0000E64E0000}"/>
    <cellStyle name="Note 3 7 4 4 5 3" xfId="43527" xr:uid="{00000000-0005-0000-0000-0000E74E0000}"/>
    <cellStyle name="Note 3 7 4 4 6" xfId="15221" xr:uid="{00000000-0005-0000-0000-0000E84E0000}"/>
    <cellStyle name="Note 3 7 4 4 6 2" xfId="32656" xr:uid="{00000000-0005-0000-0000-0000E94E0000}"/>
    <cellStyle name="Note 3 7 4 4 6 3" xfId="47109" xr:uid="{00000000-0005-0000-0000-0000EA4E0000}"/>
    <cellStyle name="Note 3 7 4 4 7" xfId="18646" xr:uid="{00000000-0005-0000-0000-0000EB4E0000}"/>
    <cellStyle name="Note 3 7 4 4 8" xfId="20383" xr:uid="{00000000-0005-0000-0000-0000EC4E0000}"/>
    <cellStyle name="Note 3 7 4 5" xfId="4313" xr:uid="{00000000-0005-0000-0000-0000ED4E0000}"/>
    <cellStyle name="Note 3 7 4 5 2" xfId="13860" xr:uid="{00000000-0005-0000-0000-0000EE4E0000}"/>
    <cellStyle name="Note 3 7 4 5 2 2" xfId="31295" xr:uid="{00000000-0005-0000-0000-0000EF4E0000}"/>
    <cellStyle name="Note 3 7 4 5 2 3" xfId="45748" xr:uid="{00000000-0005-0000-0000-0000F04E0000}"/>
    <cellStyle name="Note 3 7 4 5 3" xfId="16321" xr:uid="{00000000-0005-0000-0000-0000F14E0000}"/>
    <cellStyle name="Note 3 7 4 5 3 2" xfId="33756" xr:uid="{00000000-0005-0000-0000-0000F24E0000}"/>
    <cellStyle name="Note 3 7 4 5 3 3" xfId="48209" xr:uid="{00000000-0005-0000-0000-0000F34E0000}"/>
    <cellStyle name="Note 3 7 4 5 4" xfId="21749" xr:uid="{00000000-0005-0000-0000-0000F44E0000}"/>
    <cellStyle name="Note 3 7 4 5 5" xfId="36202" xr:uid="{00000000-0005-0000-0000-0000F54E0000}"/>
    <cellStyle name="Note 3 7 4 6" xfId="6775" xr:uid="{00000000-0005-0000-0000-0000F64E0000}"/>
    <cellStyle name="Note 3 7 4 6 2" xfId="24210" xr:uid="{00000000-0005-0000-0000-0000F74E0000}"/>
    <cellStyle name="Note 3 7 4 6 3" xfId="38663" xr:uid="{00000000-0005-0000-0000-0000F84E0000}"/>
    <cellStyle name="Note 3 7 4 7" xfId="9216" xr:uid="{00000000-0005-0000-0000-0000F94E0000}"/>
    <cellStyle name="Note 3 7 4 7 2" xfId="26651" xr:uid="{00000000-0005-0000-0000-0000FA4E0000}"/>
    <cellStyle name="Note 3 7 4 7 3" xfId="41104" xr:uid="{00000000-0005-0000-0000-0000FB4E0000}"/>
    <cellStyle name="Note 3 7 4 8" xfId="11636" xr:uid="{00000000-0005-0000-0000-0000FC4E0000}"/>
    <cellStyle name="Note 3 7 4 8 2" xfId="29071" xr:uid="{00000000-0005-0000-0000-0000FD4E0000}"/>
    <cellStyle name="Note 3 7 4 8 3" xfId="43524" xr:uid="{00000000-0005-0000-0000-0000FE4E0000}"/>
    <cellStyle name="Note 3 7 4 9" xfId="18643" xr:uid="{00000000-0005-0000-0000-0000FF4E0000}"/>
    <cellStyle name="Note 3 7 5" xfId="1806" xr:uid="{00000000-0005-0000-0000-0000004F0000}"/>
    <cellStyle name="Note 3 7 5 2" xfId="1807" xr:uid="{00000000-0005-0000-0000-0000014F0000}"/>
    <cellStyle name="Note 3 7 5 2 2" xfId="4318" xr:uid="{00000000-0005-0000-0000-0000024F0000}"/>
    <cellStyle name="Note 3 7 5 2 2 2" xfId="13864" xr:uid="{00000000-0005-0000-0000-0000034F0000}"/>
    <cellStyle name="Note 3 7 5 2 2 2 2" xfId="31299" xr:uid="{00000000-0005-0000-0000-0000044F0000}"/>
    <cellStyle name="Note 3 7 5 2 2 2 3" xfId="45752" xr:uid="{00000000-0005-0000-0000-0000054F0000}"/>
    <cellStyle name="Note 3 7 5 2 2 3" xfId="16325" xr:uid="{00000000-0005-0000-0000-0000064F0000}"/>
    <cellStyle name="Note 3 7 5 2 2 3 2" xfId="33760" xr:uid="{00000000-0005-0000-0000-0000074F0000}"/>
    <cellStyle name="Note 3 7 5 2 2 3 3" xfId="48213" xr:uid="{00000000-0005-0000-0000-0000084F0000}"/>
    <cellStyle name="Note 3 7 5 2 2 4" xfId="21754" xr:uid="{00000000-0005-0000-0000-0000094F0000}"/>
    <cellStyle name="Note 3 7 5 2 2 5" xfId="36207" xr:uid="{00000000-0005-0000-0000-00000A4F0000}"/>
    <cellStyle name="Note 3 7 5 2 3" xfId="6780" xr:uid="{00000000-0005-0000-0000-00000B4F0000}"/>
    <cellStyle name="Note 3 7 5 2 3 2" xfId="24215" xr:uid="{00000000-0005-0000-0000-00000C4F0000}"/>
    <cellStyle name="Note 3 7 5 2 3 3" xfId="38668" xr:uid="{00000000-0005-0000-0000-00000D4F0000}"/>
    <cellStyle name="Note 3 7 5 2 4" xfId="9221" xr:uid="{00000000-0005-0000-0000-00000E4F0000}"/>
    <cellStyle name="Note 3 7 5 2 4 2" xfId="26656" xr:uid="{00000000-0005-0000-0000-00000F4F0000}"/>
    <cellStyle name="Note 3 7 5 2 4 3" xfId="41109" xr:uid="{00000000-0005-0000-0000-0000104F0000}"/>
    <cellStyle name="Note 3 7 5 2 5" xfId="11641" xr:uid="{00000000-0005-0000-0000-0000114F0000}"/>
    <cellStyle name="Note 3 7 5 2 5 2" xfId="29076" xr:uid="{00000000-0005-0000-0000-0000124F0000}"/>
    <cellStyle name="Note 3 7 5 2 5 3" xfId="43529" xr:uid="{00000000-0005-0000-0000-0000134F0000}"/>
    <cellStyle name="Note 3 7 5 2 6" xfId="18648" xr:uid="{00000000-0005-0000-0000-0000144F0000}"/>
    <cellStyle name="Note 3 7 5 3" xfId="1808" xr:uid="{00000000-0005-0000-0000-0000154F0000}"/>
    <cellStyle name="Note 3 7 5 3 2" xfId="4319" xr:uid="{00000000-0005-0000-0000-0000164F0000}"/>
    <cellStyle name="Note 3 7 5 3 2 2" xfId="13865" xr:uid="{00000000-0005-0000-0000-0000174F0000}"/>
    <cellStyle name="Note 3 7 5 3 2 2 2" xfId="31300" xr:uid="{00000000-0005-0000-0000-0000184F0000}"/>
    <cellStyle name="Note 3 7 5 3 2 2 3" xfId="45753" xr:uid="{00000000-0005-0000-0000-0000194F0000}"/>
    <cellStyle name="Note 3 7 5 3 2 3" xfId="16326" xr:uid="{00000000-0005-0000-0000-00001A4F0000}"/>
    <cellStyle name="Note 3 7 5 3 2 3 2" xfId="33761" xr:uid="{00000000-0005-0000-0000-00001B4F0000}"/>
    <cellStyle name="Note 3 7 5 3 2 3 3" xfId="48214" xr:uid="{00000000-0005-0000-0000-00001C4F0000}"/>
    <cellStyle name="Note 3 7 5 3 2 4" xfId="21755" xr:uid="{00000000-0005-0000-0000-00001D4F0000}"/>
    <cellStyle name="Note 3 7 5 3 2 5" xfId="36208" xr:uid="{00000000-0005-0000-0000-00001E4F0000}"/>
    <cellStyle name="Note 3 7 5 3 3" xfId="6781" xr:uid="{00000000-0005-0000-0000-00001F4F0000}"/>
    <cellStyle name="Note 3 7 5 3 3 2" xfId="24216" xr:uid="{00000000-0005-0000-0000-0000204F0000}"/>
    <cellStyle name="Note 3 7 5 3 3 3" xfId="38669" xr:uid="{00000000-0005-0000-0000-0000214F0000}"/>
    <cellStyle name="Note 3 7 5 3 4" xfId="9222" xr:uid="{00000000-0005-0000-0000-0000224F0000}"/>
    <cellStyle name="Note 3 7 5 3 4 2" xfId="26657" xr:uid="{00000000-0005-0000-0000-0000234F0000}"/>
    <cellStyle name="Note 3 7 5 3 4 3" xfId="41110" xr:uid="{00000000-0005-0000-0000-0000244F0000}"/>
    <cellStyle name="Note 3 7 5 3 5" xfId="11642" xr:uid="{00000000-0005-0000-0000-0000254F0000}"/>
    <cellStyle name="Note 3 7 5 3 5 2" xfId="29077" xr:uid="{00000000-0005-0000-0000-0000264F0000}"/>
    <cellStyle name="Note 3 7 5 3 5 3" xfId="43530" xr:uid="{00000000-0005-0000-0000-0000274F0000}"/>
    <cellStyle name="Note 3 7 5 3 6" xfId="18649" xr:uid="{00000000-0005-0000-0000-0000284F0000}"/>
    <cellStyle name="Note 3 7 5 4" xfId="1809" xr:uid="{00000000-0005-0000-0000-0000294F0000}"/>
    <cellStyle name="Note 3 7 5 4 2" xfId="4320" xr:uid="{00000000-0005-0000-0000-00002A4F0000}"/>
    <cellStyle name="Note 3 7 5 4 2 2" xfId="21756" xr:uid="{00000000-0005-0000-0000-00002B4F0000}"/>
    <cellStyle name="Note 3 7 5 4 2 3" xfId="36209" xr:uid="{00000000-0005-0000-0000-00002C4F0000}"/>
    <cellStyle name="Note 3 7 5 4 3" xfId="6782" xr:uid="{00000000-0005-0000-0000-00002D4F0000}"/>
    <cellStyle name="Note 3 7 5 4 3 2" xfId="24217" xr:uid="{00000000-0005-0000-0000-00002E4F0000}"/>
    <cellStyle name="Note 3 7 5 4 3 3" xfId="38670" xr:uid="{00000000-0005-0000-0000-00002F4F0000}"/>
    <cellStyle name="Note 3 7 5 4 4" xfId="9223" xr:uid="{00000000-0005-0000-0000-0000304F0000}"/>
    <cellStyle name="Note 3 7 5 4 4 2" xfId="26658" xr:uid="{00000000-0005-0000-0000-0000314F0000}"/>
    <cellStyle name="Note 3 7 5 4 4 3" xfId="41111" xr:uid="{00000000-0005-0000-0000-0000324F0000}"/>
    <cellStyle name="Note 3 7 5 4 5" xfId="11643" xr:uid="{00000000-0005-0000-0000-0000334F0000}"/>
    <cellStyle name="Note 3 7 5 4 5 2" xfId="29078" xr:uid="{00000000-0005-0000-0000-0000344F0000}"/>
    <cellStyle name="Note 3 7 5 4 5 3" xfId="43531" xr:uid="{00000000-0005-0000-0000-0000354F0000}"/>
    <cellStyle name="Note 3 7 5 4 6" xfId="15222" xr:uid="{00000000-0005-0000-0000-0000364F0000}"/>
    <cellStyle name="Note 3 7 5 4 6 2" xfId="32657" xr:uid="{00000000-0005-0000-0000-0000374F0000}"/>
    <cellStyle name="Note 3 7 5 4 6 3" xfId="47110" xr:uid="{00000000-0005-0000-0000-0000384F0000}"/>
    <cellStyle name="Note 3 7 5 4 7" xfId="18650" xr:uid="{00000000-0005-0000-0000-0000394F0000}"/>
    <cellStyle name="Note 3 7 5 4 8" xfId="20384" xr:uid="{00000000-0005-0000-0000-00003A4F0000}"/>
    <cellStyle name="Note 3 7 5 5" xfId="4317" xr:uid="{00000000-0005-0000-0000-00003B4F0000}"/>
    <cellStyle name="Note 3 7 5 5 2" xfId="13863" xr:uid="{00000000-0005-0000-0000-00003C4F0000}"/>
    <cellStyle name="Note 3 7 5 5 2 2" xfId="31298" xr:uid="{00000000-0005-0000-0000-00003D4F0000}"/>
    <cellStyle name="Note 3 7 5 5 2 3" xfId="45751" xr:uid="{00000000-0005-0000-0000-00003E4F0000}"/>
    <cellStyle name="Note 3 7 5 5 3" xfId="16324" xr:uid="{00000000-0005-0000-0000-00003F4F0000}"/>
    <cellStyle name="Note 3 7 5 5 3 2" xfId="33759" xr:uid="{00000000-0005-0000-0000-0000404F0000}"/>
    <cellStyle name="Note 3 7 5 5 3 3" xfId="48212" xr:uid="{00000000-0005-0000-0000-0000414F0000}"/>
    <cellStyle name="Note 3 7 5 5 4" xfId="21753" xr:uid="{00000000-0005-0000-0000-0000424F0000}"/>
    <cellStyle name="Note 3 7 5 5 5" xfId="36206" xr:uid="{00000000-0005-0000-0000-0000434F0000}"/>
    <cellStyle name="Note 3 7 5 6" xfId="6779" xr:uid="{00000000-0005-0000-0000-0000444F0000}"/>
    <cellStyle name="Note 3 7 5 6 2" xfId="24214" xr:uid="{00000000-0005-0000-0000-0000454F0000}"/>
    <cellStyle name="Note 3 7 5 6 3" xfId="38667" xr:uid="{00000000-0005-0000-0000-0000464F0000}"/>
    <cellStyle name="Note 3 7 5 7" xfId="9220" xr:uid="{00000000-0005-0000-0000-0000474F0000}"/>
    <cellStyle name="Note 3 7 5 7 2" xfId="26655" xr:uid="{00000000-0005-0000-0000-0000484F0000}"/>
    <cellStyle name="Note 3 7 5 7 3" xfId="41108" xr:uid="{00000000-0005-0000-0000-0000494F0000}"/>
    <cellStyle name="Note 3 7 5 8" xfId="11640" xr:uid="{00000000-0005-0000-0000-00004A4F0000}"/>
    <cellStyle name="Note 3 7 5 8 2" xfId="29075" xr:uid="{00000000-0005-0000-0000-00004B4F0000}"/>
    <cellStyle name="Note 3 7 5 8 3" xfId="43528" xr:uid="{00000000-0005-0000-0000-00004C4F0000}"/>
    <cellStyle name="Note 3 7 5 9" xfId="18647" xr:uid="{00000000-0005-0000-0000-00004D4F0000}"/>
    <cellStyle name="Note 3 7 6" xfId="1810" xr:uid="{00000000-0005-0000-0000-00004E4F0000}"/>
    <cellStyle name="Note 3 7 6 2" xfId="4321" xr:uid="{00000000-0005-0000-0000-00004F4F0000}"/>
    <cellStyle name="Note 3 7 6 2 2" xfId="13866" xr:uid="{00000000-0005-0000-0000-0000504F0000}"/>
    <cellStyle name="Note 3 7 6 2 2 2" xfId="31301" xr:uid="{00000000-0005-0000-0000-0000514F0000}"/>
    <cellStyle name="Note 3 7 6 2 2 3" xfId="45754" xr:uid="{00000000-0005-0000-0000-0000524F0000}"/>
    <cellStyle name="Note 3 7 6 2 3" xfId="16327" xr:uid="{00000000-0005-0000-0000-0000534F0000}"/>
    <cellStyle name="Note 3 7 6 2 3 2" xfId="33762" xr:uid="{00000000-0005-0000-0000-0000544F0000}"/>
    <cellStyle name="Note 3 7 6 2 3 3" xfId="48215" xr:uid="{00000000-0005-0000-0000-0000554F0000}"/>
    <cellStyle name="Note 3 7 6 2 4" xfId="21757" xr:uid="{00000000-0005-0000-0000-0000564F0000}"/>
    <cellStyle name="Note 3 7 6 2 5" xfId="36210" xr:uid="{00000000-0005-0000-0000-0000574F0000}"/>
    <cellStyle name="Note 3 7 6 3" xfId="6783" xr:uid="{00000000-0005-0000-0000-0000584F0000}"/>
    <cellStyle name="Note 3 7 6 3 2" xfId="24218" xr:uid="{00000000-0005-0000-0000-0000594F0000}"/>
    <cellStyle name="Note 3 7 6 3 3" xfId="38671" xr:uid="{00000000-0005-0000-0000-00005A4F0000}"/>
    <cellStyle name="Note 3 7 6 4" xfId="9224" xr:uid="{00000000-0005-0000-0000-00005B4F0000}"/>
    <cellStyle name="Note 3 7 6 4 2" xfId="26659" xr:uid="{00000000-0005-0000-0000-00005C4F0000}"/>
    <cellStyle name="Note 3 7 6 4 3" xfId="41112" xr:uid="{00000000-0005-0000-0000-00005D4F0000}"/>
    <cellStyle name="Note 3 7 6 5" xfId="11644" xr:uid="{00000000-0005-0000-0000-00005E4F0000}"/>
    <cellStyle name="Note 3 7 6 5 2" xfId="29079" xr:uid="{00000000-0005-0000-0000-00005F4F0000}"/>
    <cellStyle name="Note 3 7 6 5 3" xfId="43532" xr:uid="{00000000-0005-0000-0000-0000604F0000}"/>
    <cellStyle name="Note 3 7 6 6" xfId="18651" xr:uid="{00000000-0005-0000-0000-0000614F0000}"/>
    <cellStyle name="Note 3 7 7" xfId="1811" xr:uid="{00000000-0005-0000-0000-0000624F0000}"/>
    <cellStyle name="Note 3 7 7 2" xfId="4322" xr:uid="{00000000-0005-0000-0000-0000634F0000}"/>
    <cellStyle name="Note 3 7 7 2 2" xfId="13867" xr:uid="{00000000-0005-0000-0000-0000644F0000}"/>
    <cellStyle name="Note 3 7 7 2 2 2" xfId="31302" xr:uid="{00000000-0005-0000-0000-0000654F0000}"/>
    <cellStyle name="Note 3 7 7 2 2 3" xfId="45755" xr:uid="{00000000-0005-0000-0000-0000664F0000}"/>
    <cellStyle name="Note 3 7 7 2 3" xfId="16328" xr:uid="{00000000-0005-0000-0000-0000674F0000}"/>
    <cellStyle name="Note 3 7 7 2 3 2" xfId="33763" xr:uid="{00000000-0005-0000-0000-0000684F0000}"/>
    <cellStyle name="Note 3 7 7 2 3 3" xfId="48216" xr:uid="{00000000-0005-0000-0000-0000694F0000}"/>
    <cellStyle name="Note 3 7 7 2 4" xfId="21758" xr:uid="{00000000-0005-0000-0000-00006A4F0000}"/>
    <cellStyle name="Note 3 7 7 2 5" xfId="36211" xr:uid="{00000000-0005-0000-0000-00006B4F0000}"/>
    <cellStyle name="Note 3 7 7 3" xfId="6784" xr:uid="{00000000-0005-0000-0000-00006C4F0000}"/>
    <cellStyle name="Note 3 7 7 3 2" xfId="24219" xr:uid="{00000000-0005-0000-0000-00006D4F0000}"/>
    <cellStyle name="Note 3 7 7 3 3" xfId="38672" xr:uid="{00000000-0005-0000-0000-00006E4F0000}"/>
    <cellStyle name="Note 3 7 7 4" xfId="9225" xr:uid="{00000000-0005-0000-0000-00006F4F0000}"/>
    <cellStyle name="Note 3 7 7 4 2" xfId="26660" xr:uid="{00000000-0005-0000-0000-0000704F0000}"/>
    <cellStyle name="Note 3 7 7 4 3" xfId="41113" xr:uid="{00000000-0005-0000-0000-0000714F0000}"/>
    <cellStyle name="Note 3 7 7 5" xfId="11645" xr:uid="{00000000-0005-0000-0000-0000724F0000}"/>
    <cellStyle name="Note 3 7 7 5 2" xfId="29080" xr:uid="{00000000-0005-0000-0000-0000734F0000}"/>
    <cellStyle name="Note 3 7 7 5 3" xfId="43533" xr:uid="{00000000-0005-0000-0000-0000744F0000}"/>
    <cellStyle name="Note 3 7 7 6" xfId="18652" xr:uid="{00000000-0005-0000-0000-0000754F0000}"/>
    <cellStyle name="Note 3 7 8" xfId="1812" xr:uid="{00000000-0005-0000-0000-0000764F0000}"/>
    <cellStyle name="Note 3 7 8 2" xfId="4323" xr:uid="{00000000-0005-0000-0000-0000774F0000}"/>
    <cellStyle name="Note 3 7 8 2 2" xfId="21759" xr:uid="{00000000-0005-0000-0000-0000784F0000}"/>
    <cellStyle name="Note 3 7 8 2 3" xfId="36212" xr:uid="{00000000-0005-0000-0000-0000794F0000}"/>
    <cellStyle name="Note 3 7 8 3" xfId="6785" xr:uid="{00000000-0005-0000-0000-00007A4F0000}"/>
    <cellStyle name="Note 3 7 8 3 2" xfId="24220" xr:uid="{00000000-0005-0000-0000-00007B4F0000}"/>
    <cellStyle name="Note 3 7 8 3 3" xfId="38673" xr:uid="{00000000-0005-0000-0000-00007C4F0000}"/>
    <cellStyle name="Note 3 7 8 4" xfId="9226" xr:uid="{00000000-0005-0000-0000-00007D4F0000}"/>
    <cellStyle name="Note 3 7 8 4 2" xfId="26661" xr:uid="{00000000-0005-0000-0000-00007E4F0000}"/>
    <cellStyle name="Note 3 7 8 4 3" xfId="41114" xr:uid="{00000000-0005-0000-0000-00007F4F0000}"/>
    <cellStyle name="Note 3 7 8 5" xfId="11646" xr:uid="{00000000-0005-0000-0000-0000804F0000}"/>
    <cellStyle name="Note 3 7 8 5 2" xfId="29081" xr:uid="{00000000-0005-0000-0000-0000814F0000}"/>
    <cellStyle name="Note 3 7 8 5 3" xfId="43534" xr:uid="{00000000-0005-0000-0000-0000824F0000}"/>
    <cellStyle name="Note 3 7 8 6" xfId="15223" xr:uid="{00000000-0005-0000-0000-0000834F0000}"/>
    <cellStyle name="Note 3 7 8 6 2" xfId="32658" xr:uid="{00000000-0005-0000-0000-0000844F0000}"/>
    <cellStyle name="Note 3 7 8 6 3" xfId="47111" xr:uid="{00000000-0005-0000-0000-0000854F0000}"/>
    <cellStyle name="Note 3 7 8 7" xfId="18653" xr:uid="{00000000-0005-0000-0000-0000864F0000}"/>
    <cellStyle name="Note 3 7 8 8" xfId="20385" xr:uid="{00000000-0005-0000-0000-0000874F0000}"/>
    <cellStyle name="Note 3 7 9" xfId="4304" xr:uid="{00000000-0005-0000-0000-0000884F0000}"/>
    <cellStyle name="Note 3 7 9 2" xfId="13853" xr:uid="{00000000-0005-0000-0000-0000894F0000}"/>
    <cellStyle name="Note 3 7 9 2 2" xfId="31288" xr:uid="{00000000-0005-0000-0000-00008A4F0000}"/>
    <cellStyle name="Note 3 7 9 2 3" xfId="45741" xr:uid="{00000000-0005-0000-0000-00008B4F0000}"/>
    <cellStyle name="Note 3 7 9 3" xfId="16314" xr:uid="{00000000-0005-0000-0000-00008C4F0000}"/>
    <cellStyle name="Note 3 7 9 3 2" xfId="33749" xr:uid="{00000000-0005-0000-0000-00008D4F0000}"/>
    <cellStyle name="Note 3 7 9 3 3" xfId="48202" xr:uid="{00000000-0005-0000-0000-00008E4F0000}"/>
    <cellStyle name="Note 3 7 9 4" xfId="21740" xr:uid="{00000000-0005-0000-0000-00008F4F0000}"/>
    <cellStyle name="Note 3 7 9 5" xfId="36193" xr:uid="{00000000-0005-0000-0000-0000904F0000}"/>
    <cellStyle name="Note 3 8" xfId="1813" xr:uid="{00000000-0005-0000-0000-0000914F0000}"/>
    <cellStyle name="Note 3 8 10" xfId="6786" xr:uid="{00000000-0005-0000-0000-0000924F0000}"/>
    <cellStyle name="Note 3 8 10 2" xfId="24221" xr:uid="{00000000-0005-0000-0000-0000934F0000}"/>
    <cellStyle name="Note 3 8 10 3" xfId="38674" xr:uid="{00000000-0005-0000-0000-0000944F0000}"/>
    <cellStyle name="Note 3 8 11" xfId="9227" xr:uid="{00000000-0005-0000-0000-0000954F0000}"/>
    <cellStyle name="Note 3 8 11 2" xfId="26662" xr:uid="{00000000-0005-0000-0000-0000964F0000}"/>
    <cellStyle name="Note 3 8 11 3" xfId="41115" xr:uid="{00000000-0005-0000-0000-0000974F0000}"/>
    <cellStyle name="Note 3 8 12" xfId="11647" xr:uid="{00000000-0005-0000-0000-0000984F0000}"/>
    <cellStyle name="Note 3 8 12 2" xfId="29082" xr:uid="{00000000-0005-0000-0000-0000994F0000}"/>
    <cellStyle name="Note 3 8 12 3" xfId="43535" xr:uid="{00000000-0005-0000-0000-00009A4F0000}"/>
    <cellStyle name="Note 3 8 13" xfId="18654" xr:uid="{00000000-0005-0000-0000-00009B4F0000}"/>
    <cellStyle name="Note 3 8 2" xfId="1814" xr:uid="{00000000-0005-0000-0000-00009C4F0000}"/>
    <cellStyle name="Note 3 8 2 2" xfId="1815" xr:uid="{00000000-0005-0000-0000-00009D4F0000}"/>
    <cellStyle name="Note 3 8 2 2 2" xfId="4326" xr:uid="{00000000-0005-0000-0000-00009E4F0000}"/>
    <cellStyle name="Note 3 8 2 2 2 2" xfId="13870" xr:uid="{00000000-0005-0000-0000-00009F4F0000}"/>
    <cellStyle name="Note 3 8 2 2 2 2 2" xfId="31305" xr:uid="{00000000-0005-0000-0000-0000A04F0000}"/>
    <cellStyle name="Note 3 8 2 2 2 2 3" xfId="45758" xr:uid="{00000000-0005-0000-0000-0000A14F0000}"/>
    <cellStyle name="Note 3 8 2 2 2 3" xfId="16331" xr:uid="{00000000-0005-0000-0000-0000A24F0000}"/>
    <cellStyle name="Note 3 8 2 2 2 3 2" xfId="33766" xr:uid="{00000000-0005-0000-0000-0000A34F0000}"/>
    <cellStyle name="Note 3 8 2 2 2 3 3" xfId="48219" xr:uid="{00000000-0005-0000-0000-0000A44F0000}"/>
    <cellStyle name="Note 3 8 2 2 2 4" xfId="21762" xr:uid="{00000000-0005-0000-0000-0000A54F0000}"/>
    <cellStyle name="Note 3 8 2 2 2 5" xfId="36215" xr:uid="{00000000-0005-0000-0000-0000A64F0000}"/>
    <cellStyle name="Note 3 8 2 2 3" xfId="6788" xr:uid="{00000000-0005-0000-0000-0000A74F0000}"/>
    <cellStyle name="Note 3 8 2 2 3 2" xfId="24223" xr:uid="{00000000-0005-0000-0000-0000A84F0000}"/>
    <cellStyle name="Note 3 8 2 2 3 3" xfId="38676" xr:uid="{00000000-0005-0000-0000-0000A94F0000}"/>
    <cellStyle name="Note 3 8 2 2 4" xfId="9229" xr:uid="{00000000-0005-0000-0000-0000AA4F0000}"/>
    <cellStyle name="Note 3 8 2 2 4 2" xfId="26664" xr:uid="{00000000-0005-0000-0000-0000AB4F0000}"/>
    <cellStyle name="Note 3 8 2 2 4 3" xfId="41117" xr:uid="{00000000-0005-0000-0000-0000AC4F0000}"/>
    <cellStyle name="Note 3 8 2 2 5" xfId="11649" xr:uid="{00000000-0005-0000-0000-0000AD4F0000}"/>
    <cellStyle name="Note 3 8 2 2 5 2" xfId="29084" xr:uid="{00000000-0005-0000-0000-0000AE4F0000}"/>
    <cellStyle name="Note 3 8 2 2 5 3" xfId="43537" xr:uid="{00000000-0005-0000-0000-0000AF4F0000}"/>
    <cellStyle name="Note 3 8 2 2 6" xfId="18656" xr:uid="{00000000-0005-0000-0000-0000B04F0000}"/>
    <cellStyle name="Note 3 8 2 3" xfId="1816" xr:uid="{00000000-0005-0000-0000-0000B14F0000}"/>
    <cellStyle name="Note 3 8 2 3 2" xfId="4327" xr:uid="{00000000-0005-0000-0000-0000B24F0000}"/>
    <cellStyle name="Note 3 8 2 3 2 2" xfId="13871" xr:uid="{00000000-0005-0000-0000-0000B34F0000}"/>
    <cellStyle name="Note 3 8 2 3 2 2 2" xfId="31306" xr:uid="{00000000-0005-0000-0000-0000B44F0000}"/>
    <cellStyle name="Note 3 8 2 3 2 2 3" xfId="45759" xr:uid="{00000000-0005-0000-0000-0000B54F0000}"/>
    <cellStyle name="Note 3 8 2 3 2 3" xfId="16332" xr:uid="{00000000-0005-0000-0000-0000B64F0000}"/>
    <cellStyle name="Note 3 8 2 3 2 3 2" xfId="33767" xr:uid="{00000000-0005-0000-0000-0000B74F0000}"/>
    <cellStyle name="Note 3 8 2 3 2 3 3" xfId="48220" xr:uid="{00000000-0005-0000-0000-0000B84F0000}"/>
    <cellStyle name="Note 3 8 2 3 2 4" xfId="21763" xr:uid="{00000000-0005-0000-0000-0000B94F0000}"/>
    <cellStyle name="Note 3 8 2 3 2 5" xfId="36216" xr:uid="{00000000-0005-0000-0000-0000BA4F0000}"/>
    <cellStyle name="Note 3 8 2 3 3" xfId="6789" xr:uid="{00000000-0005-0000-0000-0000BB4F0000}"/>
    <cellStyle name="Note 3 8 2 3 3 2" xfId="24224" xr:uid="{00000000-0005-0000-0000-0000BC4F0000}"/>
    <cellStyle name="Note 3 8 2 3 3 3" xfId="38677" xr:uid="{00000000-0005-0000-0000-0000BD4F0000}"/>
    <cellStyle name="Note 3 8 2 3 4" xfId="9230" xr:uid="{00000000-0005-0000-0000-0000BE4F0000}"/>
    <cellStyle name="Note 3 8 2 3 4 2" xfId="26665" xr:uid="{00000000-0005-0000-0000-0000BF4F0000}"/>
    <cellStyle name="Note 3 8 2 3 4 3" xfId="41118" xr:uid="{00000000-0005-0000-0000-0000C04F0000}"/>
    <cellStyle name="Note 3 8 2 3 5" xfId="11650" xr:uid="{00000000-0005-0000-0000-0000C14F0000}"/>
    <cellStyle name="Note 3 8 2 3 5 2" xfId="29085" xr:uid="{00000000-0005-0000-0000-0000C24F0000}"/>
    <cellStyle name="Note 3 8 2 3 5 3" xfId="43538" xr:uid="{00000000-0005-0000-0000-0000C34F0000}"/>
    <cellStyle name="Note 3 8 2 3 6" xfId="18657" xr:uid="{00000000-0005-0000-0000-0000C44F0000}"/>
    <cellStyle name="Note 3 8 2 4" xfId="1817" xr:uid="{00000000-0005-0000-0000-0000C54F0000}"/>
    <cellStyle name="Note 3 8 2 4 2" xfId="4328" xr:uid="{00000000-0005-0000-0000-0000C64F0000}"/>
    <cellStyle name="Note 3 8 2 4 2 2" xfId="21764" xr:uid="{00000000-0005-0000-0000-0000C74F0000}"/>
    <cellStyle name="Note 3 8 2 4 2 3" xfId="36217" xr:uid="{00000000-0005-0000-0000-0000C84F0000}"/>
    <cellStyle name="Note 3 8 2 4 3" xfId="6790" xr:uid="{00000000-0005-0000-0000-0000C94F0000}"/>
    <cellStyle name="Note 3 8 2 4 3 2" xfId="24225" xr:uid="{00000000-0005-0000-0000-0000CA4F0000}"/>
    <cellStyle name="Note 3 8 2 4 3 3" xfId="38678" xr:uid="{00000000-0005-0000-0000-0000CB4F0000}"/>
    <cellStyle name="Note 3 8 2 4 4" xfId="9231" xr:uid="{00000000-0005-0000-0000-0000CC4F0000}"/>
    <cellStyle name="Note 3 8 2 4 4 2" xfId="26666" xr:uid="{00000000-0005-0000-0000-0000CD4F0000}"/>
    <cellStyle name="Note 3 8 2 4 4 3" xfId="41119" xr:uid="{00000000-0005-0000-0000-0000CE4F0000}"/>
    <cellStyle name="Note 3 8 2 4 5" xfId="11651" xr:uid="{00000000-0005-0000-0000-0000CF4F0000}"/>
    <cellStyle name="Note 3 8 2 4 5 2" xfId="29086" xr:uid="{00000000-0005-0000-0000-0000D04F0000}"/>
    <cellStyle name="Note 3 8 2 4 5 3" xfId="43539" xr:uid="{00000000-0005-0000-0000-0000D14F0000}"/>
    <cellStyle name="Note 3 8 2 4 6" xfId="15224" xr:uid="{00000000-0005-0000-0000-0000D24F0000}"/>
    <cellStyle name="Note 3 8 2 4 6 2" xfId="32659" xr:uid="{00000000-0005-0000-0000-0000D34F0000}"/>
    <cellStyle name="Note 3 8 2 4 6 3" xfId="47112" xr:uid="{00000000-0005-0000-0000-0000D44F0000}"/>
    <cellStyle name="Note 3 8 2 4 7" xfId="18658" xr:uid="{00000000-0005-0000-0000-0000D54F0000}"/>
    <cellStyle name="Note 3 8 2 4 8" xfId="20386" xr:uid="{00000000-0005-0000-0000-0000D64F0000}"/>
    <cellStyle name="Note 3 8 2 5" xfId="4325" xr:uid="{00000000-0005-0000-0000-0000D74F0000}"/>
    <cellStyle name="Note 3 8 2 5 2" xfId="13869" xr:uid="{00000000-0005-0000-0000-0000D84F0000}"/>
    <cellStyle name="Note 3 8 2 5 2 2" xfId="31304" xr:uid="{00000000-0005-0000-0000-0000D94F0000}"/>
    <cellStyle name="Note 3 8 2 5 2 3" xfId="45757" xr:uid="{00000000-0005-0000-0000-0000DA4F0000}"/>
    <cellStyle name="Note 3 8 2 5 3" xfId="16330" xr:uid="{00000000-0005-0000-0000-0000DB4F0000}"/>
    <cellStyle name="Note 3 8 2 5 3 2" xfId="33765" xr:uid="{00000000-0005-0000-0000-0000DC4F0000}"/>
    <cellStyle name="Note 3 8 2 5 3 3" xfId="48218" xr:uid="{00000000-0005-0000-0000-0000DD4F0000}"/>
    <cellStyle name="Note 3 8 2 5 4" xfId="21761" xr:uid="{00000000-0005-0000-0000-0000DE4F0000}"/>
    <cellStyle name="Note 3 8 2 5 5" xfId="36214" xr:uid="{00000000-0005-0000-0000-0000DF4F0000}"/>
    <cellStyle name="Note 3 8 2 6" xfId="6787" xr:uid="{00000000-0005-0000-0000-0000E04F0000}"/>
    <cellStyle name="Note 3 8 2 6 2" xfId="24222" xr:uid="{00000000-0005-0000-0000-0000E14F0000}"/>
    <cellStyle name="Note 3 8 2 6 3" xfId="38675" xr:uid="{00000000-0005-0000-0000-0000E24F0000}"/>
    <cellStyle name="Note 3 8 2 7" xfId="9228" xr:uid="{00000000-0005-0000-0000-0000E34F0000}"/>
    <cellStyle name="Note 3 8 2 7 2" xfId="26663" xr:uid="{00000000-0005-0000-0000-0000E44F0000}"/>
    <cellStyle name="Note 3 8 2 7 3" xfId="41116" xr:uid="{00000000-0005-0000-0000-0000E54F0000}"/>
    <cellStyle name="Note 3 8 2 8" xfId="11648" xr:uid="{00000000-0005-0000-0000-0000E64F0000}"/>
    <cellStyle name="Note 3 8 2 8 2" xfId="29083" xr:uid="{00000000-0005-0000-0000-0000E74F0000}"/>
    <cellStyle name="Note 3 8 2 8 3" xfId="43536" xr:uid="{00000000-0005-0000-0000-0000E84F0000}"/>
    <cellStyle name="Note 3 8 2 9" xfId="18655" xr:uid="{00000000-0005-0000-0000-0000E94F0000}"/>
    <cellStyle name="Note 3 8 3" xfId="1818" xr:uid="{00000000-0005-0000-0000-0000EA4F0000}"/>
    <cellStyle name="Note 3 8 3 2" xfId="1819" xr:uid="{00000000-0005-0000-0000-0000EB4F0000}"/>
    <cellStyle name="Note 3 8 3 2 2" xfId="4330" xr:uid="{00000000-0005-0000-0000-0000EC4F0000}"/>
    <cellStyle name="Note 3 8 3 2 2 2" xfId="13873" xr:uid="{00000000-0005-0000-0000-0000ED4F0000}"/>
    <cellStyle name="Note 3 8 3 2 2 2 2" xfId="31308" xr:uid="{00000000-0005-0000-0000-0000EE4F0000}"/>
    <cellStyle name="Note 3 8 3 2 2 2 3" xfId="45761" xr:uid="{00000000-0005-0000-0000-0000EF4F0000}"/>
    <cellStyle name="Note 3 8 3 2 2 3" xfId="16334" xr:uid="{00000000-0005-0000-0000-0000F04F0000}"/>
    <cellStyle name="Note 3 8 3 2 2 3 2" xfId="33769" xr:uid="{00000000-0005-0000-0000-0000F14F0000}"/>
    <cellStyle name="Note 3 8 3 2 2 3 3" xfId="48222" xr:uid="{00000000-0005-0000-0000-0000F24F0000}"/>
    <cellStyle name="Note 3 8 3 2 2 4" xfId="21766" xr:uid="{00000000-0005-0000-0000-0000F34F0000}"/>
    <cellStyle name="Note 3 8 3 2 2 5" xfId="36219" xr:uid="{00000000-0005-0000-0000-0000F44F0000}"/>
    <cellStyle name="Note 3 8 3 2 3" xfId="6792" xr:uid="{00000000-0005-0000-0000-0000F54F0000}"/>
    <cellStyle name="Note 3 8 3 2 3 2" xfId="24227" xr:uid="{00000000-0005-0000-0000-0000F64F0000}"/>
    <cellStyle name="Note 3 8 3 2 3 3" xfId="38680" xr:uid="{00000000-0005-0000-0000-0000F74F0000}"/>
    <cellStyle name="Note 3 8 3 2 4" xfId="9233" xr:uid="{00000000-0005-0000-0000-0000F84F0000}"/>
    <cellStyle name="Note 3 8 3 2 4 2" xfId="26668" xr:uid="{00000000-0005-0000-0000-0000F94F0000}"/>
    <cellStyle name="Note 3 8 3 2 4 3" xfId="41121" xr:uid="{00000000-0005-0000-0000-0000FA4F0000}"/>
    <cellStyle name="Note 3 8 3 2 5" xfId="11653" xr:uid="{00000000-0005-0000-0000-0000FB4F0000}"/>
    <cellStyle name="Note 3 8 3 2 5 2" xfId="29088" xr:uid="{00000000-0005-0000-0000-0000FC4F0000}"/>
    <cellStyle name="Note 3 8 3 2 5 3" xfId="43541" xr:uid="{00000000-0005-0000-0000-0000FD4F0000}"/>
    <cellStyle name="Note 3 8 3 2 6" xfId="18660" xr:uid="{00000000-0005-0000-0000-0000FE4F0000}"/>
    <cellStyle name="Note 3 8 3 3" xfId="1820" xr:uid="{00000000-0005-0000-0000-0000FF4F0000}"/>
    <cellStyle name="Note 3 8 3 3 2" xfId="4331" xr:uid="{00000000-0005-0000-0000-000000500000}"/>
    <cellStyle name="Note 3 8 3 3 2 2" xfId="13874" xr:uid="{00000000-0005-0000-0000-000001500000}"/>
    <cellStyle name="Note 3 8 3 3 2 2 2" xfId="31309" xr:uid="{00000000-0005-0000-0000-000002500000}"/>
    <cellStyle name="Note 3 8 3 3 2 2 3" xfId="45762" xr:uid="{00000000-0005-0000-0000-000003500000}"/>
    <cellStyle name="Note 3 8 3 3 2 3" xfId="16335" xr:uid="{00000000-0005-0000-0000-000004500000}"/>
    <cellStyle name="Note 3 8 3 3 2 3 2" xfId="33770" xr:uid="{00000000-0005-0000-0000-000005500000}"/>
    <cellStyle name="Note 3 8 3 3 2 3 3" xfId="48223" xr:uid="{00000000-0005-0000-0000-000006500000}"/>
    <cellStyle name="Note 3 8 3 3 2 4" xfId="21767" xr:uid="{00000000-0005-0000-0000-000007500000}"/>
    <cellStyle name="Note 3 8 3 3 2 5" xfId="36220" xr:uid="{00000000-0005-0000-0000-000008500000}"/>
    <cellStyle name="Note 3 8 3 3 3" xfId="6793" xr:uid="{00000000-0005-0000-0000-000009500000}"/>
    <cellStyle name="Note 3 8 3 3 3 2" xfId="24228" xr:uid="{00000000-0005-0000-0000-00000A500000}"/>
    <cellStyle name="Note 3 8 3 3 3 3" xfId="38681" xr:uid="{00000000-0005-0000-0000-00000B500000}"/>
    <cellStyle name="Note 3 8 3 3 4" xfId="9234" xr:uid="{00000000-0005-0000-0000-00000C500000}"/>
    <cellStyle name="Note 3 8 3 3 4 2" xfId="26669" xr:uid="{00000000-0005-0000-0000-00000D500000}"/>
    <cellStyle name="Note 3 8 3 3 4 3" xfId="41122" xr:uid="{00000000-0005-0000-0000-00000E500000}"/>
    <cellStyle name="Note 3 8 3 3 5" xfId="11654" xr:uid="{00000000-0005-0000-0000-00000F500000}"/>
    <cellStyle name="Note 3 8 3 3 5 2" xfId="29089" xr:uid="{00000000-0005-0000-0000-000010500000}"/>
    <cellStyle name="Note 3 8 3 3 5 3" xfId="43542" xr:uid="{00000000-0005-0000-0000-000011500000}"/>
    <cellStyle name="Note 3 8 3 3 6" xfId="18661" xr:uid="{00000000-0005-0000-0000-000012500000}"/>
    <cellStyle name="Note 3 8 3 4" xfId="1821" xr:uid="{00000000-0005-0000-0000-000013500000}"/>
    <cellStyle name="Note 3 8 3 4 2" xfId="4332" xr:uid="{00000000-0005-0000-0000-000014500000}"/>
    <cellStyle name="Note 3 8 3 4 2 2" xfId="21768" xr:uid="{00000000-0005-0000-0000-000015500000}"/>
    <cellStyle name="Note 3 8 3 4 2 3" xfId="36221" xr:uid="{00000000-0005-0000-0000-000016500000}"/>
    <cellStyle name="Note 3 8 3 4 3" xfId="6794" xr:uid="{00000000-0005-0000-0000-000017500000}"/>
    <cellStyle name="Note 3 8 3 4 3 2" xfId="24229" xr:uid="{00000000-0005-0000-0000-000018500000}"/>
    <cellStyle name="Note 3 8 3 4 3 3" xfId="38682" xr:uid="{00000000-0005-0000-0000-000019500000}"/>
    <cellStyle name="Note 3 8 3 4 4" xfId="9235" xr:uid="{00000000-0005-0000-0000-00001A500000}"/>
    <cellStyle name="Note 3 8 3 4 4 2" xfId="26670" xr:uid="{00000000-0005-0000-0000-00001B500000}"/>
    <cellStyle name="Note 3 8 3 4 4 3" xfId="41123" xr:uid="{00000000-0005-0000-0000-00001C500000}"/>
    <cellStyle name="Note 3 8 3 4 5" xfId="11655" xr:uid="{00000000-0005-0000-0000-00001D500000}"/>
    <cellStyle name="Note 3 8 3 4 5 2" xfId="29090" xr:uid="{00000000-0005-0000-0000-00001E500000}"/>
    <cellStyle name="Note 3 8 3 4 5 3" xfId="43543" xr:uid="{00000000-0005-0000-0000-00001F500000}"/>
    <cellStyle name="Note 3 8 3 4 6" xfId="15225" xr:uid="{00000000-0005-0000-0000-000020500000}"/>
    <cellStyle name="Note 3 8 3 4 6 2" xfId="32660" xr:uid="{00000000-0005-0000-0000-000021500000}"/>
    <cellStyle name="Note 3 8 3 4 6 3" xfId="47113" xr:uid="{00000000-0005-0000-0000-000022500000}"/>
    <cellStyle name="Note 3 8 3 4 7" xfId="18662" xr:uid="{00000000-0005-0000-0000-000023500000}"/>
    <cellStyle name="Note 3 8 3 4 8" xfId="20387" xr:uid="{00000000-0005-0000-0000-000024500000}"/>
    <cellStyle name="Note 3 8 3 5" xfId="4329" xr:uid="{00000000-0005-0000-0000-000025500000}"/>
    <cellStyle name="Note 3 8 3 5 2" xfId="13872" xr:uid="{00000000-0005-0000-0000-000026500000}"/>
    <cellStyle name="Note 3 8 3 5 2 2" xfId="31307" xr:uid="{00000000-0005-0000-0000-000027500000}"/>
    <cellStyle name="Note 3 8 3 5 2 3" xfId="45760" xr:uid="{00000000-0005-0000-0000-000028500000}"/>
    <cellStyle name="Note 3 8 3 5 3" xfId="16333" xr:uid="{00000000-0005-0000-0000-000029500000}"/>
    <cellStyle name="Note 3 8 3 5 3 2" xfId="33768" xr:uid="{00000000-0005-0000-0000-00002A500000}"/>
    <cellStyle name="Note 3 8 3 5 3 3" xfId="48221" xr:uid="{00000000-0005-0000-0000-00002B500000}"/>
    <cellStyle name="Note 3 8 3 5 4" xfId="21765" xr:uid="{00000000-0005-0000-0000-00002C500000}"/>
    <cellStyle name="Note 3 8 3 5 5" xfId="36218" xr:uid="{00000000-0005-0000-0000-00002D500000}"/>
    <cellStyle name="Note 3 8 3 6" xfId="6791" xr:uid="{00000000-0005-0000-0000-00002E500000}"/>
    <cellStyle name="Note 3 8 3 6 2" xfId="24226" xr:uid="{00000000-0005-0000-0000-00002F500000}"/>
    <cellStyle name="Note 3 8 3 6 3" xfId="38679" xr:uid="{00000000-0005-0000-0000-000030500000}"/>
    <cellStyle name="Note 3 8 3 7" xfId="9232" xr:uid="{00000000-0005-0000-0000-000031500000}"/>
    <cellStyle name="Note 3 8 3 7 2" xfId="26667" xr:uid="{00000000-0005-0000-0000-000032500000}"/>
    <cellStyle name="Note 3 8 3 7 3" xfId="41120" xr:uid="{00000000-0005-0000-0000-000033500000}"/>
    <cellStyle name="Note 3 8 3 8" xfId="11652" xr:uid="{00000000-0005-0000-0000-000034500000}"/>
    <cellStyle name="Note 3 8 3 8 2" xfId="29087" xr:uid="{00000000-0005-0000-0000-000035500000}"/>
    <cellStyle name="Note 3 8 3 8 3" xfId="43540" xr:uid="{00000000-0005-0000-0000-000036500000}"/>
    <cellStyle name="Note 3 8 3 9" xfId="18659" xr:uid="{00000000-0005-0000-0000-000037500000}"/>
    <cellStyle name="Note 3 8 4" xfId="1822" xr:uid="{00000000-0005-0000-0000-000038500000}"/>
    <cellStyle name="Note 3 8 4 2" xfId="1823" xr:uid="{00000000-0005-0000-0000-000039500000}"/>
    <cellStyle name="Note 3 8 4 2 2" xfId="4334" xr:uid="{00000000-0005-0000-0000-00003A500000}"/>
    <cellStyle name="Note 3 8 4 2 2 2" xfId="13876" xr:uid="{00000000-0005-0000-0000-00003B500000}"/>
    <cellStyle name="Note 3 8 4 2 2 2 2" xfId="31311" xr:uid="{00000000-0005-0000-0000-00003C500000}"/>
    <cellStyle name="Note 3 8 4 2 2 2 3" xfId="45764" xr:uid="{00000000-0005-0000-0000-00003D500000}"/>
    <cellStyle name="Note 3 8 4 2 2 3" xfId="16337" xr:uid="{00000000-0005-0000-0000-00003E500000}"/>
    <cellStyle name="Note 3 8 4 2 2 3 2" xfId="33772" xr:uid="{00000000-0005-0000-0000-00003F500000}"/>
    <cellStyle name="Note 3 8 4 2 2 3 3" xfId="48225" xr:uid="{00000000-0005-0000-0000-000040500000}"/>
    <cellStyle name="Note 3 8 4 2 2 4" xfId="21770" xr:uid="{00000000-0005-0000-0000-000041500000}"/>
    <cellStyle name="Note 3 8 4 2 2 5" xfId="36223" xr:uid="{00000000-0005-0000-0000-000042500000}"/>
    <cellStyle name="Note 3 8 4 2 3" xfId="6796" xr:uid="{00000000-0005-0000-0000-000043500000}"/>
    <cellStyle name="Note 3 8 4 2 3 2" xfId="24231" xr:uid="{00000000-0005-0000-0000-000044500000}"/>
    <cellStyle name="Note 3 8 4 2 3 3" xfId="38684" xr:uid="{00000000-0005-0000-0000-000045500000}"/>
    <cellStyle name="Note 3 8 4 2 4" xfId="9237" xr:uid="{00000000-0005-0000-0000-000046500000}"/>
    <cellStyle name="Note 3 8 4 2 4 2" xfId="26672" xr:uid="{00000000-0005-0000-0000-000047500000}"/>
    <cellStyle name="Note 3 8 4 2 4 3" xfId="41125" xr:uid="{00000000-0005-0000-0000-000048500000}"/>
    <cellStyle name="Note 3 8 4 2 5" xfId="11657" xr:uid="{00000000-0005-0000-0000-000049500000}"/>
    <cellStyle name="Note 3 8 4 2 5 2" xfId="29092" xr:uid="{00000000-0005-0000-0000-00004A500000}"/>
    <cellStyle name="Note 3 8 4 2 5 3" xfId="43545" xr:uid="{00000000-0005-0000-0000-00004B500000}"/>
    <cellStyle name="Note 3 8 4 2 6" xfId="18664" xr:uid="{00000000-0005-0000-0000-00004C500000}"/>
    <cellStyle name="Note 3 8 4 3" xfId="1824" xr:uid="{00000000-0005-0000-0000-00004D500000}"/>
    <cellStyle name="Note 3 8 4 3 2" xfId="4335" xr:uid="{00000000-0005-0000-0000-00004E500000}"/>
    <cellStyle name="Note 3 8 4 3 2 2" xfId="13877" xr:uid="{00000000-0005-0000-0000-00004F500000}"/>
    <cellStyle name="Note 3 8 4 3 2 2 2" xfId="31312" xr:uid="{00000000-0005-0000-0000-000050500000}"/>
    <cellStyle name="Note 3 8 4 3 2 2 3" xfId="45765" xr:uid="{00000000-0005-0000-0000-000051500000}"/>
    <cellStyle name="Note 3 8 4 3 2 3" xfId="16338" xr:uid="{00000000-0005-0000-0000-000052500000}"/>
    <cellStyle name="Note 3 8 4 3 2 3 2" xfId="33773" xr:uid="{00000000-0005-0000-0000-000053500000}"/>
    <cellStyle name="Note 3 8 4 3 2 3 3" xfId="48226" xr:uid="{00000000-0005-0000-0000-000054500000}"/>
    <cellStyle name="Note 3 8 4 3 2 4" xfId="21771" xr:uid="{00000000-0005-0000-0000-000055500000}"/>
    <cellStyle name="Note 3 8 4 3 2 5" xfId="36224" xr:uid="{00000000-0005-0000-0000-000056500000}"/>
    <cellStyle name="Note 3 8 4 3 3" xfId="6797" xr:uid="{00000000-0005-0000-0000-000057500000}"/>
    <cellStyle name="Note 3 8 4 3 3 2" xfId="24232" xr:uid="{00000000-0005-0000-0000-000058500000}"/>
    <cellStyle name="Note 3 8 4 3 3 3" xfId="38685" xr:uid="{00000000-0005-0000-0000-000059500000}"/>
    <cellStyle name="Note 3 8 4 3 4" xfId="9238" xr:uid="{00000000-0005-0000-0000-00005A500000}"/>
    <cellStyle name="Note 3 8 4 3 4 2" xfId="26673" xr:uid="{00000000-0005-0000-0000-00005B500000}"/>
    <cellStyle name="Note 3 8 4 3 4 3" xfId="41126" xr:uid="{00000000-0005-0000-0000-00005C500000}"/>
    <cellStyle name="Note 3 8 4 3 5" xfId="11658" xr:uid="{00000000-0005-0000-0000-00005D500000}"/>
    <cellStyle name="Note 3 8 4 3 5 2" xfId="29093" xr:uid="{00000000-0005-0000-0000-00005E500000}"/>
    <cellStyle name="Note 3 8 4 3 5 3" xfId="43546" xr:uid="{00000000-0005-0000-0000-00005F500000}"/>
    <cellStyle name="Note 3 8 4 3 6" xfId="18665" xr:uid="{00000000-0005-0000-0000-000060500000}"/>
    <cellStyle name="Note 3 8 4 4" xfId="1825" xr:uid="{00000000-0005-0000-0000-000061500000}"/>
    <cellStyle name="Note 3 8 4 4 2" xfId="4336" xr:uid="{00000000-0005-0000-0000-000062500000}"/>
    <cellStyle name="Note 3 8 4 4 2 2" xfId="21772" xr:uid="{00000000-0005-0000-0000-000063500000}"/>
    <cellStyle name="Note 3 8 4 4 2 3" xfId="36225" xr:uid="{00000000-0005-0000-0000-000064500000}"/>
    <cellStyle name="Note 3 8 4 4 3" xfId="6798" xr:uid="{00000000-0005-0000-0000-000065500000}"/>
    <cellStyle name="Note 3 8 4 4 3 2" xfId="24233" xr:uid="{00000000-0005-0000-0000-000066500000}"/>
    <cellStyle name="Note 3 8 4 4 3 3" xfId="38686" xr:uid="{00000000-0005-0000-0000-000067500000}"/>
    <cellStyle name="Note 3 8 4 4 4" xfId="9239" xr:uid="{00000000-0005-0000-0000-000068500000}"/>
    <cellStyle name="Note 3 8 4 4 4 2" xfId="26674" xr:uid="{00000000-0005-0000-0000-000069500000}"/>
    <cellStyle name="Note 3 8 4 4 4 3" xfId="41127" xr:uid="{00000000-0005-0000-0000-00006A500000}"/>
    <cellStyle name="Note 3 8 4 4 5" xfId="11659" xr:uid="{00000000-0005-0000-0000-00006B500000}"/>
    <cellStyle name="Note 3 8 4 4 5 2" xfId="29094" xr:uid="{00000000-0005-0000-0000-00006C500000}"/>
    <cellStyle name="Note 3 8 4 4 5 3" xfId="43547" xr:uid="{00000000-0005-0000-0000-00006D500000}"/>
    <cellStyle name="Note 3 8 4 4 6" xfId="15226" xr:uid="{00000000-0005-0000-0000-00006E500000}"/>
    <cellStyle name="Note 3 8 4 4 6 2" xfId="32661" xr:uid="{00000000-0005-0000-0000-00006F500000}"/>
    <cellStyle name="Note 3 8 4 4 6 3" xfId="47114" xr:uid="{00000000-0005-0000-0000-000070500000}"/>
    <cellStyle name="Note 3 8 4 4 7" xfId="18666" xr:uid="{00000000-0005-0000-0000-000071500000}"/>
    <cellStyle name="Note 3 8 4 4 8" xfId="20388" xr:uid="{00000000-0005-0000-0000-000072500000}"/>
    <cellStyle name="Note 3 8 4 5" xfId="4333" xr:uid="{00000000-0005-0000-0000-000073500000}"/>
    <cellStyle name="Note 3 8 4 5 2" xfId="13875" xr:uid="{00000000-0005-0000-0000-000074500000}"/>
    <cellStyle name="Note 3 8 4 5 2 2" xfId="31310" xr:uid="{00000000-0005-0000-0000-000075500000}"/>
    <cellStyle name="Note 3 8 4 5 2 3" xfId="45763" xr:uid="{00000000-0005-0000-0000-000076500000}"/>
    <cellStyle name="Note 3 8 4 5 3" xfId="16336" xr:uid="{00000000-0005-0000-0000-000077500000}"/>
    <cellStyle name="Note 3 8 4 5 3 2" xfId="33771" xr:uid="{00000000-0005-0000-0000-000078500000}"/>
    <cellStyle name="Note 3 8 4 5 3 3" xfId="48224" xr:uid="{00000000-0005-0000-0000-000079500000}"/>
    <cellStyle name="Note 3 8 4 5 4" xfId="21769" xr:uid="{00000000-0005-0000-0000-00007A500000}"/>
    <cellStyle name="Note 3 8 4 5 5" xfId="36222" xr:uid="{00000000-0005-0000-0000-00007B500000}"/>
    <cellStyle name="Note 3 8 4 6" xfId="6795" xr:uid="{00000000-0005-0000-0000-00007C500000}"/>
    <cellStyle name="Note 3 8 4 6 2" xfId="24230" xr:uid="{00000000-0005-0000-0000-00007D500000}"/>
    <cellStyle name="Note 3 8 4 6 3" xfId="38683" xr:uid="{00000000-0005-0000-0000-00007E500000}"/>
    <cellStyle name="Note 3 8 4 7" xfId="9236" xr:uid="{00000000-0005-0000-0000-00007F500000}"/>
    <cellStyle name="Note 3 8 4 7 2" xfId="26671" xr:uid="{00000000-0005-0000-0000-000080500000}"/>
    <cellStyle name="Note 3 8 4 7 3" xfId="41124" xr:uid="{00000000-0005-0000-0000-000081500000}"/>
    <cellStyle name="Note 3 8 4 8" xfId="11656" xr:uid="{00000000-0005-0000-0000-000082500000}"/>
    <cellStyle name="Note 3 8 4 8 2" xfId="29091" xr:uid="{00000000-0005-0000-0000-000083500000}"/>
    <cellStyle name="Note 3 8 4 8 3" xfId="43544" xr:uid="{00000000-0005-0000-0000-000084500000}"/>
    <cellStyle name="Note 3 8 4 9" xfId="18663" xr:uid="{00000000-0005-0000-0000-000085500000}"/>
    <cellStyle name="Note 3 8 5" xfId="1826" xr:uid="{00000000-0005-0000-0000-000086500000}"/>
    <cellStyle name="Note 3 8 5 2" xfId="1827" xr:uid="{00000000-0005-0000-0000-000087500000}"/>
    <cellStyle name="Note 3 8 5 2 2" xfId="4338" xr:uid="{00000000-0005-0000-0000-000088500000}"/>
    <cellStyle name="Note 3 8 5 2 2 2" xfId="13879" xr:uid="{00000000-0005-0000-0000-000089500000}"/>
    <cellStyle name="Note 3 8 5 2 2 2 2" xfId="31314" xr:uid="{00000000-0005-0000-0000-00008A500000}"/>
    <cellStyle name="Note 3 8 5 2 2 2 3" xfId="45767" xr:uid="{00000000-0005-0000-0000-00008B500000}"/>
    <cellStyle name="Note 3 8 5 2 2 3" xfId="16340" xr:uid="{00000000-0005-0000-0000-00008C500000}"/>
    <cellStyle name="Note 3 8 5 2 2 3 2" xfId="33775" xr:uid="{00000000-0005-0000-0000-00008D500000}"/>
    <cellStyle name="Note 3 8 5 2 2 3 3" xfId="48228" xr:uid="{00000000-0005-0000-0000-00008E500000}"/>
    <cellStyle name="Note 3 8 5 2 2 4" xfId="21774" xr:uid="{00000000-0005-0000-0000-00008F500000}"/>
    <cellStyle name="Note 3 8 5 2 2 5" xfId="36227" xr:uid="{00000000-0005-0000-0000-000090500000}"/>
    <cellStyle name="Note 3 8 5 2 3" xfId="6800" xr:uid="{00000000-0005-0000-0000-000091500000}"/>
    <cellStyle name="Note 3 8 5 2 3 2" xfId="24235" xr:uid="{00000000-0005-0000-0000-000092500000}"/>
    <cellStyle name="Note 3 8 5 2 3 3" xfId="38688" xr:uid="{00000000-0005-0000-0000-000093500000}"/>
    <cellStyle name="Note 3 8 5 2 4" xfId="9241" xr:uid="{00000000-0005-0000-0000-000094500000}"/>
    <cellStyle name="Note 3 8 5 2 4 2" xfId="26676" xr:uid="{00000000-0005-0000-0000-000095500000}"/>
    <cellStyle name="Note 3 8 5 2 4 3" xfId="41129" xr:uid="{00000000-0005-0000-0000-000096500000}"/>
    <cellStyle name="Note 3 8 5 2 5" xfId="11661" xr:uid="{00000000-0005-0000-0000-000097500000}"/>
    <cellStyle name="Note 3 8 5 2 5 2" xfId="29096" xr:uid="{00000000-0005-0000-0000-000098500000}"/>
    <cellStyle name="Note 3 8 5 2 5 3" xfId="43549" xr:uid="{00000000-0005-0000-0000-000099500000}"/>
    <cellStyle name="Note 3 8 5 2 6" xfId="18668" xr:uid="{00000000-0005-0000-0000-00009A500000}"/>
    <cellStyle name="Note 3 8 5 3" xfId="1828" xr:uid="{00000000-0005-0000-0000-00009B500000}"/>
    <cellStyle name="Note 3 8 5 3 2" xfId="4339" xr:uid="{00000000-0005-0000-0000-00009C500000}"/>
    <cellStyle name="Note 3 8 5 3 2 2" xfId="13880" xr:uid="{00000000-0005-0000-0000-00009D500000}"/>
    <cellStyle name="Note 3 8 5 3 2 2 2" xfId="31315" xr:uid="{00000000-0005-0000-0000-00009E500000}"/>
    <cellStyle name="Note 3 8 5 3 2 2 3" xfId="45768" xr:uid="{00000000-0005-0000-0000-00009F500000}"/>
    <cellStyle name="Note 3 8 5 3 2 3" xfId="16341" xr:uid="{00000000-0005-0000-0000-0000A0500000}"/>
    <cellStyle name="Note 3 8 5 3 2 3 2" xfId="33776" xr:uid="{00000000-0005-0000-0000-0000A1500000}"/>
    <cellStyle name="Note 3 8 5 3 2 3 3" xfId="48229" xr:uid="{00000000-0005-0000-0000-0000A2500000}"/>
    <cellStyle name="Note 3 8 5 3 2 4" xfId="21775" xr:uid="{00000000-0005-0000-0000-0000A3500000}"/>
    <cellStyle name="Note 3 8 5 3 2 5" xfId="36228" xr:uid="{00000000-0005-0000-0000-0000A4500000}"/>
    <cellStyle name="Note 3 8 5 3 3" xfId="6801" xr:uid="{00000000-0005-0000-0000-0000A5500000}"/>
    <cellStyle name="Note 3 8 5 3 3 2" xfId="24236" xr:uid="{00000000-0005-0000-0000-0000A6500000}"/>
    <cellStyle name="Note 3 8 5 3 3 3" xfId="38689" xr:uid="{00000000-0005-0000-0000-0000A7500000}"/>
    <cellStyle name="Note 3 8 5 3 4" xfId="9242" xr:uid="{00000000-0005-0000-0000-0000A8500000}"/>
    <cellStyle name="Note 3 8 5 3 4 2" xfId="26677" xr:uid="{00000000-0005-0000-0000-0000A9500000}"/>
    <cellStyle name="Note 3 8 5 3 4 3" xfId="41130" xr:uid="{00000000-0005-0000-0000-0000AA500000}"/>
    <cellStyle name="Note 3 8 5 3 5" xfId="11662" xr:uid="{00000000-0005-0000-0000-0000AB500000}"/>
    <cellStyle name="Note 3 8 5 3 5 2" xfId="29097" xr:uid="{00000000-0005-0000-0000-0000AC500000}"/>
    <cellStyle name="Note 3 8 5 3 5 3" xfId="43550" xr:uid="{00000000-0005-0000-0000-0000AD500000}"/>
    <cellStyle name="Note 3 8 5 3 6" xfId="18669" xr:uid="{00000000-0005-0000-0000-0000AE500000}"/>
    <cellStyle name="Note 3 8 5 4" xfId="1829" xr:uid="{00000000-0005-0000-0000-0000AF500000}"/>
    <cellStyle name="Note 3 8 5 4 2" xfId="4340" xr:uid="{00000000-0005-0000-0000-0000B0500000}"/>
    <cellStyle name="Note 3 8 5 4 2 2" xfId="21776" xr:uid="{00000000-0005-0000-0000-0000B1500000}"/>
    <cellStyle name="Note 3 8 5 4 2 3" xfId="36229" xr:uid="{00000000-0005-0000-0000-0000B2500000}"/>
    <cellStyle name="Note 3 8 5 4 3" xfId="6802" xr:uid="{00000000-0005-0000-0000-0000B3500000}"/>
    <cellStyle name="Note 3 8 5 4 3 2" xfId="24237" xr:uid="{00000000-0005-0000-0000-0000B4500000}"/>
    <cellStyle name="Note 3 8 5 4 3 3" xfId="38690" xr:uid="{00000000-0005-0000-0000-0000B5500000}"/>
    <cellStyle name="Note 3 8 5 4 4" xfId="9243" xr:uid="{00000000-0005-0000-0000-0000B6500000}"/>
    <cellStyle name="Note 3 8 5 4 4 2" xfId="26678" xr:uid="{00000000-0005-0000-0000-0000B7500000}"/>
    <cellStyle name="Note 3 8 5 4 4 3" xfId="41131" xr:uid="{00000000-0005-0000-0000-0000B8500000}"/>
    <cellStyle name="Note 3 8 5 4 5" xfId="11663" xr:uid="{00000000-0005-0000-0000-0000B9500000}"/>
    <cellStyle name="Note 3 8 5 4 5 2" xfId="29098" xr:uid="{00000000-0005-0000-0000-0000BA500000}"/>
    <cellStyle name="Note 3 8 5 4 5 3" xfId="43551" xr:uid="{00000000-0005-0000-0000-0000BB500000}"/>
    <cellStyle name="Note 3 8 5 4 6" xfId="15227" xr:uid="{00000000-0005-0000-0000-0000BC500000}"/>
    <cellStyle name="Note 3 8 5 4 6 2" xfId="32662" xr:uid="{00000000-0005-0000-0000-0000BD500000}"/>
    <cellStyle name="Note 3 8 5 4 6 3" xfId="47115" xr:uid="{00000000-0005-0000-0000-0000BE500000}"/>
    <cellStyle name="Note 3 8 5 4 7" xfId="18670" xr:uid="{00000000-0005-0000-0000-0000BF500000}"/>
    <cellStyle name="Note 3 8 5 4 8" xfId="20389" xr:uid="{00000000-0005-0000-0000-0000C0500000}"/>
    <cellStyle name="Note 3 8 5 5" xfId="4337" xr:uid="{00000000-0005-0000-0000-0000C1500000}"/>
    <cellStyle name="Note 3 8 5 5 2" xfId="13878" xr:uid="{00000000-0005-0000-0000-0000C2500000}"/>
    <cellStyle name="Note 3 8 5 5 2 2" xfId="31313" xr:uid="{00000000-0005-0000-0000-0000C3500000}"/>
    <cellStyle name="Note 3 8 5 5 2 3" xfId="45766" xr:uid="{00000000-0005-0000-0000-0000C4500000}"/>
    <cellStyle name="Note 3 8 5 5 3" xfId="16339" xr:uid="{00000000-0005-0000-0000-0000C5500000}"/>
    <cellStyle name="Note 3 8 5 5 3 2" xfId="33774" xr:uid="{00000000-0005-0000-0000-0000C6500000}"/>
    <cellStyle name="Note 3 8 5 5 3 3" xfId="48227" xr:uid="{00000000-0005-0000-0000-0000C7500000}"/>
    <cellStyle name="Note 3 8 5 5 4" xfId="21773" xr:uid="{00000000-0005-0000-0000-0000C8500000}"/>
    <cellStyle name="Note 3 8 5 5 5" xfId="36226" xr:uid="{00000000-0005-0000-0000-0000C9500000}"/>
    <cellStyle name="Note 3 8 5 6" xfId="6799" xr:uid="{00000000-0005-0000-0000-0000CA500000}"/>
    <cellStyle name="Note 3 8 5 6 2" xfId="24234" xr:uid="{00000000-0005-0000-0000-0000CB500000}"/>
    <cellStyle name="Note 3 8 5 6 3" xfId="38687" xr:uid="{00000000-0005-0000-0000-0000CC500000}"/>
    <cellStyle name="Note 3 8 5 7" xfId="9240" xr:uid="{00000000-0005-0000-0000-0000CD500000}"/>
    <cellStyle name="Note 3 8 5 7 2" xfId="26675" xr:uid="{00000000-0005-0000-0000-0000CE500000}"/>
    <cellStyle name="Note 3 8 5 7 3" xfId="41128" xr:uid="{00000000-0005-0000-0000-0000CF500000}"/>
    <cellStyle name="Note 3 8 5 8" xfId="11660" xr:uid="{00000000-0005-0000-0000-0000D0500000}"/>
    <cellStyle name="Note 3 8 5 8 2" xfId="29095" xr:uid="{00000000-0005-0000-0000-0000D1500000}"/>
    <cellStyle name="Note 3 8 5 8 3" xfId="43548" xr:uid="{00000000-0005-0000-0000-0000D2500000}"/>
    <cellStyle name="Note 3 8 5 9" xfId="18667" xr:uid="{00000000-0005-0000-0000-0000D3500000}"/>
    <cellStyle name="Note 3 8 6" xfId="1830" xr:uid="{00000000-0005-0000-0000-0000D4500000}"/>
    <cellStyle name="Note 3 8 6 2" xfId="4341" xr:uid="{00000000-0005-0000-0000-0000D5500000}"/>
    <cellStyle name="Note 3 8 6 2 2" xfId="13881" xr:uid="{00000000-0005-0000-0000-0000D6500000}"/>
    <cellStyle name="Note 3 8 6 2 2 2" xfId="31316" xr:uid="{00000000-0005-0000-0000-0000D7500000}"/>
    <cellStyle name="Note 3 8 6 2 2 3" xfId="45769" xr:uid="{00000000-0005-0000-0000-0000D8500000}"/>
    <cellStyle name="Note 3 8 6 2 3" xfId="16342" xr:uid="{00000000-0005-0000-0000-0000D9500000}"/>
    <cellStyle name="Note 3 8 6 2 3 2" xfId="33777" xr:uid="{00000000-0005-0000-0000-0000DA500000}"/>
    <cellStyle name="Note 3 8 6 2 3 3" xfId="48230" xr:uid="{00000000-0005-0000-0000-0000DB500000}"/>
    <cellStyle name="Note 3 8 6 2 4" xfId="21777" xr:uid="{00000000-0005-0000-0000-0000DC500000}"/>
    <cellStyle name="Note 3 8 6 2 5" xfId="36230" xr:uid="{00000000-0005-0000-0000-0000DD500000}"/>
    <cellStyle name="Note 3 8 6 3" xfId="6803" xr:uid="{00000000-0005-0000-0000-0000DE500000}"/>
    <cellStyle name="Note 3 8 6 3 2" xfId="24238" xr:uid="{00000000-0005-0000-0000-0000DF500000}"/>
    <cellStyle name="Note 3 8 6 3 3" xfId="38691" xr:uid="{00000000-0005-0000-0000-0000E0500000}"/>
    <cellStyle name="Note 3 8 6 4" xfId="9244" xr:uid="{00000000-0005-0000-0000-0000E1500000}"/>
    <cellStyle name="Note 3 8 6 4 2" xfId="26679" xr:uid="{00000000-0005-0000-0000-0000E2500000}"/>
    <cellStyle name="Note 3 8 6 4 3" xfId="41132" xr:uid="{00000000-0005-0000-0000-0000E3500000}"/>
    <cellStyle name="Note 3 8 6 5" xfId="11664" xr:uid="{00000000-0005-0000-0000-0000E4500000}"/>
    <cellStyle name="Note 3 8 6 5 2" xfId="29099" xr:uid="{00000000-0005-0000-0000-0000E5500000}"/>
    <cellStyle name="Note 3 8 6 5 3" xfId="43552" xr:uid="{00000000-0005-0000-0000-0000E6500000}"/>
    <cellStyle name="Note 3 8 6 6" xfId="18671" xr:uid="{00000000-0005-0000-0000-0000E7500000}"/>
    <cellStyle name="Note 3 8 7" xfId="1831" xr:uid="{00000000-0005-0000-0000-0000E8500000}"/>
    <cellStyle name="Note 3 8 7 2" xfId="4342" xr:uid="{00000000-0005-0000-0000-0000E9500000}"/>
    <cellStyle name="Note 3 8 7 2 2" xfId="13882" xr:uid="{00000000-0005-0000-0000-0000EA500000}"/>
    <cellStyle name="Note 3 8 7 2 2 2" xfId="31317" xr:uid="{00000000-0005-0000-0000-0000EB500000}"/>
    <cellStyle name="Note 3 8 7 2 2 3" xfId="45770" xr:uid="{00000000-0005-0000-0000-0000EC500000}"/>
    <cellStyle name="Note 3 8 7 2 3" xfId="16343" xr:uid="{00000000-0005-0000-0000-0000ED500000}"/>
    <cellStyle name="Note 3 8 7 2 3 2" xfId="33778" xr:uid="{00000000-0005-0000-0000-0000EE500000}"/>
    <cellStyle name="Note 3 8 7 2 3 3" xfId="48231" xr:uid="{00000000-0005-0000-0000-0000EF500000}"/>
    <cellStyle name="Note 3 8 7 2 4" xfId="21778" xr:uid="{00000000-0005-0000-0000-0000F0500000}"/>
    <cellStyle name="Note 3 8 7 2 5" xfId="36231" xr:uid="{00000000-0005-0000-0000-0000F1500000}"/>
    <cellStyle name="Note 3 8 7 3" xfId="6804" xr:uid="{00000000-0005-0000-0000-0000F2500000}"/>
    <cellStyle name="Note 3 8 7 3 2" xfId="24239" xr:uid="{00000000-0005-0000-0000-0000F3500000}"/>
    <cellStyle name="Note 3 8 7 3 3" xfId="38692" xr:uid="{00000000-0005-0000-0000-0000F4500000}"/>
    <cellStyle name="Note 3 8 7 4" xfId="9245" xr:uid="{00000000-0005-0000-0000-0000F5500000}"/>
    <cellStyle name="Note 3 8 7 4 2" xfId="26680" xr:uid="{00000000-0005-0000-0000-0000F6500000}"/>
    <cellStyle name="Note 3 8 7 4 3" xfId="41133" xr:uid="{00000000-0005-0000-0000-0000F7500000}"/>
    <cellStyle name="Note 3 8 7 5" xfId="11665" xr:uid="{00000000-0005-0000-0000-0000F8500000}"/>
    <cellStyle name="Note 3 8 7 5 2" xfId="29100" xr:uid="{00000000-0005-0000-0000-0000F9500000}"/>
    <cellStyle name="Note 3 8 7 5 3" xfId="43553" xr:uid="{00000000-0005-0000-0000-0000FA500000}"/>
    <cellStyle name="Note 3 8 7 6" xfId="18672" xr:uid="{00000000-0005-0000-0000-0000FB500000}"/>
    <cellStyle name="Note 3 8 8" xfId="1832" xr:uid="{00000000-0005-0000-0000-0000FC500000}"/>
    <cellStyle name="Note 3 8 8 2" xfId="4343" xr:uid="{00000000-0005-0000-0000-0000FD500000}"/>
    <cellStyle name="Note 3 8 8 2 2" xfId="21779" xr:uid="{00000000-0005-0000-0000-0000FE500000}"/>
    <cellStyle name="Note 3 8 8 2 3" xfId="36232" xr:uid="{00000000-0005-0000-0000-0000FF500000}"/>
    <cellStyle name="Note 3 8 8 3" xfId="6805" xr:uid="{00000000-0005-0000-0000-000000510000}"/>
    <cellStyle name="Note 3 8 8 3 2" xfId="24240" xr:uid="{00000000-0005-0000-0000-000001510000}"/>
    <cellStyle name="Note 3 8 8 3 3" xfId="38693" xr:uid="{00000000-0005-0000-0000-000002510000}"/>
    <cellStyle name="Note 3 8 8 4" xfId="9246" xr:uid="{00000000-0005-0000-0000-000003510000}"/>
    <cellStyle name="Note 3 8 8 4 2" xfId="26681" xr:uid="{00000000-0005-0000-0000-000004510000}"/>
    <cellStyle name="Note 3 8 8 4 3" xfId="41134" xr:uid="{00000000-0005-0000-0000-000005510000}"/>
    <cellStyle name="Note 3 8 8 5" xfId="11666" xr:uid="{00000000-0005-0000-0000-000006510000}"/>
    <cellStyle name="Note 3 8 8 5 2" xfId="29101" xr:uid="{00000000-0005-0000-0000-000007510000}"/>
    <cellStyle name="Note 3 8 8 5 3" xfId="43554" xr:uid="{00000000-0005-0000-0000-000008510000}"/>
    <cellStyle name="Note 3 8 8 6" xfId="15228" xr:uid="{00000000-0005-0000-0000-000009510000}"/>
    <cellStyle name="Note 3 8 8 6 2" xfId="32663" xr:uid="{00000000-0005-0000-0000-00000A510000}"/>
    <cellStyle name="Note 3 8 8 6 3" xfId="47116" xr:uid="{00000000-0005-0000-0000-00000B510000}"/>
    <cellStyle name="Note 3 8 8 7" xfId="18673" xr:uid="{00000000-0005-0000-0000-00000C510000}"/>
    <cellStyle name="Note 3 8 8 8" xfId="20390" xr:uid="{00000000-0005-0000-0000-00000D510000}"/>
    <cellStyle name="Note 3 8 9" xfId="4324" xr:uid="{00000000-0005-0000-0000-00000E510000}"/>
    <cellStyle name="Note 3 8 9 2" xfId="13868" xr:uid="{00000000-0005-0000-0000-00000F510000}"/>
    <cellStyle name="Note 3 8 9 2 2" xfId="31303" xr:uid="{00000000-0005-0000-0000-000010510000}"/>
    <cellStyle name="Note 3 8 9 2 3" xfId="45756" xr:uid="{00000000-0005-0000-0000-000011510000}"/>
    <cellStyle name="Note 3 8 9 3" xfId="16329" xr:uid="{00000000-0005-0000-0000-000012510000}"/>
    <cellStyle name="Note 3 8 9 3 2" xfId="33764" xr:uid="{00000000-0005-0000-0000-000013510000}"/>
    <cellStyle name="Note 3 8 9 3 3" xfId="48217" xr:uid="{00000000-0005-0000-0000-000014510000}"/>
    <cellStyle name="Note 3 8 9 4" xfId="21760" xr:uid="{00000000-0005-0000-0000-000015510000}"/>
    <cellStyle name="Note 3 8 9 5" xfId="36213" xr:uid="{00000000-0005-0000-0000-000016510000}"/>
    <cellStyle name="Note 3 9" xfId="1833" xr:uid="{00000000-0005-0000-0000-000017510000}"/>
    <cellStyle name="Note 3 9 10" xfId="6806" xr:uid="{00000000-0005-0000-0000-000018510000}"/>
    <cellStyle name="Note 3 9 10 2" xfId="24241" xr:uid="{00000000-0005-0000-0000-000019510000}"/>
    <cellStyle name="Note 3 9 10 3" xfId="38694" xr:uid="{00000000-0005-0000-0000-00001A510000}"/>
    <cellStyle name="Note 3 9 11" xfId="9247" xr:uid="{00000000-0005-0000-0000-00001B510000}"/>
    <cellStyle name="Note 3 9 11 2" xfId="26682" xr:uid="{00000000-0005-0000-0000-00001C510000}"/>
    <cellStyle name="Note 3 9 11 3" xfId="41135" xr:uid="{00000000-0005-0000-0000-00001D510000}"/>
    <cellStyle name="Note 3 9 12" xfId="11667" xr:uid="{00000000-0005-0000-0000-00001E510000}"/>
    <cellStyle name="Note 3 9 12 2" xfId="29102" xr:uid="{00000000-0005-0000-0000-00001F510000}"/>
    <cellStyle name="Note 3 9 12 3" xfId="43555" xr:uid="{00000000-0005-0000-0000-000020510000}"/>
    <cellStyle name="Note 3 9 13" xfId="18674" xr:uid="{00000000-0005-0000-0000-000021510000}"/>
    <cellStyle name="Note 3 9 2" xfId="1834" xr:uid="{00000000-0005-0000-0000-000022510000}"/>
    <cellStyle name="Note 3 9 2 2" xfId="1835" xr:uid="{00000000-0005-0000-0000-000023510000}"/>
    <cellStyle name="Note 3 9 2 2 2" xfId="4346" xr:uid="{00000000-0005-0000-0000-000024510000}"/>
    <cellStyle name="Note 3 9 2 2 2 2" xfId="13885" xr:uid="{00000000-0005-0000-0000-000025510000}"/>
    <cellStyle name="Note 3 9 2 2 2 2 2" xfId="31320" xr:uid="{00000000-0005-0000-0000-000026510000}"/>
    <cellStyle name="Note 3 9 2 2 2 2 3" xfId="45773" xr:uid="{00000000-0005-0000-0000-000027510000}"/>
    <cellStyle name="Note 3 9 2 2 2 3" xfId="16346" xr:uid="{00000000-0005-0000-0000-000028510000}"/>
    <cellStyle name="Note 3 9 2 2 2 3 2" xfId="33781" xr:uid="{00000000-0005-0000-0000-000029510000}"/>
    <cellStyle name="Note 3 9 2 2 2 3 3" xfId="48234" xr:uid="{00000000-0005-0000-0000-00002A510000}"/>
    <cellStyle name="Note 3 9 2 2 2 4" xfId="21782" xr:uid="{00000000-0005-0000-0000-00002B510000}"/>
    <cellStyle name="Note 3 9 2 2 2 5" xfId="36235" xr:uid="{00000000-0005-0000-0000-00002C510000}"/>
    <cellStyle name="Note 3 9 2 2 3" xfId="6808" xr:uid="{00000000-0005-0000-0000-00002D510000}"/>
    <cellStyle name="Note 3 9 2 2 3 2" xfId="24243" xr:uid="{00000000-0005-0000-0000-00002E510000}"/>
    <cellStyle name="Note 3 9 2 2 3 3" xfId="38696" xr:uid="{00000000-0005-0000-0000-00002F510000}"/>
    <cellStyle name="Note 3 9 2 2 4" xfId="9249" xr:uid="{00000000-0005-0000-0000-000030510000}"/>
    <cellStyle name="Note 3 9 2 2 4 2" xfId="26684" xr:uid="{00000000-0005-0000-0000-000031510000}"/>
    <cellStyle name="Note 3 9 2 2 4 3" xfId="41137" xr:uid="{00000000-0005-0000-0000-000032510000}"/>
    <cellStyle name="Note 3 9 2 2 5" xfId="11669" xr:uid="{00000000-0005-0000-0000-000033510000}"/>
    <cellStyle name="Note 3 9 2 2 5 2" xfId="29104" xr:uid="{00000000-0005-0000-0000-000034510000}"/>
    <cellStyle name="Note 3 9 2 2 5 3" xfId="43557" xr:uid="{00000000-0005-0000-0000-000035510000}"/>
    <cellStyle name="Note 3 9 2 2 6" xfId="18676" xr:uid="{00000000-0005-0000-0000-000036510000}"/>
    <cellStyle name="Note 3 9 2 3" xfId="1836" xr:uid="{00000000-0005-0000-0000-000037510000}"/>
    <cellStyle name="Note 3 9 2 3 2" xfId="4347" xr:uid="{00000000-0005-0000-0000-000038510000}"/>
    <cellStyle name="Note 3 9 2 3 2 2" xfId="13886" xr:uid="{00000000-0005-0000-0000-000039510000}"/>
    <cellStyle name="Note 3 9 2 3 2 2 2" xfId="31321" xr:uid="{00000000-0005-0000-0000-00003A510000}"/>
    <cellStyle name="Note 3 9 2 3 2 2 3" xfId="45774" xr:uid="{00000000-0005-0000-0000-00003B510000}"/>
    <cellStyle name="Note 3 9 2 3 2 3" xfId="16347" xr:uid="{00000000-0005-0000-0000-00003C510000}"/>
    <cellStyle name="Note 3 9 2 3 2 3 2" xfId="33782" xr:uid="{00000000-0005-0000-0000-00003D510000}"/>
    <cellStyle name="Note 3 9 2 3 2 3 3" xfId="48235" xr:uid="{00000000-0005-0000-0000-00003E510000}"/>
    <cellStyle name="Note 3 9 2 3 2 4" xfId="21783" xr:uid="{00000000-0005-0000-0000-00003F510000}"/>
    <cellStyle name="Note 3 9 2 3 2 5" xfId="36236" xr:uid="{00000000-0005-0000-0000-000040510000}"/>
    <cellStyle name="Note 3 9 2 3 3" xfId="6809" xr:uid="{00000000-0005-0000-0000-000041510000}"/>
    <cellStyle name="Note 3 9 2 3 3 2" xfId="24244" xr:uid="{00000000-0005-0000-0000-000042510000}"/>
    <cellStyle name="Note 3 9 2 3 3 3" xfId="38697" xr:uid="{00000000-0005-0000-0000-000043510000}"/>
    <cellStyle name="Note 3 9 2 3 4" xfId="9250" xr:uid="{00000000-0005-0000-0000-000044510000}"/>
    <cellStyle name="Note 3 9 2 3 4 2" xfId="26685" xr:uid="{00000000-0005-0000-0000-000045510000}"/>
    <cellStyle name="Note 3 9 2 3 4 3" xfId="41138" xr:uid="{00000000-0005-0000-0000-000046510000}"/>
    <cellStyle name="Note 3 9 2 3 5" xfId="11670" xr:uid="{00000000-0005-0000-0000-000047510000}"/>
    <cellStyle name="Note 3 9 2 3 5 2" xfId="29105" xr:uid="{00000000-0005-0000-0000-000048510000}"/>
    <cellStyle name="Note 3 9 2 3 5 3" xfId="43558" xr:uid="{00000000-0005-0000-0000-000049510000}"/>
    <cellStyle name="Note 3 9 2 3 6" xfId="18677" xr:uid="{00000000-0005-0000-0000-00004A510000}"/>
    <cellStyle name="Note 3 9 2 4" xfId="1837" xr:uid="{00000000-0005-0000-0000-00004B510000}"/>
    <cellStyle name="Note 3 9 2 4 2" xfId="4348" xr:uid="{00000000-0005-0000-0000-00004C510000}"/>
    <cellStyle name="Note 3 9 2 4 2 2" xfId="21784" xr:uid="{00000000-0005-0000-0000-00004D510000}"/>
    <cellStyle name="Note 3 9 2 4 2 3" xfId="36237" xr:uid="{00000000-0005-0000-0000-00004E510000}"/>
    <cellStyle name="Note 3 9 2 4 3" xfId="6810" xr:uid="{00000000-0005-0000-0000-00004F510000}"/>
    <cellStyle name="Note 3 9 2 4 3 2" xfId="24245" xr:uid="{00000000-0005-0000-0000-000050510000}"/>
    <cellStyle name="Note 3 9 2 4 3 3" xfId="38698" xr:uid="{00000000-0005-0000-0000-000051510000}"/>
    <cellStyle name="Note 3 9 2 4 4" xfId="9251" xr:uid="{00000000-0005-0000-0000-000052510000}"/>
    <cellStyle name="Note 3 9 2 4 4 2" xfId="26686" xr:uid="{00000000-0005-0000-0000-000053510000}"/>
    <cellStyle name="Note 3 9 2 4 4 3" xfId="41139" xr:uid="{00000000-0005-0000-0000-000054510000}"/>
    <cellStyle name="Note 3 9 2 4 5" xfId="11671" xr:uid="{00000000-0005-0000-0000-000055510000}"/>
    <cellStyle name="Note 3 9 2 4 5 2" xfId="29106" xr:uid="{00000000-0005-0000-0000-000056510000}"/>
    <cellStyle name="Note 3 9 2 4 5 3" xfId="43559" xr:uid="{00000000-0005-0000-0000-000057510000}"/>
    <cellStyle name="Note 3 9 2 4 6" xfId="15229" xr:uid="{00000000-0005-0000-0000-000058510000}"/>
    <cellStyle name="Note 3 9 2 4 6 2" xfId="32664" xr:uid="{00000000-0005-0000-0000-000059510000}"/>
    <cellStyle name="Note 3 9 2 4 6 3" xfId="47117" xr:uid="{00000000-0005-0000-0000-00005A510000}"/>
    <cellStyle name="Note 3 9 2 4 7" xfId="18678" xr:uid="{00000000-0005-0000-0000-00005B510000}"/>
    <cellStyle name="Note 3 9 2 4 8" xfId="20391" xr:uid="{00000000-0005-0000-0000-00005C510000}"/>
    <cellStyle name="Note 3 9 2 5" xfId="4345" xr:uid="{00000000-0005-0000-0000-00005D510000}"/>
    <cellStyle name="Note 3 9 2 5 2" xfId="13884" xr:uid="{00000000-0005-0000-0000-00005E510000}"/>
    <cellStyle name="Note 3 9 2 5 2 2" xfId="31319" xr:uid="{00000000-0005-0000-0000-00005F510000}"/>
    <cellStyle name="Note 3 9 2 5 2 3" xfId="45772" xr:uid="{00000000-0005-0000-0000-000060510000}"/>
    <cellStyle name="Note 3 9 2 5 3" xfId="16345" xr:uid="{00000000-0005-0000-0000-000061510000}"/>
    <cellStyle name="Note 3 9 2 5 3 2" xfId="33780" xr:uid="{00000000-0005-0000-0000-000062510000}"/>
    <cellStyle name="Note 3 9 2 5 3 3" xfId="48233" xr:uid="{00000000-0005-0000-0000-000063510000}"/>
    <cellStyle name="Note 3 9 2 5 4" xfId="21781" xr:uid="{00000000-0005-0000-0000-000064510000}"/>
    <cellStyle name="Note 3 9 2 5 5" xfId="36234" xr:uid="{00000000-0005-0000-0000-000065510000}"/>
    <cellStyle name="Note 3 9 2 6" xfId="6807" xr:uid="{00000000-0005-0000-0000-000066510000}"/>
    <cellStyle name="Note 3 9 2 6 2" xfId="24242" xr:uid="{00000000-0005-0000-0000-000067510000}"/>
    <cellStyle name="Note 3 9 2 6 3" xfId="38695" xr:uid="{00000000-0005-0000-0000-000068510000}"/>
    <cellStyle name="Note 3 9 2 7" xfId="9248" xr:uid="{00000000-0005-0000-0000-000069510000}"/>
    <cellStyle name="Note 3 9 2 7 2" xfId="26683" xr:uid="{00000000-0005-0000-0000-00006A510000}"/>
    <cellStyle name="Note 3 9 2 7 3" xfId="41136" xr:uid="{00000000-0005-0000-0000-00006B510000}"/>
    <cellStyle name="Note 3 9 2 8" xfId="11668" xr:uid="{00000000-0005-0000-0000-00006C510000}"/>
    <cellStyle name="Note 3 9 2 8 2" xfId="29103" xr:uid="{00000000-0005-0000-0000-00006D510000}"/>
    <cellStyle name="Note 3 9 2 8 3" xfId="43556" xr:uid="{00000000-0005-0000-0000-00006E510000}"/>
    <cellStyle name="Note 3 9 2 9" xfId="18675" xr:uid="{00000000-0005-0000-0000-00006F510000}"/>
    <cellStyle name="Note 3 9 3" xfId="1838" xr:uid="{00000000-0005-0000-0000-000070510000}"/>
    <cellStyle name="Note 3 9 3 2" xfId="1839" xr:uid="{00000000-0005-0000-0000-000071510000}"/>
    <cellStyle name="Note 3 9 3 2 2" xfId="4350" xr:uid="{00000000-0005-0000-0000-000072510000}"/>
    <cellStyle name="Note 3 9 3 2 2 2" xfId="13888" xr:uid="{00000000-0005-0000-0000-000073510000}"/>
    <cellStyle name="Note 3 9 3 2 2 2 2" xfId="31323" xr:uid="{00000000-0005-0000-0000-000074510000}"/>
    <cellStyle name="Note 3 9 3 2 2 2 3" xfId="45776" xr:uid="{00000000-0005-0000-0000-000075510000}"/>
    <cellStyle name="Note 3 9 3 2 2 3" xfId="16349" xr:uid="{00000000-0005-0000-0000-000076510000}"/>
    <cellStyle name="Note 3 9 3 2 2 3 2" xfId="33784" xr:uid="{00000000-0005-0000-0000-000077510000}"/>
    <cellStyle name="Note 3 9 3 2 2 3 3" xfId="48237" xr:uid="{00000000-0005-0000-0000-000078510000}"/>
    <cellStyle name="Note 3 9 3 2 2 4" xfId="21786" xr:uid="{00000000-0005-0000-0000-000079510000}"/>
    <cellStyle name="Note 3 9 3 2 2 5" xfId="36239" xr:uid="{00000000-0005-0000-0000-00007A510000}"/>
    <cellStyle name="Note 3 9 3 2 3" xfId="6812" xr:uid="{00000000-0005-0000-0000-00007B510000}"/>
    <cellStyle name="Note 3 9 3 2 3 2" xfId="24247" xr:uid="{00000000-0005-0000-0000-00007C510000}"/>
    <cellStyle name="Note 3 9 3 2 3 3" xfId="38700" xr:uid="{00000000-0005-0000-0000-00007D510000}"/>
    <cellStyle name="Note 3 9 3 2 4" xfId="9253" xr:uid="{00000000-0005-0000-0000-00007E510000}"/>
    <cellStyle name="Note 3 9 3 2 4 2" xfId="26688" xr:uid="{00000000-0005-0000-0000-00007F510000}"/>
    <cellStyle name="Note 3 9 3 2 4 3" xfId="41141" xr:uid="{00000000-0005-0000-0000-000080510000}"/>
    <cellStyle name="Note 3 9 3 2 5" xfId="11673" xr:uid="{00000000-0005-0000-0000-000081510000}"/>
    <cellStyle name="Note 3 9 3 2 5 2" xfId="29108" xr:uid="{00000000-0005-0000-0000-000082510000}"/>
    <cellStyle name="Note 3 9 3 2 5 3" xfId="43561" xr:uid="{00000000-0005-0000-0000-000083510000}"/>
    <cellStyle name="Note 3 9 3 2 6" xfId="18680" xr:uid="{00000000-0005-0000-0000-000084510000}"/>
    <cellStyle name="Note 3 9 3 3" xfId="1840" xr:uid="{00000000-0005-0000-0000-000085510000}"/>
    <cellStyle name="Note 3 9 3 3 2" xfId="4351" xr:uid="{00000000-0005-0000-0000-000086510000}"/>
    <cellStyle name="Note 3 9 3 3 2 2" xfId="13889" xr:uid="{00000000-0005-0000-0000-000087510000}"/>
    <cellStyle name="Note 3 9 3 3 2 2 2" xfId="31324" xr:uid="{00000000-0005-0000-0000-000088510000}"/>
    <cellStyle name="Note 3 9 3 3 2 2 3" xfId="45777" xr:uid="{00000000-0005-0000-0000-000089510000}"/>
    <cellStyle name="Note 3 9 3 3 2 3" xfId="16350" xr:uid="{00000000-0005-0000-0000-00008A510000}"/>
    <cellStyle name="Note 3 9 3 3 2 3 2" xfId="33785" xr:uid="{00000000-0005-0000-0000-00008B510000}"/>
    <cellStyle name="Note 3 9 3 3 2 3 3" xfId="48238" xr:uid="{00000000-0005-0000-0000-00008C510000}"/>
    <cellStyle name="Note 3 9 3 3 2 4" xfId="21787" xr:uid="{00000000-0005-0000-0000-00008D510000}"/>
    <cellStyle name="Note 3 9 3 3 2 5" xfId="36240" xr:uid="{00000000-0005-0000-0000-00008E510000}"/>
    <cellStyle name="Note 3 9 3 3 3" xfId="6813" xr:uid="{00000000-0005-0000-0000-00008F510000}"/>
    <cellStyle name="Note 3 9 3 3 3 2" xfId="24248" xr:uid="{00000000-0005-0000-0000-000090510000}"/>
    <cellStyle name="Note 3 9 3 3 3 3" xfId="38701" xr:uid="{00000000-0005-0000-0000-000091510000}"/>
    <cellStyle name="Note 3 9 3 3 4" xfId="9254" xr:uid="{00000000-0005-0000-0000-000092510000}"/>
    <cellStyle name="Note 3 9 3 3 4 2" xfId="26689" xr:uid="{00000000-0005-0000-0000-000093510000}"/>
    <cellStyle name="Note 3 9 3 3 4 3" xfId="41142" xr:uid="{00000000-0005-0000-0000-000094510000}"/>
    <cellStyle name="Note 3 9 3 3 5" xfId="11674" xr:uid="{00000000-0005-0000-0000-000095510000}"/>
    <cellStyle name="Note 3 9 3 3 5 2" xfId="29109" xr:uid="{00000000-0005-0000-0000-000096510000}"/>
    <cellStyle name="Note 3 9 3 3 5 3" xfId="43562" xr:uid="{00000000-0005-0000-0000-000097510000}"/>
    <cellStyle name="Note 3 9 3 3 6" xfId="18681" xr:uid="{00000000-0005-0000-0000-000098510000}"/>
    <cellStyle name="Note 3 9 3 4" xfId="1841" xr:uid="{00000000-0005-0000-0000-000099510000}"/>
    <cellStyle name="Note 3 9 3 4 2" xfId="4352" xr:uid="{00000000-0005-0000-0000-00009A510000}"/>
    <cellStyle name="Note 3 9 3 4 2 2" xfId="21788" xr:uid="{00000000-0005-0000-0000-00009B510000}"/>
    <cellStyle name="Note 3 9 3 4 2 3" xfId="36241" xr:uid="{00000000-0005-0000-0000-00009C510000}"/>
    <cellStyle name="Note 3 9 3 4 3" xfId="6814" xr:uid="{00000000-0005-0000-0000-00009D510000}"/>
    <cellStyle name="Note 3 9 3 4 3 2" xfId="24249" xr:uid="{00000000-0005-0000-0000-00009E510000}"/>
    <cellStyle name="Note 3 9 3 4 3 3" xfId="38702" xr:uid="{00000000-0005-0000-0000-00009F510000}"/>
    <cellStyle name="Note 3 9 3 4 4" xfId="9255" xr:uid="{00000000-0005-0000-0000-0000A0510000}"/>
    <cellStyle name="Note 3 9 3 4 4 2" xfId="26690" xr:uid="{00000000-0005-0000-0000-0000A1510000}"/>
    <cellStyle name="Note 3 9 3 4 4 3" xfId="41143" xr:uid="{00000000-0005-0000-0000-0000A2510000}"/>
    <cellStyle name="Note 3 9 3 4 5" xfId="11675" xr:uid="{00000000-0005-0000-0000-0000A3510000}"/>
    <cellStyle name="Note 3 9 3 4 5 2" xfId="29110" xr:uid="{00000000-0005-0000-0000-0000A4510000}"/>
    <cellStyle name="Note 3 9 3 4 5 3" xfId="43563" xr:uid="{00000000-0005-0000-0000-0000A5510000}"/>
    <cellStyle name="Note 3 9 3 4 6" xfId="15230" xr:uid="{00000000-0005-0000-0000-0000A6510000}"/>
    <cellStyle name="Note 3 9 3 4 6 2" xfId="32665" xr:uid="{00000000-0005-0000-0000-0000A7510000}"/>
    <cellStyle name="Note 3 9 3 4 6 3" xfId="47118" xr:uid="{00000000-0005-0000-0000-0000A8510000}"/>
    <cellStyle name="Note 3 9 3 4 7" xfId="18682" xr:uid="{00000000-0005-0000-0000-0000A9510000}"/>
    <cellStyle name="Note 3 9 3 4 8" xfId="20392" xr:uid="{00000000-0005-0000-0000-0000AA510000}"/>
    <cellStyle name="Note 3 9 3 5" xfId="4349" xr:uid="{00000000-0005-0000-0000-0000AB510000}"/>
    <cellStyle name="Note 3 9 3 5 2" xfId="13887" xr:uid="{00000000-0005-0000-0000-0000AC510000}"/>
    <cellStyle name="Note 3 9 3 5 2 2" xfId="31322" xr:uid="{00000000-0005-0000-0000-0000AD510000}"/>
    <cellStyle name="Note 3 9 3 5 2 3" xfId="45775" xr:uid="{00000000-0005-0000-0000-0000AE510000}"/>
    <cellStyle name="Note 3 9 3 5 3" xfId="16348" xr:uid="{00000000-0005-0000-0000-0000AF510000}"/>
    <cellStyle name="Note 3 9 3 5 3 2" xfId="33783" xr:uid="{00000000-0005-0000-0000-0000B0510000}"/>
    <cellStyle name="Note 3 9 3 5 3 3" xfId="48236" xr:uid="{00000000-0005-0000-0000-0000B1510000}"/>
    <cellStyle name="Note 3 9 3 5 4" xfId="21785" xr:uid="{00000000-0005-0000-0000-0000B2510000}"/>
    <cellStyle name="Note 3 9 3 5 5" xfId="36238" xr:uid="{00000000-0005-0000-0000-0000B3510000}"/>
    <cellStyle name="Note 3 9 3 6" xfId="6811" xr:uid="{00000000-0005-0000-0000-0000B4510000}"/>
    <cellStyle name="Note 3 9 3 6 2" xfId="24246" xr:uid="{00000000-0005-0000-0000-0000B5510000}"/>
    <cellStyle name="Note 3 9 3 6 3" xfId="38699" xr:uid="{00000000-0005-0000-0000-0000B6510000}"/>
    <cellStyle name="Note 3 9 3 7" xfId="9252" xr:uid="{00000000-0005-0000-0000-0000B7510000}"/>
    <cellStyle name="Note 3 9 3 7 2" xfId="26687" xr:uid="{00000000-0005-0000-0000-0000B8510000}"/>
    <cellStyle name="Note 3 9 3 7 3" xfId="41140" xr:uid="{00000000-0005-0000-0000-0000B9510000}"/>
    <cellStyle name="Note 3 9 3 8" xfId="11672" xr:uid="{00000000-0005-0000-0000-0000BA510000}"/>
    <cellStyle name="Note 3 9 3 8 2" xfId="29107" xr:uid="{00000000-0005-0000-0000-0000BB510000}"/>
    <cellStyle name="Note 3 9 3 8 3" xfId="43560" xr:uid="{00000000-0005-0000-0000-0000BC510000}"/>
    <cellStyle name="Note 3 9 3 9" xfId="18679" xr:uid="{00000000-0005-0000-0000-0000BD510000}"/>
    <cellStyle name="Note 3 9 4" xfId="1842" xr:uid="{00000000-0005-0000-0000-0000BE510000}"/>
    <cellStyle name="Note 3 9 4 2" xfId="1843" xr:uid="{00000000-0005-0000-0000-0000BF510000}"/>
    <cellStyle name="Note 3 9 4 2 2" xfId="4354" xr:uid="{00000000-0005-0000-0000-0000C0510000}"/>
    <cellStyle name="Note 3 9 4 2 2 2" xfId="13891" xr:uid="{00000000-0005-0000-0000-0000C1510000}"/>
    <cellStyle name="Note 3 9 4 2 2 2 2" xfId="31326" xr:uid="{00000000-0005-0000-0000-0000C2510000}"/>
    <cellStyle name="Note 3 9 4 2 2 2 3" xfId="45779" xr:uid="{00000000-0005-0000-0000-0000C3510000}"/>
    <cellStyle name="Note 3 9 4 2 2 3" xfId="16352" xr:uid="{00000000-0005-0000-0000-0000C4510000}"/>
    <cellStyle name="Note 3 9 4 2 2 3 2" xfId="33787" xr:uid="{00000000-0005-0000-0000-0000C5510000}"/>
    <cellStyle name="Note 3 9 4 2 2 3 3" xfId="48240" xr:uid="{00000000-0005-0000-0000-0000C6510000}"/>
    <cellStyle name="Note 3 9 4 2 2 4" xfId="21790" xr:uid="{00000000-0005-0000-0000-0000C7510000}"/>
    <cellStyle name="Note 3 9 4 2 2 5" xfId="36243" xr:uid="{00000000-0005-0000-0000-0000C8510000}"/>
    <cellStyle name="Note 3 9 4 2 3" xfId="6816" xr:uid="{00000000-0005-0000-0000-0000C9510000}"/>
    <cellStyle name="Note 3 9 4 2 3 2" xfId="24251" xr:uid="{00000000-0005-0000-0000-0000CA510000}"/>
    <cellStyle name="Note 3 9 4 2 3 3" xfId="38704" xr:uid="{00000000-0005-0000-0000-0000CB510000}"/>
    <cellStyle name="Note 3 9 4 2 4" xfId="9257" xr:uid="{00000000-0005-0000-0000-0000CC510000}"/>
    <cellStyle name="Note 3 9 4 2 4 2" xfId="26692" xr:uid="{00000000-0005-0000-0000-0000CD510000}"/>
    <cellStyle name="Note 3 9 4 2 4 3" xfId="41145" xr:uid="{00000000-0005-0000-0000-0000CE510000}"/>
    <cellStyle name="Note 3 9 4 2 5" xfId="11677" xr:uid="{00000000-0005-0000-0000-0000CF510000}"/>
    <cellStyle name="Note 3 9 4 2 5 2" xfId="29112" xr:uid="{00000000-0005-0000-0000-0000D0510000}"/>
    <cellStyle name="Note 3 9 4 2 5 3" xfId="43565" xr:uid="{00000000-0005-0000-0000-0000D1510000}"/>
    <cellStyle name="Note 3 9 4 2 6" xfId="18684" xr:uid="{00000000-0005-0000-0000-0000D2510000}"/>
    <cellStyle name="Note 3 9 4 3" xfId="1844" xr:uid="{00000000-0005-0000-0000-0000D3510000}"/>
    <cellStyle name="Note 3 9 4 3 2" xfId="4355" xr:uid="{00000000-0005-0000-0000-0000D4510000}"/>
    <cellStyle name="Note 3 9 4 3 2 2" xfId="13892" xr:uid="{00000000-0005-0000-0000-0000D5510000}"/>
    <cellStyle name="Note 3 9 4 3 2 2 2" xfId="31327" xr:uid="{00000000-0005-0000-0000-0000D6510000}"/>
    <cellStyle name="Note 3 9 4 3 2 2 3" xfId="45780" xr:uid="{00000000-0005-0000-0000-0000D7510000}"/>
    <cellStyle name="Note 3 9 4 3 2 3" xfId="16353" xr:uid="{00000000-0005-0000-0000-0000D8510000}"/>
    <cellStyle name="Note 3 9 4 3 2 3 2" xfId="33788" xr:uid="{00000000-0005-0000-0000-0000D9510000}"/>
    <cellStyle name="Note 3 9 4 3 2 3 3" xfId="48241" xr:uid="{00000000-0005-0000-0000-0000DA510000}"/>
    <cellStyle name="Note 3 9 4 3 2 4" xfId="21791" xr:uid="{00000000-0005-0000-0000-0000DB510000}"/>
    <cellStyle name="Note 3 9 4 3 2 5" xfId="36244" xr:uid="{00000000-0005-0000-0000-0000DC510000}"/>
    <cellStyle name="Note 3 9 4 3 3" xfId="6817" xr:uid="{00000000-0005-0000-0000-0000DD510000}"/>
    <cellStyle name="Note 3 9 4 3 3 2" xfId="24252" xr:uid="{00000000-0005-0000-0000-0000DE510000}"/>
    <cellStyle name="Note 3 9 4 3 3 3" xfId="38705" xr:uid="{00000000-0005-0000-0000-0000DF510000}"/>
    <cellStyle name="Note 3 9 4 3 4" xfId="9258" xr:uid="{00000000-0005-0000-0000-0000E0510000}"/>
    <cellStyle name="Note 3 9 4 3 4 2" xfId="26693" xr:uid="{00000000-0005-0000-0000-0000E1510000}"/>
    <cellStyle name="Note 3 9 4 3 4 3" xfId="41146" xr:uid="{00000000-0005-0000-0000-0000E2510000}"/>
    <cellStyle name="Note 3 9 4 3 5" xfId="11678" xr:uid="{00000000-0005-0000-0000-0000E3510000}"/>
    <cellStyle name="Note 3 9 4 3 5 2" xfId="29113" xr:uid="{00000000-0005-0000-0000-0000E4510000}"/>
    <cellStyle name="Note 3 9 4 3 5 3" xfId="43566" xr:uid="{00000000-0005-0000-0000-0000E5510000}"/>
    <cellStyle name="Note 3 9 4 3 6" xfId="18685" xr:uid="{00000000-0005-0000-0000-0000E6510000}"/>
    <cellStyle name="Note 3 9 4 4" xfId="1845" xr:uid="{00000000-0005-0000-0000-0000E7510000}"/>
    <cellStyle name="Note 3 9 4 4 2" xfId="4356" xr:uid="{00000000-0005-0000-0000-0000E8510000}"/>
    <cellStyle name="Note 3 9 4 4 2 2" xfId="21792" xr:uid="{00000000-0005-0000-0000-0000E9510000}"/>
    <cellStyle name="Note 3 9 4 4 2 3" xfId="36245" xr:uid="{00000000-0005-0000-0000-0000EA510000}"/>
    <cellStyle name="Note 3 9 4 4 3" xfId="6818" xr:uid="{00000000-0005-0000-0000-0000EB510000}"/>
    <cellStyle name="Note 3 9 4 4 3 2" xfId="24253" xr:uid="{00000000-0005-0000-0000-0000EC510000}"/>
    <cellStyle name="Note 3 9 4 4 3 3" xfId="38706" xr:uid="{00000000-0005-0000-0000-0000ED510000}"/>
    <cellStyle name="Note 3 9 4 4 4" xfId="9259" xr:uid="{00000000-0005-0000-0000-0000EE510000}"/>
    <cellStyle name="Note 3 9 4 4 4 2" xfId="26694" xr:uid="{00000000-0005-0000-0000-0000EF510000}"/>
    <cellStyle name="Note 3 9 4 4 4 3" xfId="41147" xr:uid="{00000000-0005-0000-0000-0000F0510000}"/>
    <cellStyle name="Note 3 9 4 4 5" xfId="11679" xr:uid="{00000000-0005-0000-0000-0000F1510000}"/>
    <cellStyle name="Note 3 9 4 4 5 2" xfId="29114" xr:uid="{00000000-0005-0000-0000-0000F2510000}"/>
    <cellStyle name="Note 3 9 4 4 5 3" xfId="43567" xr:uid="{00000000-0005-0000-0000-0000F3510000}"/>
    <cellStyle name="Note 3 9 4 4 6" xfId="15231" xr:uid="{00000000-0005-0000-0000-0000F4510000}"/>
    <cellStyle name="Note 3 9 4 4 6 2" xfId="32666" xr:uid="{00000000-0005-0000-0000-0000F5510000}"/>
    <cellStyle name="Note 3 9 4 4 6 3" xfId="47119" xr:uid="{00000000-0005-0000-0000-0000F6510000}"/>
    <cellStyle name="Note 3 9 4 4 7" xfId="18686" xr:uid="{00000000-0005-0000-0000-0000F7510000}"/>
    <cellStyle name="Note 3 9 4 4 8" xfId="20393" xr:uid="{00000000-0005-0000-0000-0000F8510000}"/>
    <cellStyle name="Note 3 9 4 5" xfId="4353" xr:uid="{00000000-0005-0000-0000-0000F9510000}"/>
    <cellStyle name="Note 3 9 4 5 2" xfId="13890" xr:uid="{00000000-0005-0000-0000-0000FA510000}"/>
    <cellStyle name="Note 3 9 4 5 2 2" xfId="31325" xr:uid="{00000000-0005-0000-0000-0000FB510000}"/>
    <cellStyle name="Note 3 9 4 5 2 3" xfId="45778" xr:uid="{00000000-0005-0000-0000-0000FC510000}"/>
    <cellStyle name="Note 3 9 4 5 3" xfId="16351" xr:uid="{00000000-0005-0000-0000-0000FD510000}"/>
    <cellStyle name="Note 3 9 4 5 3 2" xfId="33786" xr:uid="{00000000-0005-0000-0000-0000FE510000}"/>
    <cellStyle name="Note 3 9 4 5 3 3" xfId="48239" xr:uid="{00000000-0005-0000-0000-0000FF510000}"/>
    <cellStyle name="Note 3 9 4 5 4" xfId="21789" xr:uid="{00000000-0005-0000-0000-000000520000}"/>
    <cellStyle name="Note 3 9 4 5 5" xfId="36242" xr:uid="{00000000-0005-0000-0000-000001520000}"/>
    <cellStyle name="Note 3 9 4 6" xfId="6815" xr:uid="{00000000-0005-0000-0000-000002520000}"/>
    <cellStyle name="Note 3 9 4 6 2" xfId="24250" xr:uid="{00000000-0005-0000-0000-000003520000}"/>
    <cellStyle name="Note 3 9 4 6 3" xfId="38703" xr:uid="{00000000-0005-0000-0000-000004520000}"/>
    <cellStyle name="Note 3 9 4 7" xfId="9256" xr:uid="{00000000-0005-0000-0000-000005520000}"/>
    <cellStyle name="Note 3 9 4 7 2" xfId="26691" xr:uid="{00000000-0005-0000-0000-000006520000}"/>
    <cellStyle name="Note 3 9 4 7 3" xfId="41144" xr:uid="{00000000-0005-0000-0000-000007520000}"/>
    <cellStyle name="Note 3 9 4 8" xfId="11676" xr:uid="{00000000-0005-0000-0000-000008520000}"/>
    <cellStyle name="Note 3 9 4 8 2" xfId="29111" xr:uid="{00000000-0005-0000-0000-000009520000}"/>
    <cellStyle name="Note 3 9 4 8 3" xfId="43564" xr:uid="{00000000-0005-0000-0000-00000A520000}"/>
    <cellStyle name="Note 3 9 4 9" xfId="18683" xr:uid="{00000000-0005-0000-0000-00000B520000}"/>
    <cellStyle name="Note 3 9 5" xfId="1846" xr:uid="{00000000-0005-0000-0000-00000C520000}"/>
    <cellStyle name="Note 3 9 5 2" xfId="1847" xr:uid="{00000000-0005-0000-0000-00000D520000}"/>
    <cellStyle name="Note 3 9 5 2 2" xfId="4358" xr:uid="{00000000-0005-0000-0000-00000E520000}"/>
    <cellStyle name="Note 3 9 5 2 2 2" xfId="13894" xr:uid="{00000000-0005-0000-0000-00000F520000}"/>
    <cellStyle name="Note 3 9 5 2 2 2 2" xfId="31329" xr:uid="{00000000-0005-0000-0000-000010520000}"/>
    <cellStyle name="Note 3 9 5 2 2 2 3" xfId="45782" xr:uid="{00000000-0005-0000-0000-000011520000}"/>
    <cellStyle name="Note 3 9 5 2 2 3" xfId="16355" xr:uid="{00000000-0005-0000-0000-000012520000}"/>
    <cellStyle name="Note 3 9 5 2 2 3 2" xfId="33790" xr:uid="{00000000-0005-0000-0000-000013520000}"/>
    <cellStyle name="Note 3 9 5 2 2 3 3" xfId="48243" xr:uid="{00000000-0005-0000-0000-000014520000}"/>
    <cellStyle name="Note 3 9 5 2 2 4" xfId="21794" xr:uid="{00000000-0005-0000-0000-000015520000}"/>
    <cellStyle name="Note 3 9 5 2 2 5" xfId="36247" xr:uid="{00000000-0005-0000-0000-000016520000}"/>
    <cellStyle name="Note 3 9 5 2 3" xfId="6820" xr:uid="{00000000-0005-0000-0000-000017520000}"/>
    <cellStyle name="Note 3 9 5 2 3 2" xfId="24255" xr:uid="{00000000-0005-0000-0000-000018520000}"/>
    <cellStyle name="Note 3 9 5 2 3 3" xfId="38708" xr:uid="{00000000-0005-0000-0000-000019520000}"/>
    <cellStyle name="Note 3 9 5 2 4" xfId="9261" xr:uid="{00000000-0005-0000-0000-00001A520000}"/>
    <cellStyle name="Note 3 9 5 2 4 2" xfId="26696" xr:uid="{00000000-0005-0000-0000-00001B520000}"/>
    <cellStyle name="Note 3 9 5 2 4 3" xfId="41149" xr:uid="{00000000-0005-0000-0000-00001C520000}"/>
    <cellStyle name="Note 3 9 5 2 5" xfId="11681" xr:uid="{00000000-0005-0000-0000-00001D520000}"/>
    <cellStyle name="Note 3 9 5 2 5 2" xfId="29116" xr:uid="{00000000-0005-0000-0000-00001E520000}"/>
    <cellStyle name="Note 3 9 5 2 5 3" xfId="43569" xr:uid="{00000000-0005-0000-0000-00001F520000}"/>
    <cellStyle name="Note 3 9 5 2 6" xfId="18688" xr:uid="{00000000-0005-0000-0000-000020520000}"/>
    <cellStyle name="Note 3 9 5 3" xfId="1848" xr:uid="{00000000-0005-0000-0000-000021520000}"/>
    <cellStyle name="Note 3 9 5 3 2" xfId="4359" xr:uid="{00000000-0005-0000-0000-000022520000}"/>
    <cellStyle name="Note 3 9 5 3 2 2" xfId="13895" xr:uid="{00000000-0005-0000-0000-000023520000}"/>
    <cellStyle name="Note 3 9 5 3 2 2 2" xfId="31330" xr:uid="{00000000-0005-0000-0000-000024520000}"/>
    <cellStyle name="Note 3 9 5 3 2 2 3" xfId="45783" xr:uid="{00000000-0005-0000-0000-000025520000}"/>
    <cellStyle name="Note 3 9 5 3 2 3" xfId="16356" xr:uid="{00000000-0005-0000-0000-000026520000}"/>
    <cellStyle name="Note 3 9 5 3 2 3 2" xfId="33791" xr:uid="{00000000-0005-0000-0000-000027520000}"/>
    <cellStyle name="Note 3 9 5 3 2 3 3" xfId="48244" xr:uid="{00000000-0005-0000-0000-000028520000}"/>
    <cellStyle name="Note 3 9 5 3 2 4" xfId="21795" xr:uid="{00000000-0005-0000-0000-000029520000}"/>
    <cellStyle name="Note 3 9 5 3 2 5" xfId="36248" xr:uid="{00000000-0005-0000-0000-00002A520000}"/>
    <cellStyle name="Note 3 9 5 3 3" xfId="6821" xr:uid="{00000000-0005-0000-0000-00002B520000}"/>
    <cellStyle name="Note 3 9 5 3 3 2" xfId="24256" xr:uid="{00000000-0005-0000-0000-00002C520000}"/>
    <cellStyle name="Note 3 9 5 3 3 3" xfId="38709" xr:uid="{00000000-0005-0000-0000-00002D520000}"/>
    <cellStyle name="Note 3 9 5 3 4" xfId="9262" xr:uid="{00000000-0005-0000-0000-00002E520000}"/>
    <cellStyle name="Note 3 9 5 3 4 2" xfId="26697" xr:uid="{00000000-0005-0000-0000-00002F520000}"/>
    <cellStyle name="Note 3 9 5 3 4 3" xfId="41150" xr:uid="{00000000-0005-0000-0000-000030520000}"/>
    <cellStyle name="Note 3 9 5 3 5" xfId="11682" xr:uid="{00000000-0005-0000-0000-000031520000}"/>
    <cellStyle name="Note 3 9 5 3 5 2" xfId="29117" xr:uid="{00000000-0005-0000-0000-000032520000}"/>
    <cellStyle name="Note 3 9 5 3 5 3" xfId="43570" xr:uid="{00000000-0005-0000-0000-000033520000}"/>
    <cellStyle name="Note 3 9 5 3 6" xfId="18689" xr:uid="{00000000-0005-0000-0000-000034520000}"/>
    <cellStyle name="Note 3 9 5 4" xfId="1849" xr:uid="{00000000-0005-0000-0000-000035520000}"/>
    <cellStyle name="Note 3 9 5 4 2" xfId="4360" xr:uid="{00000000-0005-0000-0000-000036520000}"/>
    <cellStyle name="Note 3 9 5 4 2 2" xfId="21796" xr:uid="{00000000-0005-0000-0000-000037520000}"/>
    <cellStyle name="Note 3 9 5 4 2 3" xfId="36249" xr:uid="{00000000-0005-0000-0000-000038520000}"/>
    <cellStyle name="Note 3 9 5 4 3" xfId="6822" xr:uid="{00000000-0005-0000-0000-000039520000}"/>
    <cellStyle name="Note 3 9 5 4 3 2" xfId="24257" xr:uid="{00000000-0005-0000-0000-00003A520000}"/>
    <cellStyle name="Note 3 9 5 4 3 3" xfId="38710" xr:uid="{00000000-0005-0000-0000-00003B520000}"/>
    <cellStyle name="Note 3 9 5 4 4" xfId="9263" xr:uid="{00000000-0005-0000-0000-00003C520000}"/>
    <cellStyle name="Note 3 9 5 4 4 2" xfId="26698" xr:uid="{00000000-0005-0000-0000-00003D520000}"/>
    <cellStyle name="Note 3 9 5 4 4 3" xfId="41151" xr:uid="{00000000-0005-0000-0000-00003E520000}"/>
    <cellStyle name="Note 3 9 5 4 5" xfId="11683" xr:uid="{00000000-0005-0000-0000-00003F520000}"/>
    <cellStyle name="Note 3 9 5 4 5 2" xfId="29118" xr:uid="{00000000-0005-0000-0000-000040520000}"/>
    <cellStyle name="Note 3 9 5 4 5 3" xfId="43571" xr:uid="{00000000-0005-0000-0000-000041520000}"/>
    <cellStyle name="Note 3 9 5 4 6" xfId="15232" xr:uid="{00000000-0005-0000-0000-000042520000}"/>
    <cellStyle name="Note 3 9 5 4 6 2" xfId="32667" xr:uid="{00000000-0005-0000-0000-000043520000}"/>
    <cellStyle name="Note 3 9 5 4 6 3" xfId="47120" xr:uid="{00000000-0005-0000-0000-000044520000}"/>
    <cellStyle name="Note 3 9 5 4 7" xfId="18690" xr:uid="{00000000-0005-0000-0000-000045520000}"/>
    <cellStyle name="Note 3 9 5 4 8" xfId="20394" xr:uid="{00000000-0005-0000-0000-000046520000}"/>
    <cellStyle name="Note 3 9 5 5" xfId="4357" xr:uid="{00000000-0005-0000-0000-000047520000}"/>
    <cellStyle name="Note 3 9 5 5 2" xfId="13893" xr:uid="{00000000-0005-0000-0000-000048520000}"/>
    <cellStyle name="Note 3 9 5 5 2 2" xfId="31328" xr:uid="{00000000-0005-0000-0000-000049520000}"/>
    <cellStyle name="Note 3 9 5 5 2 3" xfId="45781" xr:uid="{00000000-0005-0000-0000-00004A520000}"/>
    <cellStyle name="Note 3 9 5 5 3" xfId="16354" xr:uid="{00000000-0005-0000-0000-00004B520000}"/>
    <cellStyle name="Note 3 9 5 5 3 2" xfId="33789" xr:uid="{00000000-0005-0000-0000-00004C520000}"/>
    <cellStyle name="Note 3 9 5 5 3 3" xfId="48242" xr:uid="{00000000-0005-0000-0000-00004D520000}"/>
    <cellStyle name="Note 3 9 5 5 4" xfId="21793" xr:uid="{00000000-0005-0000-0000-00004E520000}"/>
    <cellStyle name="Note 3 9 5 5 5" xfId="36246" xr:uid="{00000000-0005-0000-0000-00004F520000}"/>
    <cellStyle name="Note 3 9 5 6" xfId="6819" xr:uid="{00000000-0005-0000-0000-000050520000}"/>
    <cellStyle name="Note 3 9 5 6 2" xfId="24254" xr:uid="{00000000-0005-0000-0000-000051520000}"/>
    <cellStyle name="Note 3 9 5 6 3" xfId="38707" xr:uid="{00000000-0005-0000-0000-000052520000}"/>
    <cellStyle name="Note 3 9 5 7" xfId="9260" xr:uid="{00000000-0005-0000-0000-000053520000}"/>
    <cellStyle name="Note 3 9 5 7 2" xfId="26695" xr:uid="{00000000-0005-0000-0000-000054520000}"/>
    <cellStyle name="Note 3 9 5 7 3" xfId="41148" xr:uid="{00000000-0005-0000-0000-000055520000}"/>
    <cellStyle name="Note 3 9 5 8" xfId="11680" xr:uid="{00000000-0005-0000-0000-000056520000}"/>
    <cellStyle name="Note 3 9 5 8 2" xfId="29115" xr:uid="{00000000-0005-0000-0000-000057520000}"/>
    <cellStyle name="Note 3 9 5 8 3" xfId="43568" xr:uid="{00000000-0005-0000-0000-000058520000}"/>
    <cellStyle name="Note 3 9 5 9" xfId="18687" xr:uid="{00000000-0005-0000-0000-000059520000}"/>
    <cellStyle name="Note 3 9 6" xfId="1850" xr:uid="{00000000-0005-0000-0000-00005A520000}"/>
    <cellStyle name="Note 3 9 6 2" xfId="4361" xr:uid="{00000000-0005-0000-0000-00005B520000}"/>
    <cellStyle name="Note 3 9 6 2 2" xfId="13896" xr:uid="{00000000-0005-0000-0000-00005C520000}"/>
    <cellStyle name="Note 3 9 6 2 2 2" xfId="31331" xr:uid="{00000000-0005-0000-0000-00005D520000}"/>
    <cellStyle name="Note 3 9 6 2 2 3" xfId="45784" xr:uid="{00000000-0005-0000-0000-00005E520000}"/>
    <cellStyle name="Note 3 9 6 2 3" xfId="16357" xr:uid="{00000000-0005-0000-0000-00005F520000}"/>
    <cellStyle name="Note 3 9 6 2 3 2" xfId="33792" xr:uid="{00000000-0005-0000-0000-000060520000}"/>
    <cellStyle name="Note 3 9 6 2 3 3" xfId="48245" xr:uid="{00000000-0005-0000-0000-000061520000}"/>
    <cellStyle name="Note 3 9 6 2 4" xfId="21797" xr:uid="{00000000-0005-0000-0000-000062520000}"/>
    <cellStyle name="Note 3 9 6 2 5" xfId="36250" xr:uid="{00000000-0005-0000-0000-000063520000}"/>
    <cellStyle name="Note 3 9 6 3" xfId="6823" xr:uid="{00000000-0005-0000-0000-000064520000}"/>
    <cellStyle name="Note 3 9 6 3 2" xfId="24258" xr:uid="{00000000-0005-0000-0000-000065520000}"/>
    <cellStyle name="Note 3 9 6 3 3" xfId="38711" xr:uid="{00000000-0005-0000-0000-000066520000}"/>
    <cellStyle name="Note 3 9 6 4" xfId="9264" xr:uid="{00000000-0005-0000-0000-000067520000}"/>
    <cellStyle name="Note 3 9 6 4 2" xfId="26699" xr:uid="{00000000-0005-0000-0000-000068520000}"/>
    <cellStyle name="Note 3 9 6 4 3" xfId="41152" xr:uid="{00000000-0005-0000-0000-000069520000}"/>
    <cellStyle name="Note 3 9 6 5" xfId="11684" xr:uid="{00000000-0005-0000-0000-00006A520000}"/>
    <cellStyle name="Note 3 9 6 5 2" xfId="29119" xr:uid="{00000000-0005-0000-0000-00006B520000}"/>
    <cellStyle name="Note 3 9 6 5 3" xfId="43572" xr:uid="{00000000-0005-0000-0000-00006C520000}"/>
    <cellStyle name="Note 3 9 6 6" xfId="18691" xr:uid="{00000000-0005-0000-0000-00006D520000}"/>
    <cellStyle name="Note 3 9 7" xfId="1851" xr:uid="{00000000-0005-0000-0000-00006E520000}"/>
    <cellStyle name="Note 3 9 7 2" xfId="4362" xr:uid="{00000000-0005-0000-0000-00006F520000}"/>
    <cellStyle name="Note 3 9 7 2 2" xfId="13897" xr:uid="{00000000-0005-0000-0000-000070520000}"/>
    <cellStyle name="Note 3 9 7 2 2 2" xfId="31332" xr:uid="{00000000-0005-0000-0000-000071520000}"/>
    <cellStyle name="Note 3 9 7 2 2 3" xfId="45785" xr:uid="{00000000-0005-0000-0000-000072520000}"/>
    <cellStyle name="Note 3 9 7 2 3" xfId="16358" xr:uid="{00000000-0005-0000-0000-000073520000}"/>
    <cellStyle name="Note 3 9 7 2 3 2" xfId="33793" xr:uid="{00000000-0005-0000-0000-000074520000}"/>
    <cellStyle name="Note 3 9 7 2 3 3" xfId="48246" xr:uid="{00000000-0005-0000-0000-000075520000}"/>
    <cellStyle name="Note 3 9 7 2 4" xfId="21798" xr:uid="{00000000-0005-0000-0000-000076520000}"/>
    <cellStyle name="Note 3 9 7 2 5" xfId="36251" xr:uid="{00000000-0005-0000-0000-000077520000}"/>
    <cellStyle name="Note 3 9 7 3" xfId="6824" xr:uid="{00000000-0005-0000-0000-000078520000}"/>
    <cellStyle name="Note 3 9 7 3 2" xfId="24259" xr:uid="{00000000-0005-0000-0000-000079520000}"/>
    <cellStyle name="Note 3 9 7 3 3" xfId="38712" xr:uid="{00000000-0005-0000-0000-00007A520000}"/>
    <cellStyle name="Note 3 9 7 4" xfId="9265" xr:uid="{00000000-0005-0000-0000-00007B520000}"/>
    <cellStyle name="Note 3 9 7 4 2" xfId="26700" xr:uid="{00000000-0005-0000-0000-00007C520000}"/>
    <cellStyle name="Note 3 9 7 4 3" xfId="41153" xr:uid="{00000000-0005-0000-0000-00007D520000}"/>
    <cellStyle name="Note 3 9 7 5" xfId="11685" xr:uid="{00000000-0005-0000-0000-00007E520000}"/>
    <cellStyle name="Note 3 9 7 5 2" xfId="29120" xr:uid="{00000000-0005-0000-0000-00007F520000}"/>
    <cellStyle name="Note 3 9 7 5 3" xfId="43573" xr:uid="{00000000-0005-0000-0000-000080520000}"/>
    <cellStyle name="Note 3 9 7 6" xfId="18692" xr:uid="{00000000-0005-0000-0000-000081520000}"/>
    <cellStyle name="Note 3 9 8" xfId="1852" xr:uid="{00000000-0005-0000-0000-000082520000}"/>
    <cellStyle name="Note 3 9 8 2" xfId="4363" xr:uid="{00000000-0005-0000-0000-000083520000}"/>
    <cellStyle name="Note 3 9 8 2 2" xfId="21799" xr:uid="{00000000-0005-0000-0000-000084520000}"/>
    <cellStyle name="Note 3 9 8 2 3" xfId="36252" xr:uid="{00000000-0005-0000-0000-000085520000}"/>
    <cellStyle name="Note 3 9 8 3" xfId="6825" xr:uid="{00000000-0005-0000-0000-000086520000}"/>
    <cellStyle name="Note 3 9 8 3 2" xfId="24260" xr:uid="{00000000-0005-0000-0000-000087520000}"/>
    <cellStyle name="Note 3 9 8 3 3" xfId="38713" xr:uid="{00000000-0005-0000-0000-000088520000}"/>
    <cellStyle name="Note 3 9 8 4" xfId="9266" xr:uid="{00000000-0005-0000-0000-000089520000}"/>
    <cellStyle name="Note 3 9 8 4 2" xfId="26701" xr:uid="{00000000-0005-0000-0000-00008A520000}"/>
    <cellStyle name="Note 3 9 8 4 3" xfId="41154" xr:uid="{00000000-0005-0000-0000-00008B520000}"/>
    <cellStyle name="Note 3 9 8 5" xfId="11686" xr:uid="{00000000-0005-0000-0000-00008C520000}"/>
    <cellStyle name="Note 3 9 8 5 2" xfId="29121" xr:uid="{00000000-0005-0000-0000-00008D520000}"/>
    <cellStyle name="Note 3 9 8 5 3" xfId="43574" xr:uid="{00000000-0005-0000-0000-00008E520000}"/>
    <cellStyle name="Note 3 9 8 6" xfId="15233" xr:uid="{00000000-0005-0000-0000-00008F520000}"/>
    <cellStyle name="Note 3 9 8 6 2" xfId="32668" xr:uid="{00000000-0005-0000-0000-000090520000}"/>
    <cellStyle name="Note 3 9 8 6 3" xfId="47121" xr:uid="{00000000-0005-0000-0000-000091520000}"/>
    <cellStyle name="Note 3 9 8 7" xfId="18693" xr:uid="{00000000-0005-0000-0000-000092520000}"/>
    <cellStyle name="Note 3 9 8 8" xfId="20395" xr:uid="{00000000-0005-0000-0000-000093520000}"/>
    <cellStyle name="Note 3 9 9" xfId="4344" xr:uid="{00000000-0005-0000-0000-000094520000}"/>
    <cellStyle name="Note 3 9 9 2" xfId="13883" xr:uid="{00000000-0005-0000-0000-000095520000}"/>
    <cellStyle name="Note 3 9 9 2 2" xfId="31318" xr:uid="{00000000-0005-0000-0000-000096520000}"/>
    <cellStyle name="Note 3 9 9 2 3" xfId="45771" xr:uid="{00000000-0005-0000-0000-000097520000}"/>
    <cellStyle name="Note 3 9 9 3" xfId="16344" xr:uid="{00000000-0005-0000-0000-000098520000}"/>
    <cellStyle name="Note 3 9 9 3 2" xfId="33779" xr:uid="{00000000-0005-0000-0000-000099520000}"/>
    <cellStyle name="Note 3 9 9 3 3" xfId="48232" xr:uid="{00000000-0005-0000-0000-00009A520000}"/>
    <cellStyle name="Note 3 9 9 4" xfId="21780" xr:uid="{00000000-0005-0000-0000-00009B520000}"/>
    <cellStyle name="Note 3 9 9 5" xfId="36233" xr:uid="{00000000-0005-0000-0000-00009C520000}"/>
    <cellStyle name="Note 30" xfId="1853" xr:uid="{00000000-0005-0000-0000-00009D520000}"/>
    <cellStyle name="Note 30 2" xfId="1854" xr:uid="{00000000-0005-0000-0000-00009E520000}"/>
    <cellStyle name="Note 30 2 2" xfId="4365" xr:uid="{00000000-0005-0000-0000-00009F520000}"/>
    <cellStyle name="Note 30 2 2 2" xfId="13899" xr:uid="{00000000-0005-0000-0000-0000A0520000}"/>
    <cellStyle name="Note 30 2 2 2 2" xfId="31334" xr:uid="{00000000-0005-0000-0000-0000A1520000}"/>
    <cellStyle name="Note 30 2 2 2 3" xfId="45787" xr:uid="{00000000-0005-0000-0000-0000A2520000}"/>
    <cellStyle name="Note 30 2 2 3" xfId="16360" xr:uid="{00000000-0005-0000-0000-0000A3520000}"/>
    <cellStyle name="Note 30 2 2 3 2" xfId="33795" xr:uid="{00000000-0005-0000-0000-0000A4520000}"/>
    <cellStyle name="Note 30 2 2 3 3" xfId="48248" xr:uid="{00000000-0005-0000-0000-0000A5520000}"/>
    <cellStyle name="Note 30 2 2 4" xfId="21801" xr:uid="{00000000-0005-0000-0000-0000A6520000}"/>
    <cellStyle name="Note 30 2 2 5" xfId="36254" xr:uid="{00000000-0005-0000-0000-0000A7520000}"/>
    <cellStyle name="Note 30 2 3" xfId="6827" xr:uid="{00000000-0005-0000-0000-0000A8520000}"/>
    <cellStyle name="Note 30 2 3 2" xfId="24262" xr:uid="{00000000-0005-0000-0000-0000A9520000}"/>
    <cellStyle name="Note 30 2 3 3" xfId="38715" xr:uid="{00000000-0005-0000-0000-0000AA520000}"/>
    <cellStyle name="Note 30 2 4" xfId="9268" xr:uid="{00000000-0005-0000-0000-0000AB520000}"/>
    <cellStyle name="Note 30 2 4 2" xfId="26703" xr:uid="{00000000-0005-0000-0000-0000AC520000}"/>
    <cellStyle name="Note 30 2 4 3" xfId="41156" xr:uid="{00000000-0005-0000-0000-0000AD520000}"/>
    <cellStyle name="Note 30 2 5" xfId="11688" xr:uid="{00000000-0005-0000-0000-0000AE520000}"/>
    <cellStyle name="Note 30 2 5 2" xfId="29123" xr:uid="{00000000-0005-0000-0000-0000AF520000}"/>
    <cellStyle name="Note 30 2 5 3" xfId="43576" xr:uid="{00000000-0005-0000-0000-0000B0520000}"/>
    <cellStyle name="Note 30 2 6" xfId="18695" xr:uid="{00000000-0005-0000-0000-0000B1520000}"/>
    <cellStyle name="Note 30 3" xfId="1855" xr:uid="{00000000-0005-0000-0000-0000B2520000}"/>
    <cellStyle name="Note 30 3 2" xfId="4366" xr:uid="{00000000-0005-0000-0000-0000B3520000}"/>
    <cellStyle name="Note 30 3 2 2" xfId="13900" xr:uid="{00000000-0005-0000-0000-0000B4520000}"/>
    <cellStyle name="Note 30 3 2 2 2" xfId="31335" xr:uid="{00000000-0005-0000-0000-0000B5520000}"/>
    <cellStyle name="Note 30 3 2 2 3" xfId="45788" xr:uid="{00000000-0005-0000-0000-0000B6520000}"/>
    <cellStyle name="Note 30 3 2 3" xfId="16361" xr:uid="{00000000-0005-0000-0000-0000B7520000}"/>
    <cellStyle name="Note 30 3 2 3 2" xfId="33796" xr:uid="{00000000-0005-0000-0000-0000B8520000}"/>
    <cellStyle name="Note 30 3 2 3 3" xfId="48249" xr:uid="{00000000-0005-0000-0000-0000B9520000}"/>
    <cellStyle name="Note 30 3 2 4" xfId="21802" xr:uid="{00000000-0005-0000-0000-0000BA520000}"/>
    <cellStyle name="Note 30 3 2 5" xfId="36255" xr:uid="{00000000-0005-0000-0000-0000BB520000}"/>
    <cellStyle name="Note 30 3 3" xfId="6828" xr:uid="{00000000-0005-0000-0000-0000BC520000}"/>
    <cellStyle name="Note 30 3 3 2" xfId="24263" xr:uid="{00000000-0005-0000-0000-0000BD520000}"/>
    <cellStyle name="Note 30 3 3 3" xfId="38716" xr:uid="{00000000-0005-0000-0000-0000BE520000}"/>
    <cellStyle name="Note 30 3 4" xfId="9269" xr:uid="{00000000-0005-0000-0000-0000BF520000}"/>
    <cellStyle name="Note 30 3 4 2" xfId="26704" xr:uid="{00000000-0005-0000-0000-0000C0520000}"/>
    <cellStyle name="Note 30 3 4 3" xfId="41157" xr:uid="{00000000-0005-0000-0000-0000C1520000}"/>
    <cellStyle name="Note 30 3 5" xfId="11689" xr:uid="{00000000-0005-0000-0000-0000C2520000}"/>
    <cellStyle name="Note 30 3 5 2" xfId="29124" xr:uid="{00000000-0005-0000-0000-0000C3520000}"/>
    <cellStyle name="Note 30 3 5 3" xfId="43577" xr:uid="{00000000-0005-0000-0000-0000C4520000}"/>
    <cellStyle name="Note 30 3 6" xfId="18696" xr:uid="{00000000-0005-0000-0000-0000C5520000}"/>
    <cellStyle name="Note 30 4" xfId="1856" xr:uid="{00000000-0005-0000-0000-0000C6520000}"/>
    <cellStyle name="Note 30 4 2" xfId="4367" xr:uid="{00000000-0005-0000-0000-0000C7520000}"/>
    <cellStyle name="Note 30 4 2 2" xfId="21803" xr:uid="{00000000-0005-0000-0000-0000C8520000}"/>
    <cellStyle name="Note 30 4 2 3" xfId="36256" xr:uid="{00000000-0005-0000-0000-0000C9520000}"/>
    <cellStyle name="Note 30 4 3" xfId="6829" xr:uid="{00000000-0005-0000-0000-0000CA520000}"/>
    <cellStyle name="Note 30 4 3 2" xfId="24264" xr:uid="{00000000-0005-0000-0000-0000CB520000}"/>
    <cellStyle name="Note 30 4 3 3" xfId="38717" xr:uid="{00000000-0005-0000-0000-0000CC520000}"/>
    <cellStyle name="Note 30 4 4" xfId="9270" xr:uid="{00000000-0005-0000-0000-0000CD520000}"/>
    <cellStyle name="Note 30 4 4 2" xfId="26705" xr:uid="{00000000-0005-0000-0000-0000CE520000}"/>
    <cellStyle name="Note 30 4 4 3" xfId="41158" xr:uid="{00000000-0005-0000-0000-0000CF520000}"/>
    <cellStyle name="Note 30 4 5" xfId="11690" xr:uid="{00000000-0005-0000-0000-0000D0520000}"/>
    <cellStyle name="Note 30 4 5 2" xfId="29125" xr:uid="{00000000-0005-0000-0000-0000D1520000}"/>
    <cellStyle name="Note 30 4 5 3" xfId="43578" xr:uid="{00000000-0005-0000-0000-0000D2520000}"/>
    <cellStyle name="Note 30 4 6" xfId="15234" xr:uid="{00000000-0005-0000-0000-0000D3520000}"/>
    <cellStyle name="Note 30 4 6 2" xfId="32669" xr:uid="{00000000-0005-0000-0000-0000D4520000}"/>
    <cellStyle name="Note 30 4 6 3" xfId="47122" xr:uid="{00000000-0005-0000-0000-0000D5520000}"/>
    <cellStyle name="Note 30 4 7" xfId="18697" xr:uid="{00000000-0005-0000-0000-0000D6520000}"/>
    <cellStyle name="Note 30 4 8" xfId="20396" xr:uid="{00000000-0005-0000-0000-0000D7520000}"/>
    <cellStyle name="Note 30 5" xfId="4364" xr:uid="{00000000-0005-0000-0000-0000D8520000}"/>
    <cellStyle name="Note 30 5 2" xfId="13898" xr:uid="{00000000-0005-0000-0000-0000D9520000}"/>
    <cellStyle name="Note 30 5 2 2" xfId="31333" xr:uid="{00000000-0005-0000-0000-0000DA520000}"/>
    <cellStyle name="Note 30 5 2 3" xfId="45786" xr:uid="{00000000-0005-0000-0000-0000DB520000}"/>
    <cellStyle name="Note 30 5 3" xfId="16359" xr:uid="{00000000-0005-0000-0000-0000DC520000}"/>
    <cellStyle name="Note 30 5 3 2" xfId="33794" xr:uid="{00000000-0005-0000-0000-0000DD520000}"/>
    <cellStyle name="Note 30 5 3 3" xfId="48247" xr:uid="{00000000-0005-0000-0000-0000DE520000}"/>
    <cellStyle name="Note 30 5 4" xfId="21800" xr:uid="{00000000-0005-0000-0000-0000DF520000}"/>
    <cellStyle name="Note 30 5 5" xfId="36253" xr:uid="{00000000-0005-0000-0000-0000E0520000}"/>
    <cellStyle name="Note 30 6" xfId="6826" xr:uid="{00000000-0005-0000-0000-0000E1520000}"/>
    <cellStyle name="Note 30 6 2" xfId="24261" xr:uid="{00000000-0005-0000-0000-0000E2520000}"/>
    <cellStyle name="Note 30 6 3" xfId="38714" xr:uid="{00000000-0005-0000-0000-0000E3520000}"/>
    <cellStyle name="Note 30 7" xfId="9267" xr:uid="{00000000-0005-0000-0000-0000E4520000}"/>
    <cellStyle name="Note 30 7 2" xfId="26702" xr:uid="{00000000-0005-0000-0000-0000E5520000}"/>
    <cellStyle name="Note 30 7 3" xfId="41155" xr:uid="{00000000-0005-0000-0000-0000E6520000}"/>
    <cellStyle name="Note 30 8" xfId="11687" xr:uid="{00000000-0005-0000-0000-0000E7520000}"/>
    <cellStyle name="Note 30 8 2" xfId="29122" xr:uid="{00000000-0005-0000-0000-0000E8520000}"/>
    <cellStyle name="Note 30 8 3" xfId="43575" xr:uid="{00000000-0005-0000-0000-0000E9520000}"/>
    <cellStyle name="Note 30 9" xfId="18694" xr:uid="{00000000-0005-0000-0000-0000EA520000}"/>
    <cellStyle name="Note 31" xfId="1857" xr:uid="{00000000-0005-0000-0000-0000EB520000}"/>
    <cellStyle name="Note 31 2" xfId="1858" xr:uid="{00000000-0005-0000-0000-0000EC520000}"/>
    <cellStyle name="Note 31 2 2" xfId="4369" xr:uid="{00000000-0005-0000-0000-0000ED520000}"/>
    <cellStyle name="Note 31 2 2 2" xfId="13902" xr:uid="{00000000-0005-0000-0000-0000EE520000}"/>
    <cellStyle name="Note 31 2 2 2 2" xfId="31337" xr:uid="{00000000-0005-0000-0000-0000EF520000}"/>
    <cellStyle name="Note 31 2 2 2 3" xfId="45790" xr:uid="{00000000-0005-0000-0000-0000F0520000}"/>
    <cellStyle name="Note 31 2 2 3" xfId="16363" xr:uid="{00000000-0005-0000-0000-0000F1520000}"/>
    <cellStyle name="Note 31 2 2 3 2" xfId="33798" xr:uid="{00000000-0005-0000-0000-0000F2520000}"/>
    <cellStyle name="Note 31 2 2 3 3" xfId="48251" xr:uid="{00000000-0005-0000-0000-0000F3520000}"/>
    <cellStyle name="Note 31 2 2 4" xfId="21805" xr:uid="{00000000-0005-0000-0000-0000F4520000}"/>
    <cellStyle name="Note 31 2 2 5" xfId="36258" xr:uid="{00000000-0005-0000-0000-0000F5520000}"/>
    <cellStyle name="Note 31 2 3" xfId="6831" xr:uid="{00000000-0005-0000-0000-0000F6520000}"/>
    <cellStyle name="Note 31 2 3 2" xfId="24266" xr:uid="{00000000-0005-0000-0000-0000F7520000}"/>
    <cellStyle name="Note 31 2 3 3" xfId="38719" xr:uid="{00000000-0005-0000-0000-0000F8520000}"/>
    <cellStyle name="Note 31 2 4" xfId="9272" xr:uid="{00000000-0005-0000-0000-0000F9520000}"/>
    <cellStyle name="Note 31 2 4 2" xfId="26707" xr:uid="{00000000-0005-0000-0000-0000FA520000}"/>
    <cellStyle name="Note 31 2 4 3" xfId="41160" xr:uid="{00000000-0005-0000-0000-0000FB520000}"/>
    <cellStyle name="Note 31 2 5" xfId="11692" xr:uid="{00000000-0005-0000-0000-0000FC520000}"/>
    <cellStyle name="Note 31 2 5 2" xfId="29127" xr:uid="{00000000-0005-0000-0000-0000FD520000}"/>
    <cellStyle name="Note 31 2 5 3" xfId="43580" xr:uid="{00000000-0005-0000-0000-0000FE520000}"/>
    <cellStyle name="Note 31 2 6" xfId="18699" xr:uid="{00000000-0005-0000-0000-0000FF520000}"/>
    <cellStyle name="Note 31 3" xfId="1859" xr:uid="{00000000-0005-0000-0000-000000530000}"/>
    <cellStyle name="Note 31 3 2" xfId="4370" xr:uid="{00000000-0005-0000-0000-000001530000}"/>
    <cellStyle name="Note 31 3 2 2" xfId="13903" xr:uid="{00000000-0005-0000-0000-000002530000}"/>
    <cellStyle name="Note 31 3 2 2 2" xfId="31338" xr:uid="{00000000-0005-0000-0000-000003530000}"/>
    <cellStyle name="Note 31 3 2 2 3" xfId="45791" xr:uid="{00000000-0005-0000-0000-000004530000}"/>
    <cellStyle name="Note 31 3 2 3" xfId="16364" xr:uid="{00000000-0005-0000-0000-000005530000}"/>
    <cellStyle name="Note 31 3 2 3 2" xfId="33799" xr:uid="{00000000-0005-0000-0000-000006530000}"/>
    <cellStyle name="Note 31 3 2 3 3" xfId="48252" xr:uid="{00000000-0005-0000-0000-000007530000}"/>
    <cellStyle name="Note 31 3 2 4" xfId="21806" xr:uid="{00000000-0005-0000-0000-000008530000}"/>
    <cellStyle name="Note 31 3 2 5" xfId="36259" xr:uid="{00000000-0005-0000-0000-000009530000}"/>
    <cellStyle name="Note 31 3 3" xfId="6832" xr:uid="{00000000-0005-0000-0000-00000A530000}"/>
    <cellStyle name="Note 31 3 3 2" xfId="24267" xr:uid="{00000000-0005-0000-0000-00000B530000}"/>
    <cellStyle name="Note 31 3 3 3" xfId="38720" xr:uid="{00000000-0005-0000-0000-00000C530000}"/>
    <cellStyle name="Note 31 3 4" xfId="9273" xr:uid="{00000000-0005-0000-0000-00000D530000}"/>
    <cellStyle name="Note 31 3 4 2" xfId="26708" xr:uid="{00000000-0005-0000-0000-00000E530000}"/>
    <cellStyle name="Note 31 3 4 3" xfId="41161" xr:uid="{00000000-0005-0000-0000-00000F530000}"/>
    <cellStyle name="Note 31 3 5" xfId="11693" xr:uid="{00000000-0005-0000-0000-000010530000}"/>
    <cellStyle name="Note 31 3 5 2" xfId="29128" xr:uid="{00000000-0005-0000-0000-000011530000}"/>
    <cellStyle name="Note 31 3 5 3" xfId="43581" xr:uid="{00000000-0005-0000-0000-000012530000}"/>
    <cellStyle name="Note 31 3 6" xfId="18700" xr:uid="{00000000-0005-0000-0000-000013530000}"/>
    <cellStyle name="Note 31 4" xfId="1860" xr:uid="{00000000-0005-0000-0000-000014530000}"/>
    <cellStyle name="Note 31 4 2" xfId="4371" xr:uid="{00000000-0005-0000-0000-000015530000}"/>
    <cellStyle name="Note 31 4 2 2" xfId="21807" xr:uid="{00000000-0005-0000-0000-000016530000}"/>
    <cellStyle name="Note 31 4 2 3" xfId="36260" xr:uid="{00000000-0005-0000-0000-000017530000}"/>
    <cellStyle name="Note 31 4 3" xfId="6833" xr:uid="{00000000-0005-0000-0000-000018530000}"/>
    <cellStyle name="Note 31 4 3 2" xfId="24268" xr:uid="{00000000-0005-0000-0000-000019530000}"/>
    <cellStyle name="Note 31 4 3 3" xfId="38721" xr:uid="{00000000-0005-0000-0000-00001A530000}"/>
    <cellStyle name="Note 31 4 4" xfId="9274" xr:uid="{00000000-0005-0000-0000-00001B530000}"/>
    <cellStyle name="Note 31 4 4 2" xfId="26709" xr:uid="{00000000-0005-0000-0000-00001C530000}"/>
    <cellStyle name="Note 31 4 4 3" xfId="41162" xr:uid="{00000000-0005-0000-0000-00001D530000}"/>
    <cellStyle name="Note 31 4 5" xfId="11694" xr:uid="{00000000-0005-0000-0000-00001E530000}"/>
    <cellStyle name="Note 31 4 5 2" xfId="29129" xr:uid="{00000000-0005-0000-0000-00001F530000}"/>
    <cellStyle name="Note 31 4 5 3" xfId="43582" xr:uid="{00000000-0005-0000-0000-000020530000}"/>
    <cellStyle name="Note 31 4 6" xfId="15235" xr:uid="{00000000-0005-0000-0000-000021530000}"/>
    <cellStyle name="Note 31 4 6 2" xfId="32670" xr:uid="{00000000-0005-0000-0000-000022530000}"/>
    <cellStyle name="Note 31 4 6 3" xfId="47123" xr:uid="{00000000-0005-0000-0000-000023530000}"/>
    <cellStyle name="Note 31 4 7" xfId="18701" xr:uid="{00000000-0005-0000-0000-000024530000}"/>
    <cellStyle name="Note 31 4 8" xfId="20397" xr:uid="{00000000-0005-0000-0000-000025530000}"/>
    <cellStyle name="Note 31 5" xfId="4368" xr:uid="{00000000-0005-0000-0000-000026530000}"/>
    <cellStyle name="Note 31 5 2" xfId="13901" xr:uid="{00000000-0005-0000-0000-000027530000}"/>
    <cellStyle name="Note 31 5 2 2" xfId="31336" xr:uid="{00000000-0005-0000-0000-000028530000}"/>
    <cellStyle name="Note 31 5 2 3" xfId="45789" xr:uid="{00000000-0005-0000-0000-000029530000}"/>
    <cellStyle name="Note 31 5 3" xfId="16362" xr:uid="{00000000-0005-0000-0000-00002A530000}"/>
    <cellStyle name="Note 31 5 3 2" xfId="33797" xr:uid="{00000000-0005-0000-0000-00002B530000}"/>
    <cellStyle name="Note 31 5 3 3" xfId="48250" xr:uid="{00000000-0005-0000-0000-00002C530000}"/>
    <cellStyle name="Note 31 5 4" xfId="21804" xr:uid="{00000000-0005-0000-0000-00002D530000}"/>
    <cellStyle name="Note 31 5 5" xfId="36257" xr:uid="{00000000-0005-0000-0000-00002E530000}"/>
    <cellStyle name="Note 31 6" xfId="6830" xr:uid="{00000000-0005-0000-0000-00002F530000}"/>
    <cellStyle name="Note 31 6 2" xfId="24265" xr:uid="{00000000-0005-0000-0000-000030530000}"/>
    <cellStyle name="Note 31 6 3" xfId="38718" xr:uid="{00000000-0005-0000-0000-000031530000}"/>
    <cellStyle name="Note 31 7" xfId="9271" xr:uid="{00000000-0005-0000-0000-000032530000}"/>
    <cellStyle name="Note 31 7 2" xfId="26706" xr:uid="{00000000-0005-0000-0000-000033530000}"/>
    <cellStyle name="Note 31 7 3" xfId="41159" xr:uid="{00000000-0005-0000-0000-000034530000}"/>
    <cellStyle name="Note 31 8" xfId="11691" xr:uid="{00000000-0005-0000-0000-000035530000}"/>
    <cellStyle name="Note 31 8 2" xfId="29126" xr:uid="{00000000-0005-0000-0000-000036530000}"/>
    <cellStyle name="Note 31 8 3" xfId="43579" xr:uid="{00000000-0005-0000-0000-000037530000}"/>
    <cellStyle name="Note 31 9" xfId="18698" xr:uid="{00000000-0005-0000-0000-000038530000}"/>
    <cellStyle name="Note 32" xfId="1861" xr:uid="{00000000-0005-0000-0000-000039530000}"/>
    <cellStyle name="Note 32 2" xfId="1862" xr:uid="{00000000-0005-0000-0000-00003A530000}"/>
    <cellStyle name="Note 32 2 2" xfId="4373" xr:uid="{00000000-0005-0000-0000-00003B530000}"/>
    <cellStyle name="Note 32 2 2 2" xfId="13905" xr:uid="{00000000-0005-0000-0000-00003C530000}"/>
    <cellStyle name="Note 32 2 2 2 2" xfId="31340" xr:uid="{00000000-0005-0000-0000-00003D530000}"/>
    <cellStyle name="Note 32 2 2 2 3" xfId="45793" xr:uid="{00000000-0005-0000-0000-00003E530000}"/>
    <cellStyle name="Note 32 2 2 3" xfId="16366" xr:uid="{00000000-0005-0000-0000-00003F530000}"/>
    <cellStyle name="Note 32 2 2 3 2" xfId="33801" xr:uid="{00000000-0005-0000-0000-000040530000}"/>
    <cellStyle name="Note 32 2 2 3 3" xfId="48254" xr:uid="{00000000-0005-0000-0000-000041530000}"/>
    <cellStyle name="Note 32 2 2 4" xfId="21809" xr:uid="{00000000-0005-0000-0000-000042530000}"/>
    <cellStyle name="Note 32 2 2 5" xfId="36262" xr:uid="{00000000-0005-0000-0000-000043530000}"/>
    <cellStyle name="Note 32 2 3" xfId="6835" xr:uid="{00000000-0005-0000-0000-000044530000}"/>
    <cellStyle name="Note 32 2 3 2" xfId="24270" xr:uid="{00000000-0005-0000-0000-000045530000}"/>
    <cellStyle name="Note 32 2 3 3" xfId="38723" xr:uid="{00000000-0005-0000-0000-000046530000}"/>
    <cellStyle name="Note 32 2 4" xfId="9276" xr:uid="{00000000-0005-0000-0000-000047530000}"/>
    <cellStyle name="Note 32 2 4 2" xfId="26711" xr:uid="{00000000-0005-0000-0000-000048530000}"/>
    <cellStyle name="Note 32 2 4 3" xfId="41164" xr:uid="{00000000-0005-0000-0000-000049530000}"/>
    <cellStyle name="Note 32 2 5" xfId="11696" xr:uid="{00000000-0005-0000-0000-00004A530000}"/>
    <cellStyle name="Note 32 2 5 2" xfId="29131" xr:uid="{00000000-0005-0000-0000-00004B530000}"/>
    <cellStyle name="Note 32 2 5 3" xfId="43584" xr:uid="{00000000-0005-0000-0000-00004C530000}"/>
    <cellStyle name="Note 32 2 6" xfId="18703" xr:uid="{00000000-0005-0000-0000-00004D530000}"/>
    <cellStyle name="Note 32 3" xfId="1863" xr:uid="{00000000-0005-0000-0000-00004E530000}"/>
    <cellStyle name="Note 32 3 2" xfId="4374" xr:uid="{00000000-0005-0000-0000-00004F530000}"/>
    <cellStyle name="Note 32 3 2 2" xfId="13906" xr:uid="{00000000-0005-0000-0000-000050530000}"/>
    <cellStyle name="Note 32 3 2 2 2" xfId="31341" xr:uid="{00000000-0005-0000-0000-000051530000}"/>
    <cellStyle name="Note 32 3 2 2 3" xfId="45794" xr:uid="{00000000-0005-0000-0000-000052530000}"/>
    <cellStyle name="Note 32 3 2 3" xfId="16367" xr:uid="{00000000-0005-0000-0000-000053530000}"/>
    <cellStyle name="Note 32 3 2 3 2" xfId="33802" xr:uid="{00000000-0005-0000-0000-000054530000}"/>
    <cellStyle name="Note 32 3 2 3 3" xfId="48255" xr:uid="{00000000-0005-0000-0000-000055530000}"/>
    <cellStyle name="Note 32 3 2 4" xfId="21810" xr:uid="{00000000-0005-0000-0000-000056530000}"/>
    <cellStyle name="Note 32 3 2 5" xfId="36263" xr:uid="{00000000-0005-0000-0000-000057530000}"/>
    <cellStyle name="Note 32 3 3" xfId="6836" xr:uid="{00000000-0005-0000-0000-000058530000}"/>
    <cellStyle name="Note 32 3 3 2" xfId="24271" xr:uid="{00000000-0005-0000-0000-000059530000}"/>
    <cellStyle name="Note 32 3 3 3" xfId="38724" xr:uid="{00000000-0005-0000-0000-00005A530000}"/>
    <cellStyle name="Note 32 3 4" xfId="9277" xr:uid="{00000000-0005-0000-0000-00005B530000}"/>
    <cellStyle name="Note 32 3 4 2" xfId="26712" xr:uid="{00000000-0005-0000-0000-00005C530000}"/>
    <cellStyle name="Note 32 3 4 3" xfId="41165" xr:uid="{00000000-0005-0000-0000-00005D530000}"/>
    <cellStyle name="Note 32 3 5" xfId="11697" xr:uid="{00000000-0005-0000-0000-00005E530000}"/>
    <cellStyle name="Note 32 3 5 2" xfId="29132" xr:uid="{00000000-0005-0000-0000-00005F530000}"/>
    <cellStyle name="Note 32 3 5 3" xfId="43585" xr:uid="{00000000-0005-0000-0000-000060530000}"/>
    <cellStyle name="Note 32 3 6" xfId="18704" xr:uid="{00000000-0005-0000-0000-000061530000}"/>
    <cellStyle name="Note 32 4" xfId="1864" xr:uid="{00000000-0005-0000-0000-000062530000}"/>
    <cellStyle name="Note 32 4 2" xfId="4375" xr:uid="{00000000-0005-0000-0000-000063530000}"/>
    <cellStyle name="Note 32 4 2 2" xfId="21811" xr:uid="{00000000-0005-0000-0000-000064530000}"/>
    <cellStyle name="Note 32 4 2 3" xfId="36264" xr:uid="{00000000-0005-0000-0000-000065530000}"/>
    <cellStyle name="Note 32 4 3" xfId="6837" xr:uid="{00000000-0005-0000-0000-000066530000}"/>
    <cellStyle name="Note 32 4 3 2" xfId="24272" xr:uid="{00000000-0005-0000-0000-000067530000}"/>
    <cellStyle name="Note 32 4 3 3" xfId="38725" xr:uid="{00000000-0005-0000-0000-000068530000}"/>
    <cellStyle name="Note 32 4 4" xfId="9278" xr:uid="{00000000-0005-0000-0000-000069530000}"/>
    <cellStyle name="Note 32 4 4 2" xfId="26713" xr:uid="{00000000-0005-0000-0000-00006A530000}"/>
    <cellStyle name="Note 32 4 4 3" xfId="41166" xr:uid="{00000000-0005-0000-0000-00006B530000}"/>
    <cellStyle name="Note 32 4 5" xfId="11698" xr:uid="{00000000-0005-0000-0000-00006C530000}"/>
    <cellStyle name="Note 32 4 5 2" xfId="29133" xr:uid="{00000000-0005-0000-0000-00006D530000}"/>
    <cellStyle name="Note 32 4 5 3" xfId="43586" xr:uid="{00000000-0005-0000-0000-00006E530000}"/>
    <cellStyle name="Note 32 4 6" xfId="15236" xr:uid="{00000000-0005-0000-0000-00006F530000}"/>
    <cellStyle name="Note 32 4 6 2" xfId="32671" xr:uid="{00000000-0005-0000-0000-000070530000}"/>
    <cellStyle name="Note 32 4 6 3" xfId="47124" xr:uid="{00000000-0005-0000-0000-000071530000}"/>
    <cellStyle name="Note 32 4 7" xfId="18705" xr:uid="{00000000-0005-0000-0000-000072530000}"/>
    <cellStyle name="Note 32 4 8" xfId="20398" xr:uid="{00000000-0005-0000-0000-000073530000}"/>
    <cellStyle name="Note 32 5" xfId="4372" xr:uid="{00000000-0005-0000-0000-000074530000}"/>
    <cellStyle name="Note 32 5 2" xfId="13904" xr:uid="{00000000-0005-0000-0000-000075530000}"/>
    <cellStyle name="Note 32 5 2 2" xfId="31339" xr:uid="{00000000-0005-0000-0000-000076530000}"/>
    <cellStyle name="Note 32 5 2 3" xfId="45792" xr:uid="{00000000-0005-0000-0000-000077530000}"/>
    <cellStyle name="Note 32 5 3" xfId="16365" xr:uid="{00000000-0005-0000-0000-000078530000}"/>
    <cellStyle name="Note 32 5 3 2" xfId="33800" xr:uid="{00000000-0005-0000-0000-000079530000}"/>
    <cellStyle name="Note 32 5 3 3" xfId="48253" xr:uid="{00000000-0005-0000-0000-00007A530000}"/>
    <cellStyle name="Note 32 5 4" xfId="21808" xr:uid="{00000000-0005-0000-0000-00007B530000}"/>
    <cellStyle name="Note 32 5 5" xfId="36261" xr:uid="{00000000-0005-0000-0000-00007C530000}"/>
    <cellStyle name="Note 32 6" xfId="6834" xr:uid="{00000000-0005-0000-0000-00007D530000}"/>
    <cellStyle name="Note 32 6 2" xfId="24269" xr:uid="{00000000-0005-0000-0000-00007E530000}"/>
    <cellStyle name="Note 32 6 3" xfId="38722" xr:uid="{00000000-0005-0000-0000-00007F530000}"/>
    <cellStyle name="Note 32 7" xfId="9275" xr:uid="{00000000-0005-0000-0000-000080530000}"/>
    <cellStyle name="Note 32 7 2" xfId="26710" xr:uid="{00000000-0005-0000-0000-000081530000}"/>
    <cellStyle name="Note 32 7 3" xfId="41163" xr:uid="{00000000-0005-0000-0000-000082530000}"/>
    <cellStyle name="Note 32 8" xfId="11695" xr:uid="{00000000-0005-0000-0000-000083530000}"/>
    <cellStyle name="Note 32 8 2" xfId="29130" xr:uid="{00000000-0005-0000-0000-000084530000}"/>
    <cellStyle name="Note 32 8 3" xfId="43583" xr:uid="{00000000-0005-0000-0000-000085530000}"/>
    <cellStyle name="Note 32 9" xfId="18702" xr:uid="{00000000-0005-0000-0000-000086530000}"/>
    <cellStyle name="Note 33" xfId="1865" xr:uid="{00000000-0005-0000-0000-000087530000}"/>
    <cellStyle name="Note 33 2" xfId="1866" xr:uid="{00000000-0005-0000-0000-000088530000}"/>
    <cellStyle name="Note 33 2 2" xfId="4377" xr:uid="{00000000-0005-0000-0000-000089530000}"/>
    <cellStyle name="Note 33 2 2 2" xfId="13908" xr:uid="{00000000-0005-0000-0000-00008A530000}"/>
    <cellStyle name="Note 33 2 2 2 2" xfId="31343" xr:uid="{00000000-0005-0000-0000-00008B530000}"/>
    <cellStyle name="Note 33 2 2 2 3" xfId="45796" xr:uid="{00000000-0005-0000-0000-00008C530000}"/>
    <cellStyle name="Note 33 2 2 3" xfId="16369" xr:uid="{00000000-0005-0000-0000-00008D530000}"/>
    <cellStyle name="Note 33 2 2 3 2" xfId="33804" xr:uid="{00000000-0005-0000-0000-00008E530000}"/>
    <cellStyle name="Note 33 2 2 3 3" xfId="48257" xr:uid="{00000000-0005-0000-0000-00008F530000}"/>
    <cellStyle name="Note 33 2 2 4" xfId="21813" xr:uid="{00000000-0005-0000-0000-000090530000}"/>
    <cellStyle name="Note 33 2 2 5" xfId="36266" xr:uid="{00000000-0005-0000-0000-000091530000}"/>
    <cellStyle name="Note 33 2 3" xfId="6839" xr:uid="{00000000-0005-0000-0000-000092530000}"/>
    <cellStyle name="Note 33 2 3 2" xfId="24274" xr:uid="{00000000-0005-0000-0000-000093530000}"/>
    <cellStyle name="Note 33 2 3 3" xfId="38727" xr:uid="{00000000-0005-0000-0000-000094530000}"/>
    <cellStyle name="Note 33 2 4" xfId="9280" xr:uid="{00000000-0005-0000-0000-000095530000}"/>
    <cellStyle name="Note 33 2 4 2" xfId="26715" xr:uid="{00000000-0005-0000-0000-000096530000}"/>
    <cellStyle name="Note 33 2 4 3" xfId="41168" xr:uid="{00000000-0005-0000-0000-000097530000}"/>
    <cellStyle name="Note 33 2 5" xfId="11700" xr:uid="{00000000-0005-0000-0000-000098530000}"/>
    <cellStyle name="Note 33 2 5 2" xfId="29135" xr:uid="{00000000-0005-0000-0000-000099530000}"/>
    <cellStyle name="Note 33 2 5 3" xfId="43588" xr:uid="{00000000-0005-0000-0000-00009A530000}"/>
    <cellStyle name="Note 33 2 6" xfId="18707" xr:uid="{00000000-0005-0000-0000-00009B530000}"/>
    <cellStyle name="Note 33 3" xfId="1867" xr:uid="{00000000-0005-0000-0000-00009C530000}"/>
    <cellStyle name="Note 33 3 2" xfId="4378" xr:uid="{00000000-0005-0000-0000-00009D530000}"/>
    <cellStyle name="Note 33 3 2 2" xfId="13909" xr:uid="{00000000-0005-0000-0000-00009E530000}"/>
    <cellStyle name="Note 33 3 2 2 2" xfId="31344" xr:uid="{00000000-0005-0000-0000-00009F530000}"/>
    <cellStyle name="Note 33 3 2 2 3" xfId="45797" xr:uid="{00000000-0005-0000-0000-0000A0530000}"/>
    <cellStyle name="Note 33 3 2 3" xfId="16370" xr:uid="{00000000-0005-0000-0000-0000A1530000}"/>
    <cellStyle name="Note 33 3 2 3 2" xfId="33805" xr:uid="{00000000-0005-0000-0000-0000A2530000}"/>
    <cellStyle name="Note 33 3 2 3 3" xfId="48258" xr:uid="{00000000-0005-0000-0000-0000A3530000}"/>
    <cellStyle name="Note 33 3 2 4" xfId="21814" xr:uid="{00000000-0005-0000-0000-0000A4530000}"/>
    <cellStyle name="Note 33 3 2 5" xfId="36267" xr:uid="{00000000-0005-0000-0000-0000A5530000}"/>
    <cellStyle name="Note 33 3 3" xfId="6840" xr:uid="{00000000-0005-0000-0000-0000A6530000}"/>
    <cellStyle name="Note 33 3 3 2" xfId="24275" xr:uid="{00000000-0005-0000-0000-0000A7530000}"/>
    <cellStyle name="Note 33 3 3 3" xfId="38728" xr:uid="{00000000-0005-0000-0000-0000A8530000}"/>
    <cellStyle name="Note 33 3 4" xfId="9281" xr:uid="{00000000-0005-0000-0000-0000A9530000}"/>
    <cellStyle name="Note 33 3 4 2" xfId="26716" xr:uid="{00000000-0005-0000-0000-0000AA530000}"/>
    <cellStyle name="Note 33 3 4 3" xfId="41169" xr:uid="{00000000-0005-0000-0000-0000AB530000}"/>
    <cellStyle name="Note 33 3 5" xfId="11701" xr:uid="{00000000-0005-0000-0000-0000AC530000}"/>
    <cellStyle name="Note 33 3 5 2" xfId="29136" xr:uid="{00000000-0005-0000-0000-0000AD530000}"/>
    <cellStyle name="Note 33 3 5 3" xfId="43589" xr:uid="{00000000-0005-0000-0000-0000AE530000}"/>
    <cellStyle name="Note 33 3 6" xfId="18708" xr:uid="{00000000-0005-0000-0000-0000AF530000}"/>
    <cellStyle name="Note 33 4" xfId="1868" xr:uid="{00000000-0005-0000-0000-0000B0530000}"/>
    <cellStyle name="Note 33 4 2" xfId="4379" xr:uid="{00000000-0005-0000-0000-0000B1530000}"/>
    <cellStyle name="Note 33 4 2 2" xfId="21815" xr:uid="{00000000-0005-0000-0000-0000B2530000}"/>
    <cellStyle name="Note 33 4 2 3" xfId="36268" xr:uid="{00000000-0005-0000-0000-0000B3530000}"/>
    <cellStyle name="Note 33 4 3" xfId="6841" xr:uid="{00000000-0005-0000-0000-0000B4530000}"/>
    <cellStyle name="Note 33 4 3 2" xfId="24276" xr:uid="{00000000-0005-0000-0000-0000B5530000}"/>
    <cellStyle name="Note 33 4 3 3" xfId="38729" xr:uid="{00000000-0005-0000-0000-0000B6530000}"/>
    <cellStyle name="Note 33 4 4" xfId="9282" xr:uid="{00000000-0005-0000-0000-0000B7530000}"/>
    <cellStyle name="Note 33 4 4 2" xfId="26717" xr:uid="{00000000-0005-0000-0000-0000B8530000}"/>
    <cellStyle name="Note 33 4 4 3" xfId="41170" xr:uid="{00000000-0005-0000-0000-0000B9530000}"/>
    <cellStyle name="Note 33 4 5" xfId="11702" xr:uid="{00000000-0005-0000-0000-0000BA530000}"/>
    <cellStyle name="Note 33 4 5 2" xfId="29137" xr:uid="{00000000-0005-0000-0000-0000BB530000}"/>
    <cellStyle name="Note 33 4 5 3" xfId="43590" xr:uid="{00000000-0005-0000-0000-0000BC530000}"/>
    <cellStyle name="Note 33 4 6" xfId="15237" xr:uid="{00000000-0005-0000-0000-0000BD530000}"/>
    <cellStyle name="Note 33 4 6 2" xfId="32672" xr:uid="{00000000-0005-0000-0000-0000BE530000}"/>
    <cellStyle name="Note 33 4 6 3" xfId="47125" xr:uid="{00000000-0005-0000-0000-0000BF530000}"/>
    <cellStyle name="Note 33 4 7" xfId="18709" xr:uid="{00000000-0005-0000-0000-0000C0530000}"/>
    <cellStyle name="Note 33 4 8" xfId="20399" xr:uid="{00000000-0005-0000-0000-0000C1530000}"/>
    <cellStyle name="Note 33 5" xfId="4376" xr:uid="{00000000-0005-0000-0000-0000C2530000}"/>
    <cellStyle name="Note 33 5 2" xfId="13907" xr:uid="{00000000-0005-0000-0000-0000C3530000}"/>
    <cellStyle name="Note 33 5 2 2" xfId="31342" xr:uid="{00000000-0005-0000-0000-0000C4530000}"/>
    <cellStyle name="Note 33 5 2 3" xfId="45795" xr:uid="{00000000-0005-0000-0000-0000C5530000}"/>
    <cellStyle name="Note 33 5 3" xfId="16368" xr:uid="{00000000-0005-0000-0000-0000C6530000}"/>
    <cellStyle name="Note 33 5 3 2" xfId="33803" xr:uid="{00000000-0005-0000-0000-0000C7530000}"/>
    <cellStyle name="Note 33 5 3 3" xfId="48256" xr:uid="{00000000-0005-0000-0000-0000C8530000}"/>
    <cellStyle name="Note 33 5 4" xfId="21812" xr:uid="{00000000-0005-0000-0000-0000C9530000}"/>
    <cellStyle name="Note 33 5 5" xfId="36265" xr:uid="{00000000-0005-0000-0000-0000CA530000}"/>
    <cellStyle name="Note 33 6" xfId="6838" xr:uid="{00000000-0005-0000-0000-0000CB530000}"/>
    <cellStyle name="Note 33 6 2" xfId="24273" xr:uid="{00000000-0005-0000-0000-0000CC530000}"/>
    <cellStyle name="Note 33 6 3" xfId="38726" xr:uid="{00000000-0005-0000-0000-0000CD530000}"/>
    <cellStyle name="Note 33 7" xfId="9279" xr:uid="{00000000-0005-0000-0000-0000CE530000}"/>
    <cellStyle name="Note 33 7 2" xfId="26714" xr:uid="{00000000-0005-0000-0000-0000CF530000}"/>
    <cellStyle name="Note 33 7 3" xfId="41167" xr:uid="{00000000-0005-0000-0000-0000D0530000}"/>
    <cellStyle name="Note 33 8" xfId="11699" xr:uid="{00000000-0005-0000-0000-0000D1530000}"/>
    <cellStyle name="Note 33 8 2" xfId="29134" xr:uid="{00000000-0005-0000-0000-0000D2530000}"/>
    <cellStyle name="Note 33 8 3" xfId="43587" xr:uid="{00000000-0005-0000-0000-0000D3530000}"/>
    <cellStyle name="Note 33 9" xfId="18706" xr:uid="{00000000-0005-0000-0000-0000D4530000}"/>
    <cellStyle name="Note 34" xfId="1869" xr:uid="{00000000-0005-0000-0000-0000D5530000}"/>
    <cellStyle name="Note 34 2" xfId="1870" xr:uid="{00000000-0005-0000-0000-0000D6530000}"/>
    <cellStyle name="Note 34 2 2" xfId="4381" xr:uid="{00000000-0005-0000-0000-0000D7530000}"/>
    <cellStyle name="Note 34 2 2 2" xfId="13911" xr:uid="{00000000-0005-0000-0000-0000D8530000}"/>
    <cellStyle name="Note 34 2 2 2 2" xfId="31346" xr:uid="{00000000-0005-0000-0000-0000D9530000}"/>
    <cellStyle name="Note 34 2 2 2 3" xfId="45799" xr:uid="{00000000-0005-0000-0000-0000DA530000}"/>
    <cellStyle name="Note 34 2 2 3" xfId="16372" xr:uid="{00000000-0005-0000-0000-0000DB530000}"/>
    <cellStyle name="Note 34 2 2 3 2" xfId="33807" xr:uid="{00000000-0005-0000-0000-0000DC530000}"/>
    <cellStyle name="Note 34 2 2 3 3" xfId="48260" xr:uid="{00000000-0005-0000-0000-0000DD530000}"/>
    <cellStyle name="Note 34 2 2 4" xfId="21817" xr:uid="{00000000-0005-0000-0000-0000DE530000}"/>
    <cellStyle name="Note 34 2 2 5" xfId="36270" xr:uid="{00000000-0005-0000-0000-0000DF530000}"/>
    <cellStyle name="Note 34 2 3" xfId="6843" xr:uid="{00000000-0005-0000-0000-0000E0530000}"/>
    <cellStyle name="Note 34 2 3 2" xfId="24278" xr:uid="{00000000-0005-0000-0000-0000E1530000}"/>
    <cellStyle name="Note 34 2 3 3" xfId="38731" xr:uid="{00000000-0005-0000-0000-0000E2530000}"/>
    <cellStyle name="Note 34 2 4" xfId="9284" xr:uid="{00000000-0005-0000-0000-0000E3530000}"/>
    <cellStyle name="Note 34 2 4 2" xfId="26719" xr:uid="{00000000-0005-0000-0000-0000E4530000}"/>
    <cellStyle name="Note 34 2 4 3" xfId="41172" xr:uid="{00000000-0005-0000-0000-0000E5530000}"/>
    <cellStyle name="Note 34 2 5" xfId="11704" xr:uid="{00000000-0005-0000-0000-0000E6530000}"/>
    <cellStyle name="Note 34 2 5 2" xfId="29139" xr:uid="{00000000-0005-0000-0000-0000E7530000}"/>
    <cellStyle name="Note 34 2 5 3" xfId="43592" xr:uid="{00000000-0005-0000-0000-0000E8530000}"/>
    <cellStyle name="Note 34 2 6" xfId="18711" xr:uid="{00000000-0005-0000-0000-0000E9530000}"/>
    <cellStyle name="Note 34 3" xfId="1871" xr:uid="{00000000-0005-0000-0000-0000EA530000}"/>
    <cellStyle name="Note 34 3 2" xfId="4382" xr:uid="{00000000-0005-0000-0000-0000EB530000}"/>
    <cellStyle name="Note 34 3 2 2" xfId="13912" xr:uid="{00000000-0005-0000-0000-0000EC530000}"/>
    <cellStyle name="Note 34 3 2 2 2" xfId="31347" xr:uid="{00000000-0005-0000-0000-0000ED530000}"/>
    <cellStyle name="Note 34 3 2 2 3" xfId="45800" xr:uid="{00000000-0005-0000-0000-0000EE530000}"/>
    <cellStyle name="Note 34 3 2 3" xfId="16373" xr:uid="{00000000-0005-0000-0000-0000EF530000}"/>
    <cellStyle name="Note 34 3 2 3 2" xfId="33808" xr:uid="{00000000-0005-0000-0000-0000F0530000}"/>
    <cellStyle name="Note 34 3 2 3 3" xfId="48261" xr:uid="{00000000-0005-0000-0000-0000F1530000}"/>
    <cellStyle name="Note 34 3 2 4" xfId="21818" xr:uid="{00000000-0005-0000-0000-0000F2530000}"/>
    <cellStyle name="Note 34 3 2 5" xfId="36271" xr:uid="{00000000-0005-0000-0000-0000F3530000}"/>
    <cellStyle name="Note 34 3 3" xfId="6844" xr:uid="{00000000-0005-0000-0000-0000F4530000}"/>
    <cellStyle name="Note 34 3 3 2" xfId="24279" xr:uid="{00000000-0005-0000-0000-0000F5530000}"/>
    <cellStyle name="Note 34 3 3 3" xfId="38732" xr:uid="{00000000-0005-0000-0000-0000F6530000}"/>
    <cellStyle name="Note 34 3 4" xfId="9285" xr:uid="{00000000-0005-0000-0000-0000F7530000}"/>
    <cellStyle name="Note 34 3 4 2" xfId="26720" xr:uid="{00000000-0005-0000-0000-0000F8530000}"/>
    <cellStyle name="Note 34 3 4 3" xfId="41173" xr:uid="{00000000-0005-0000-0000-0000F9530000}"/>
    <cellStyle name="Note 34 3 5" xfId="11705" xr:uid="{00000000-0005-0000-0000-0000FA530000}"/>
    <cellStyle name="Note 34 3 5 2" xfId="29140" xr:uid="{00000000-0005-0000-0000-0000FB530000}"/>
    <cellStyle name="Note 34 3 5 3" xfId="43593" xr:uid="{00000000-0005-0000-0000-0000FC530000}"/>
    <cellStyle name="Note 34 3 6" xfId="18712" xr:uid="{00000000-0005-0000-0000-0000FD530000}"/>
    <cellStyle name="Note 34 4" xfId="1872" xr:uid="{00000000-0005-0000-0000-0000FE530000}"/>
    <cellStyle name="Note 34 4 2" xfId="4383" xr:uid="{00000000-0005-0000-0000-0000FF530000}"/>
    <cellStyle name="Note 34 4 2 2" xfId="21819" xr:uid="{00000000-0005-0000-0000-000000540000}"/>
    <cellStyle name="Note 34 4 2 3" xfId="36272" xr:uid="{00000000-0005-0000-0000-000001540000}"/>
    <cellStyle name="Note 34 4 3" xfId="6845" xr:uid="{00000000-0005-0000-0000-000002540000}"/>
    <cellStyle name="Note 34 4 3 2" xfId="24280" xr:uid="{00000000-0005-0000-0000-000003540000}"/>
    <cellStyle name="Note 34 4 3 3" xfId="38733" xr:uid="{00000000-0005-0000-0000-000004540000}"/>
    <cellStyle name="Note 34 4 4" xfId="9286" xr:uid="{00000000-0005-0000-0000-000005540000}"/>
    <cellStyle name="Note 34 4 4 2" xfId="26721" xr:uid="{00000000-0005-0000-0000-000006540000}"/>
    <cellStyle name="Note 34 4 4 3" xfId="41174" xr:uid="{00000000-0005-0000-0000-000007540000}"/>
    <cellStyle name="Note 34 4 5" xfId="11706" xr:uid="{00000000-0005-0000-0000-000008540000}"/>
    <cellStyle name="Note 34 4 5 2" xfId="29141" xr:uid="{00000000-0005-0000-0000-000009540000}"/>
    <cellStyle name="Note 34 4 5 3" xfId="43594" xr:uid="{00000000-0005-0000-0000-00000A540000}"/>
    <cellStyle name="Note 34 4 6" xfId="15238" xr:uid="{00000000-0005-0000-0000-00000B540000}"/>
    <cellStyle name="Note 34 4 6 2" xfId="32673" xr:uid="{00000000-0005-0000-0000-00000C540000}"/>
    <cellStyle name="Note 34 4 6 3" xfId="47126" xr:uid="{00000000-0005-0000-0000-00000D540000}"/>
    <cellStyle name="Note 34 4 7" xfId="18713" xr:uid="{00000000-0005-0000-0000-00000E540000}"/>
    <cellStyle name="Note 34 4 8" xfId="20400" xr:uid="{00000000-0005-0000-0000-00000F540000}"/>
    <cellStyle name="Note 34 5" xfId="4380" xr:uid="{00000000-0005-0000-0000-000010540000}"/>
    <cellStyle name="Note 34 5 2" xfId="13910" xr:uid="{00000000-0005-0000-0000-000011540000}"/>
    <cellStyle name="Note 34 5 2 2" xfId="31345" xr:uid="{00000000-0005-0000-0000-000012540000}"/>
    <cellStyle name="Note 34 5 2 3" xfId="45798" xr:uid="{00000000-0005-0000-0000-000013540000}"/>
    <cellStyle name="Note 34 5 3" xfId="16371" xr:uid="{00000000-0005-0000-0000-000014540000}"/>
    <cellStyle name="Note 34 5 3 2" xfId="33806" xr:uid="{00000000-0005-0000-0000-000015540000}"/>
    <cellStyle name="Note 34 5 3 3" xfId="48259" xr:uid="{00000000-0005-0000-0000-000016540000}"/>
    <cellStyle name="Note 34 5 4" xfId="21816" xr:uid="{00000000-0005-0000-0000-000017540000}"/>
    <cellStyle name="Note 34 5 5" xfId="36269" xr:uid="{00000000-0005-0000-0000-000018540000}"/>
    <cellStyle name="Note 34 6" xfId="6842" xr:uid="{00000000-0005-0000-0000-000019540000}"/>
    <cellStyle name="Note 34 6 2" xfId="24277" xr:uid="{00000000-0005-0000-0000-00001A540000}"/>
    <cellStyle name="Note 34 6 3" xfId="38730" xr:uid="{00000000-0005-0000-0000-00001B540000}"/>
    <cellStyle name="Note 34 7" xfId="9283" xr:uid="{00000000-0005-0000-0000-00001C540000}"/>
    <cellStyle name="Note 34 7 2" xfId="26718" xr:uid="{00000000-0005-0000-0000-00001D540000}"/>
    <cellStyle name="Note 34 7 3" xfId="41171" xr:uid="{00000000-0005-0000-0000-00001E540000}"/>
    <cellStyle name="Note 34 8" xfId="11703" xr:uid="{00000000-0005-0000-0000-00001F540000}"/>
    <cellStyle name="Note 34 8 2" xfId="29138" xr:uid="{00000000-0005-0000-0000-000020540000}"/>
    <cellStyle name="Note 34 8 3" xfId="43591" xr:uid="{00000000-0005-0000-0000-000021540000}"/>
    <cellStyle name="Note 34 9" xfId="18710" xr:uid="{00000000-0005-0000-0000-000022540000}"/>
    <cellStyle name="Note 35" xfId="1873" xr:uid="{00000000-0005-0000-0000-000023540000}"/>
    <cellStyle name="Note 35 2" xfId="1874" xr:uid="{00000000-0005-0000-0000-000024540000}"/>
    <cellStyle name="Note 35 2 2" xfId="4385" xr:uid="{00000000-0005-0000-0000-000025540000}"/>
    <cellStyle name="Note 35 2 2 2" xfId="13914" xr:uid="{00000000-0005-0000-0000-000026540000}"/>
    <cellStyle name="Note 35 2 2 2 2" xfId="31349" xr:uid="{00000000-0005-0000-0000-000027540000}"/>
    <cellStyle name="Note 35 2 2 2 3" xfId="45802" xr:uid="{00000000-0005-0000-0000-000028540000}"/>
    <cellStyle name="Note 35 2 2 3" xfId="16375" xr:uid="{00000000-0005-0000-0000-000029540000}"/>
    <cellStyle name="Note 35 2 2 3 2" xfId="33810" xr:uid="{00000000-0005-0000-0000-00002A540000}"/>
    <cellStyle name="Note 35 2 2 3 3" xfId="48263" xr:uid="{00000000-0005-0000-0000-00002B540000}"/>
    <cellStyle name="Note 35 2 2 4" xfId="21821" xr:uid="{00000000-0005-0000-0000-00002C540000}"/>
    <cellStyle name="Note 35 2 2 5" xfId="36274" xr:uid="{00000000-0005-0000-0000-00002D540000}"/>
    <cellStyle name="Note 35 2 3" xfId="6847" xr:uid="{00000000-0005-0000-0000-00002E540000}"/>
    <cellStyle name="Note 35 2 3 2" xfId="24282" xr:uid="{00000000-0005-0000-0000-00002F540000}"/>
    <cellStyle name="Note 35 2 3 3" xfId="38735" xr:uid="{00000000-0005-0000-0000-000030540000}"/>
    <cellStyle name="Note 35 2 4" xfId="9288" xr:uid="{00000000-0005-0000-0000-000031540000}"/>
    <cellStyle name="Note 35 2 4 2" xfId="26723" xr:uid="{00000000-0005-0000-0000-000032540000}"/>
    <cellStyle name="Note 35 2 4 3" xfId="41176" xr:uid="{00000000-0005-0000-0000-000033540000}"/>
    <cellStyle name="Note 35 2 5" xfId="11708" xr:uid="{00000000-0005-0000-0000-000034540000}"/>
    <cellStyle name="Note 35 2 5 2" xfId="29143" xr:uid="{00000000-0005-0000-0000-000035540000}"/>
    <cellStyle name="Note 35 2 5 3" xfId="43596" xr:uid="{00000000-0005-0000-0000-000036540000}"/>
    <cellStyle name="Note 35 2 6" xfId="18715" xr:uid="{00000000-0005-0000-0000-000037540000}"/>
    <cellStyle name="Note 35 3" xfId="1875" xr:uid="{00000000-0005-0000-0000-000038540000}"/>
    <cellStyle name="Note 35 3 2" xfId="4386" xr:uid="{00000000-0005-0000-0000-000039540000}"/>
    <cellStyle name="Note 35 3 2 2" xfId="13915" xr:uid="{00000000-0005-0000-0000-00003A540000}"/>
    <cellStyle name="Note 35 3 2 2 2" xfId="31350" xr:uid="{00000000-0005-0000-0000-00003B540000}"/>
    <cellStyle name="Note 35 3 2 2 3" xfId="45803" xr:uid="{00000000-0005-0000-0000-00003C540000}"/>
    <cellStyle name="Note 35 3 2 3" xfId="16376" xr:uid="{00000000-0005-0000-0000-00003D540000}"/>
    <cellStyle name="Note 35 3 2 3 2" xfId="33811" xr:uid="{00000000-0005-0000-0000-00003E540000}"/>
    <cellStyle name="Note 35 3 2 3 3" xfId="48264" xr:uid="{00000000-0005-0000-0000-00003F540000}"/>
    <cellStyle name="Note 35 3 2 4" xfId="21822" xr:uid="{00000000-0005-0000-0000-000040540000}"/>
    <cellStyle name="Note 35 3 2 5" xfId="36275" xr:uid="{00000000-0005-0000-0000-000041540000}"/>
    <cellStyle name="Note 35 3 3" xfId="6848" xr:uid="{00000000-0005-0000-0000-000042540000}"/>
    <cellStyle name="Note 35 3 3 2" xfId="24283" xr:uid="{00000000-0005-0000-0000-000043540000}"/>
    <cellStyle name="Note 35 3 3 3" xfId="38736" xr:uid="{00000000-0005-0000-0000-000044540000}"/>
    <cellStyle name="Note 35 3 4" xfId="9289" xr:uid="{00000000-0005-0000-0000-000045540000}"/>
    <cellStyle name="Note 35 3 4 2" xfId="26724" xr:uid="{00000000-0005-0000-0000-000046540000}"/>
    <cellStyle name="Note 35 3 4 3" xfId="41177" xr:uid="{00000000-0005-0000-0000-000047540000}"/>
    <cellStyle name="Note 35 3 5" xfId="11709" xr:uid="{00000000-0005-0000-0000-000048540000}"/>
    <cellStyle name="Note 35 3 5 2" xfId="29144" xr:uid="{00000000-0005-0000-0000-000049540000}"/>
    <cellStyle name="Note 35 3 5 3" xfId="43597" xr:uid="{00000000-0005-0000-0000-00004A540000}"/>
    <cellStyle name="Note 35 3 6" xfId="18716" xr:uid="{00000000-0005-0000-0000-00004B540000}"/>
    <cellStyle name="Note 35 4" xfId="1876" xr:uid="{00000000-0005-0000-0000-00004C540000}"/>
    <cellStyle name="Note 35 4 2" xfId="4387" xr:uid="{00000000-0005-0000-0000-00004D540000}"/>
    <cellStyle name="Note 35 4 2 2" xfId="21823" xr:uid="{00000000-0005-0000-0000-00004E540000}"/>
    <cellStyle name="Note 35 4 2 3" xfId="36276" xr:uid="{00000000-0005-0000-0000-00004F540000}"/>
    <cellStyle name="Note 35 4 3" xfId="6849" xr:uid="{00000000-0005-0000-0000-000050540000}"/>
    <cellStyle name="Note 35 4 3 2" xfId="24284" xr:uid="{00000000-0005-0000-0000-000051540000}"/>
    <cellStyle name="Note 35 4 3 3" xfId="38737" xr:uid="{00000000-0005-0000-0000-000052540000}"/>
    <cellStyle name="Note 35 4 4" xfId="9290" xr:uid="{00000000-0005-0000-0000-000053540000}"/>
    <cellStyle name="Note 35 4 4 2" xfId="26725" xr:uid="{00000000-0005-0000-0000-000054540000}"/>
    <cellStyle name="Note 35 4 4 3" xfId="41178" xr:uid="{00000000-0005-0000-0000-000055540000}"/>
    <cellStyle name="Note 35 4 5" xfId="11710" xr:uid="{00000000-0005-0000-0000-000056540000}"/>
    <cellStyle name="Note 35 4 5 2" xfId="29145" xr:uid="{00000000-0005-0000-0000-000057540000}"/>
    <cellStyle name="Note 35 4 5 3" xfId="43598" xr:uid="{00000000-0005-0000-0000-000058540000}"/>
    <cellStyle name="Note 35 4 6" xfId="15239" xr:uid="{00000000-0005-0000-0000-000059540000}"/>
    <cellStyle name="Note 35 4 6 2" xfId="32674" xr:uid="{00000000-0005-0000-0000-00005A540000}"/>
    <cellStyle name="Note 35 4 6 3" xfId="47127" xr:uid="{00000000-0005-0000-0000-00005B540000}"/>
    <cellStyle name="Note 35 4 7" xfId="18717" xr:uid="{00000000-0005-0000-0000-00005C540000}"/>
    <cellStyle name="Note 35 4 8" xfId="20401" xr:uid="{00000000-0005-0000-0000-00005D540000}"/>
    <cellStyle name="Note 35 5" xfId="4384" xr:uid="{00000000-0005-0000-0000-00005E540000}"/>
    <cellStyle name="Note 35 5 2" xfId="13913" xr:uid="{00000000-0005-0000-0000-00005F540000}"/>
    <cellStyle name="Note 35 5 2 2" xfId="31348" xr:uid="{00000000-0005-0000-0000-000060540000}"/>
    <cellStyle name="Note 35 5 2 3" xfId="45801" xr:uid="{00000000-0005-0000-0000-000061540000}"/>
    <cellStyle name="Note 35 5 3" xfId="16374" xr:uid="{00000000-0005-0000-0000-000062540000}"/>
    <cellStyle name="Note 35 5 3 2" xfId="33809" xr:uid="{00000000-0005-0000-0000-000063540000}"/>
    <cellStyle name="Note 35 5 3 3" xfId="48262" xr:uid="{00000000-0005-0000-0000-000064540000}"/>
    <cellStyle name="Note 35 5 4" xfId="21820" xr:uid="{00000000-0005-0000-0000-000065540000}"/>
    <cellStyle name="Note 35 5 5" xfId="36273" xr:uid="{00000000-0005-0000-0000-000066540000}"/>
    <cellStyle name="Note 35 6" xfId="6846" xr:uid="{00000000-0005-0000-0000-000067540000}"/>
    <cellStyle name="Note 35 6 2" xfId="24281" xr:uid="{00000000-0005-0000-0000-000068540000}"/>
    <cellStyle name="Note 35 6 3" xfId="38734" xr:uid="{00000000-0005-0000-0000-000069540000}"/>
    <cellStyle name="Note 35 7" xfId="9287" xr:uid="{00000000-0005-0000-0000-00006A540000}"/>
    <cellStyle name="Note 35 7 2" xfId="26722" xr:uid="{00000000-0005-0000-0000-00006B540000}"/>
    <cellStyle name="Note 35 7 3" xfId="41175" xr:uid="{00000000-0005-0000-0000-00006C540000}"/>
    <cellStyle name="Note 35 8" xfId="11707" xr:uid="{00000000-0005-0000-0000-00006D540000}"/>
    <cellStyle name="Note 35 8 2" xfId="29142" xr:uid="{00000000-0005-0000-0000-00006E540000}"/>
    <cellStyle name="Note 35 8 3" xfId="43595" xr:uid="{00000000-0005-0000-0000-00006F540000}"/>
    <cellStyle name="Note 35 9" xfId="18714" xr:uid="{00000000-0005-0000-0000-000070540000}"/>
    <cellStyle name="Note 36" xfId="1877" xr:uid="{00000000-0005-0000-0000-000071540000}"/>
    <cellStyle name="Note 36 2" xfId="1878" xr:uid="{00000000-0005-0000-0000-000072540000}"/>
    <cellStyle name="Note 36 2 2" xfId="4389" xr:uid="{00000000-0005-0000-0000-000073540000}"/>
    <cellStyle name="Note 36 2 2 2" xfId="13917" xr:uid="{00000000-0005-0000-0000-000074540000}"/>
    <cellStyle name="Note 36 2 2 2 2" xfId="31352" xr:uid="{00000000-0005-0000-0000-000075540000}"/>
    <cellStyle name="Note 36 2 2 2 3" xfId="45805" xr:uid="{00000000-0005-0000-0000-000076540000}"/>
    <cellStyle name="Note 36 2 2 3" xfId="16378" xr:uid="{00000000-0005-0000-0000-000077540000}"/>
    <cellStyle name="Note 36 2 2 3 2" xfId="33813" xr:uid="{00000000-0005-0000-0000-000078540000}"/>
    <cellStyle name="Note 36 2 2 3 3" xfId="48266" xr:uid="{00000000-0005-0000-0000-000079540000}"/>
    <cellStyle name="Note 36 2 2 4" xfId="21825" xr:uid="{00000000-0005-0000-0000-00007A540000}"/>
    <cellStyle name="Note 36 2 2 5" xfId="36278" xr:uid="{00000000-0005-0000-0000-00007B540000}"/>
    <cellStyle name="Note 36 2 3" xfId="6851" xr:uid="{00000000-0005-0000-0000-00007C540000}"/>
    <cellStyle name="Note 36 2 3 2" xfId="24286" xr:uid="{00000000-0005-0000-0000-00007D540000}"/>
    <cellStyle name="Note 36 2 3 3" xfId="38739" xr:uid="{00000000-0005-0000-0000-00007E540000}"/>
    <cellStyle name="Note 36 2 4" xfId="9292" xr:uid="{00000000-0005-0000-0000-00007F540000}"/>
    <cellStyle name="Note 36 2 4 2" xfId="26727" xr:uid="{00000000-0005-0000-0000-000080540000}"/>
    <cellStyle name="Note 36 2 4 3" xfId="41180" xr:uid="{00000000-0005-0000-0000-000081540000}"/>
    <cellStyle name="Note 36 2 5" xfId="11712" xr:uid="{00000000-0005-0000-0000-000082540000}"/>
    <cellStyle name="Note 36 2 5 2" xfId="29147" xr:uid="{00000000-0005-0000-0000-000083540000}"/>
    <cellStyle name="Note 36 2 5 3" xfId="43600" xr:uid="{00000000-0005-0000-0000-000084540000}"/>
    <cellStyle name="Note 36 2 6" xfId="18719" xr:uid="{00000000-0005-0000-0000-000085540000}"/>
    <cellStyle name="Note 36 3" xfId="1879" xr:uid="{00000000-0005-0000-0000-000086540000}"/>
    <cellStyle name="Note 36 3 2" xfId="4390" xr:uid="{00000000-0005-0000-0000-000087540000}"/>
    <cellStyle name="Note 36 3 2 2" xfId="13918" xr:uid="{00000000-0005-0000-0000-000088540000}"/>
    <cellStyle name="Note 36 3 2 2 2" xfId="31353" xr:uid="{00000000-0005-0000-0000-000089540000}"/>
    <cellStyle name="Note 36 3 2 2 3" xfId="45806" xr:uid="{00000000-0005-0000-0000-00008A540000}"/>
    <cellStyle name="Note 36 3 2 3" xfId="16379" xr:uid="{00000000-0005-0000-0000-00008B540000}"/>
    <cellStyle name="Note 36 3 2 3 2" xfId="33814" xr:uid="{00000000-0005-0000-0000-00008C540000}"/>
    <cellStyle name="Note 36 3 2 3 3" xfId="48267" xr:uid="{00000000-0005-0000-0000-00008D540000}"/>
    <cellStyle name="Note 36 3 2 4" xfId="21826" xr:uid="{00000000-0005-0000-0000-00008E540000}"/>
    <cellStyle name="Note 36 3 2 5" xfId="36279" xr:uid="{00000000-0005-0000-0000-00008F540000}"/>
    <cellStyle name="Note 36 3 3" xfId="6852" xr:uid="{00000000-0005-0000-0000-000090540000}"/>
    <cellStyle name="Note 36 3 3 2" xfId="24287" xr:uid="{00000000-0005-0000-0000-000091540000}"/>
    <cellStyle name="Note 36 3 3 3" xfId="38740" xr:uid="{00000000-0005-0000-0000-000092540000}"/>
    <cellStyle name="Note 36 3 4" xfId="9293" xr:uid="{00000000-0005-0000-0000-000093540000}"/>
    <cellStyle name="Note 36 3 4 2" xfId="26728" xr:uid="{00000000-0005-0000-0000-000094540000}"/>
    <cellStyle name="Note 36 3 4 3" xfId="41181" xr:uid="{00000000-0005-0000-0000-000095540000}"/>
    <cellStyle name="Note 36 3 5" xfId="11713" xr:uid="{00000000-0005-0000-0000-000096540000}"/>
    <cellStyle name="Note 36 3 5 2" xfId="29148" xr:uid="{00000000-0005-0000-0000-000097540000}"/>
    <cellStyle name="Note 36 3 5 3" xfId="43601" xr:uid="{00000000-0005-0000-0000-000098540000}"/>
    <cellStyle name="Note 36 3 6" xfId="18720" xr:uid="{00000000-0005-0000-0000-000099540000}"/>
    <cellStyle name="Note 36 4" xfId="1880" xr:uid="{00000000-0005-0000-0000-00009A540000}"/>
    <cellStyle name="Note 36 4 2" xfId="4391" xr:uid="{00000000-0005-0000-0000-00009B540000}"/>
    <cellStyle name="Note 36 4 2 2" xfId="21827" xr:uid="{00000000-0005-0000-0000-00009C540000}"/>
    <cellStyle name="Note 36 4 2 3" xfId="36280" xr:uid="{00000000-0005-0000-0000-00009D540000}"/>
    <cellStyle name="Note 36 4 3" xfId="6853" xr:uid="{00000000-0005-0000-0000-00009E540000}"/>
    <cellStyle name="Note 36 4 3 2" xfId="24288" xr:uid="{00000000-0005-0000-0000-00009F540000}"/>
    <cellStyle name="Note 36 4 3 3" xfId="38741" xr:uid="{00000000-0005-0000-0000-0000A0540000}"/>
    <cellStyle name="Note 36 4 4" xfId="9294" xr:uid="{00000000-0005-0000-0000-0000A1540000}"/>
    <cellStyle name="Note 36 4 4 2" xfId="26729" xr:uid="{00000000-0005-0000-0000-0000A2540000}"/>
    <cellStyle name="Note 36 4 4 3" xfId="41182" xr:uid="{00000000-0005-0000-0000-0000A3540000}"/>
    <cellStyle name="Note 36 4 5" xfId="11714" xr:uid="{00000000-0005-0000-0000-0000A4540000}"/>
    <cellStyle name="Note 36 4 5 2" xfId="29149" xr:uid="{00000000-0005-0000-0000-0000A5540000}"/>
    <cellStyle name="Note 36 4 5 3" xfId="43602" xr:uid="{00000000-0005-0000-0000-0000A6540000}"/>
    <cellStyle name="Note 36 4 6" xfId="15240" xr:uid="{00000000-0005-0000-0000-0000A7540000}"/>
    <cellStyle name="Note 36 4 6 2" xfId="32675" xr:uid="{00000000-0005-0000-0000-0000A8540000}"/>
    <cellStyle name="Note 36 4 6 3" xfId="47128" xr:uid="{00000000-0005-0000-0000-0000A9540000}"/>
    <cellStyle name="Note 36 4 7" xfId="18721" xr:uid="{00000000-0005-0000-0000-0000AA540000}"/>
    <cellStyle name="Note 36 4 8" xfId="20402" xr:uid="{00000000-0005-0000-0000-0000AB540000}"/>
    <cellStyle name="Note 36 5" xfId="4388" xr:uid="{00000000-0005-0000-0000-0000AC540000}"/>
    <cellStyle name="Note 36 5 2" xfId="13916" xr:uid="{00000000-0005-0000-0000-0000AD540000}"/>
    <cellStyle name="Note 36 5 2 2" xfId="31351" xr:uid="{00000000-0005-0000-0000-0000AE540000}"/>
    <cellStyle name="Note 36 5 2 3" xfId="45804" xr:uid="{00000000-0005-0000-0000-0000AF540000}"/>
    <cellStyle name="Note 36 5 3" xfId="16377" xr:uid="{00000000-0005-0000-0000-0000B0540000}"/>
    <cellStyle name="Note 36 5 3 2" xfId="33812" xr:uid="{00000000-0005-0000-0000-0000B1540000}"/>
    <cellStyle name="Note 36 5 3 3" xfId="48265" xr:uid="{00000000-0005-0000-0000-0000B2540000}"/>
    <cellStyle name="Note 36 5 4" xfId="21824" xr:uid="{00000000-0005-0000-0000-0000B3540000}"/>
    <cellStyle name="Note 36 5 5" xfId="36277" xr:uid="{00000000-0005-0000-0000-0000B4540000}"/>
    <cellStyle name="Note 36 6" xfId="6850" xr:uid="{00000000-0005-0000-0000-0000B5540000}"/>
    <cellStyle name="Note 36 6 2" xfId="24285" xr:uid="{00000000-0005-0000-0000-0000B6540000}"/>
    <cellStyle name="Note 36 6 3" xfId="38738" xr:uid="{00000000-0005-0000-0000-0000B7540000}"/>
    <cellStyle name="Note 36 7" xfId="9291" xr:uid="{00000000-0005-0000-0000-0000B8540000}"/>
    <cellStyle name="Note 36 7 2" xfId="26726" xr:uid="{00000000-0005-0000-0000-0000B9540000}"/>
    <cellStyle name="Note 36 7 3" xfId="41179" xr:uid="{00000000-0005-0000-0000-0000BA540000}"/>
    <cellStyle name="Note 36 8" xfId="11711" xr:uid="{00000000-0005-0000-0000-0000BB540000}"/>
    <cellStyle name="Note 36 8 2" xfId="29146" xr:uid="{00000000-0005-0000-0000-0000BC540000}"/>
    <cellStyle name="Note 36 8 3" xfId="43599" xr:uid="{00000000-0005-0000-0000-0000BD540000}"/>
    <cellStyle name="Note 36 9" xfId="18718" xr:uid="{00000000-0005-0000-0000-0000BE540000}"/>
    <cellStyle name="Note 37" xfId="1881" xr:uid="{00000000-0005-0000-0000-0000BF540000}"/>
    <cellStyle name="Note 37 2" xfId="1882" xr:uid="{00000000-0005-0000-0000-0000C0540000}"/>
    <cellStyle name="Note 37 2 2" xfId="4393" xr:uid="{00000000-0005-0000-0000-0000C1540000}"/>
    <cellStyle name="Note 37 2 2 2" xfId="13920" xr:uid="{00000000-0005-0000-0000-0000C2540000}"/>
    <cellStyle name="Note 37 2 2 2 2" xfId="31355" xr:uid="{00000000-0005-0000-0000-0000C3540000}"/>
    <cellStyle name="Note 37 2 2 2 3" xfId="45808" xr:uid="{00000000-0005-0000-0000-0000C4540000}"/>
    <cellStyle name="Note 37 2 2 3" xfId="16381" xr:uid="{00000000-0005-0000-0000-0000C5540000}"/>
    <cellStyle name="Note 37 2 2 3 2" xfId="33816" xr:uid="{00000000-0005-0000-0000-0000C6540000}"/>
    <cellStyle name="Note 37 2 2 3 3" xfId="48269" xr:uid="{00000000-0005-0000-0000-0000C7540000}"/>
    <cellStyle name="Note 37 2 2 4" xfId="21829" xr:uid="{00000000-0005-0000-0000-0000C8540000}"/>
    <cellStyle name="Note 37 2 2 5" xfId="36282" xr:uid="{00000000-0005-0000-0000-0000C9540000}"/>
    <cellStyle name="Note 37 2 3" xfId="6855" xr:uid="{00000000-0005-0000-0000-0000CA540000}"/>
    <cellStyle name="Note 37 2 3 2" xfId="24290" xr:uid="{00000000-0005-0000-0000-0000CB540000}"/>
    <cellStyle name="Note 37 2 3 3" xfId="38743" xr:uid="{00000000-0005-0000-0000-0000CC540000}"/>
    <cellStyle name="Note 37 2 4" xfId="9296" xr:uid="{00000000-0005-0000-0000-0000CD540000}"/>
    <cellStyle name="Note 37 2 4 2" xfId="26731" xr:uid="{00000000-0005-0000-0000-0000CE540000}"/>
    <cellStyle name="Note 37 2 4 3" xfId="41184" xr:uid="{00000000-0005-0000-0000-0000CF540000}"/>
    <cellStyle name="Note 37 2 5" xfId="11716" xr:uid="{00000000-0005-0000-0000-0000D0540000}"/>
    <cellStyle name="Note 37 2 5 2" xfId="29151" xr:uid="{00000000-0005-0000-0000-0000D1540000}"/>
    <cellStyle name="Note 37 2 5 3" xfId="43604" xr:uid="{00000000-0005-0000-0000-0000D2540000}"/>
    <cellStyle name="Note 37 2 6" xfId="18723" xr:uid="{00000000-0005-0000-0000-0000D3540000}"/>
    <cellStyle name="Note 37 3" xfId="1883" xr:uid="{00000000-0005-0000-0000-0000D4540000}"/>
    <cellStyle name="Note 37 3 2" xfId="4394" xr:uid="{00000000-0005-0000-0000-0000D5540000}"/>
    <cellStyle name="Note 37 3 2 2" xfId="13921" xr:uid="{00000000-0005-0000-0000-0000D6540000}"/>
    <cellStyle name="Note 37 3 2 2 2" xfId="31356" xr:uid="{00000000-0005-0000-0000-0000D7540000}"/>
    <cellStyle name="Note 37 3 2 2 3" xfId="45809" xr:uid="{00000000-0005-0000-0000-0000D8540000}"/>
    <cellStyle name="Note 37 3 2 3" xfId="16382" xr:uid="{00000000-0005-0000-0000-0000D9540000}"/>
    <cellStyle name="Note 37 3 2 3 2" xfId="33817" xr:uid="{00000000-0005-0000-0000-0000DA540000}"/>
    <cellStyle name="Note 37 3 2 3 3" xfId="48270" xr:uid="{00000000-0005-0000-0000-0000DB540000}"/>
    <cellStyle name="Note 37 3 2 4" xfId="21830" xr:uid="{00000000-0005-0000-0000-0000DC540000}"/>
    <cellStyle name="Note 37 3 2 5" xfId="36283" xr:uid="{00000000-0005-0000-0000-0000DD540000}"/>
    <cellStyle name="Note 37 3 3" xfId="6856" xr:uid="{00000000-0005-0000-0000-0000DE540000}"/>
    <cellStyle name="Note 37 3 3 2" xfId="24291" xr:uid="{00000000-0005-0000-0000-0000DF540000}"/>
    <cellStyle name="Note 37 3 3 3" xfId="38744" xr:uid="{00000000-0005-0000-0000-0000E0540000}"/>
    <cellStyle name="Note 37 3 4" xfId="9297" xr:uid="{00000000-0005-0000-0000-0000E1540000}"/>
    <cellStyle name="Note 37 3 4 2" xfId="26732" xr:uid="{00000000-0005-0000-0000-0000E2540000}"/>
    <cellStyle name="Note 37 3 4 3" xfId="41185" xr:uid="{00000000-0005-0000-0000-0000E3540000}"/>
    <cellStyle name="Note 37 3 5" xfId="11717" xr:uid="{00000000-0005-0000-0000-0000E4540000}"/>
    <cellStyle name="Note 37 3 5 2" xfId="29152" xr:uid="{00000000-0005-0000-0000-0000E5540000}"/>
    <cellStyle name="Note 37 3 5 3" xfId="43605" xr:uid="{00000000-0005-0000-0000-0000E6540000}"/>
    <cellStyle name="Note 37 3 6" xfId="18724" xr:uid="{00000000-0005-0000-0000-0000E7540000}"/>
    <cellStyle name="Note 37 4" xfId="1884" xr:uid="{00000000-0005-0000-0000-0000E8540000}"/>
    <cellStyle name="Note 37 4 2" xfId="4395" xr:uid="{00000000-0005-0000-0000-0000E9540000}"/>
    <cellStyle name="Note 37 4 2 2" xfId="21831" xr:uid="{00000000-0005-0000-0000-0000EA540000}"/>
    <cellStyle name="Note 37 4 2 3" xfId="36284" xr:uid="{00000000-0005-0000-0000-0000EB540000}"/>
    <cellStyle name="Note 37 4 3" xfId="6857" xr:uid="{00000000-0005-0000-0000-0000EC540000}"/>
    <cellStyle name="Note 37 4 3 2" xfId="24292" xr:uid="{00000000-0005-0000-0000-0000ED540000}"/>
    <cellStyle name="Note 37 4 3 3" xfId="38745" xr:uid="{00000000-0005-0000-0000-0000EE540000}"/>
    <cellStyle name="Note 37 4 4" xfId="9298" xr:uid="{00000000-0005-0000-0000-0000EF540000}"/>
    <cellStyle name="Note 37 4 4 2" xfId="26733" xr:uid="{00000000-0005-0000-0000-0000F0540000}"/>
    <cellStyle name="Note 37 4 4 3" xfId="41186" xr:uid="{00000000-0005-0000-0000-0000F1540000}"/>
    <cellStyle name="Note 37 4 5" xfId="11718" xr:uid="{00000000-0005-0000-0000-0000F2540000}"/>
    <cellStyle name="Note 37 4 5 2" xfId="29153" xr:uid="{00000000-0005-0000-0000-0000F3540000}"/>
    <cellStyle name="Note 37 4 5 3" xfId="43606" xr:uid="{00000000-0005-0000-0000-0000F4540000}"/>
    <cellStyle name="Note 37 4 6" xfId="15241" xr:uid="{00000000-0005-0000-0000-0000F5540000}"/>
    <cellStyle name="Note 37 4 6 2" xfId="32676" xr:uid="{00000000-0005-0000-0000-0000F6540000}"/>
    <cellStyle name="Note 37 4 6 3" xfId="47129" xr:uid="{00000000-0005-0000-0000-0000F7540000}"/>
    <cellStyle name="Note 37 4 7" xfId="18725" xr:uid="{00000000-0005-0000-0000-0000F8540000}"/>
    <cellStyle name="Note 37 4 8" xfId="20403" xr:uid="{00000000-0005-0000-0000-0000F9540000}"/>
    <cellStyle name="Note 37 5" xfId="4392" xr:uid="{00000000-0005-0000-0000-0000FA540000}"/>
    <cellStyle name="Note 37 5 2" xfId="13919" xr:uid="{00000000-0005-0000-0000-0000FB540000}"/>
    <cellStyle name="Note 37 5 2 2" xfId="31354" xr:uid="{00000000-0005-0000-0000-0000FC540000}"/>
    <cellStyle name="Note 37 5 2 3" xfId="45807" xr:uid="{00000000-0005-0000-0000-0000FD540000}"/>
    <cellStyle name="Note 37 5 3" xfId="16380" xr:uid="{00000000-0005-0000-0000-0000FE540000}"/>
    <cellStyle name="Note 37 5 3 2" xfId="33815" xr:uid="{00000000-0005-0000-0000-0000FF540000}"/>
    <cellStyle name="Note 37 5 3 3" xfId="48268" xr:uid="{00000000-0005-0000-0000-000000550000}"/>
    <cellStyle name="Note 37 5 4" xfId="21828" xr:uid="{00000000-0005-0000-0000-000001550000}"/>
    <cellStyle name="Note 37 5 5" xfId="36281" xr:uid="{00000000-0005-0000-0000-000002550000}"/>
    <cellStyle name="Note 37 6" xfId="6854" xr:uid="{00000000-0005-0000-0000-000003550000}"/>
    <cellStyle name="Note 37 6 2" xfId="24289" xr:uid="{00000000-0005-0000-0000-000004550000}"/>
    <cellStyle name="Note 37 6 3" xfId="38742" xr:uid="{00000000-0005-0000-0000-000005550000}"/>
    <cellStyle name="Note 37 7" xfId="9295" xr:uid="{00000000-0005-0000-0000-000006550000}"/>
    <cellStyle name="Note 37 7 2" xfId="26730" xr:uid="{00000000-0005-0000-0000-000007550000}"/>
    <cellStyle name="Note 37 7 3" xfId="41183" xr:uid="{00000000-0005-0000-0000-000008550000}"/>
    <cellStyle name="Note 37 8" xfId="11715" xr:uid="{00000000-0005-0000-0000-000009550000}"/>
    <cellStyle name="Note 37 8 2" xfId="29150" xr:uid="{00000000-0005-0000-0000-00000A550000}"/>
    <cellStyle name="Note 37 8 3" xfId="43603" xr:uid="{00000000-0005-0000-0000-00000B550000}"/>
    <cellStyle name="Note 37 9" xfId="18722" xr:uid="{00000000-0005-0000-0000-00000C550000}"/>
    <cellStyle name="Note 38" xfId="1885" xr:uid="{00000000-0005-0000-0000-00000D550000}"/>
    <cellStyle name="Note 38 2" xfId="1886" xr:uid="{00000000-0005-0000-0000-00000E550000}"/>
    <cellStyle name="Note 38 2 2" xfId="4397" xr:uid="{00000000-0005-0000-0000-00000F550000}"/>
    <cellStyle name="Note 38 2 2 2" xfId="13923" xr:uid="{00000000-0005-0000-0000-000010550000}"/>
    <cellStyle name="Note 38 2 2 2 2" xfId="31358" xr:uid="{00000000-0005-0000-0000-000011550000}"/>
    <cellStyle name="Note 38 2 2 2 3" xfId="45811" xr:uid="{00000000-0005-0000-0000-000012550000}"/>
    <cellStyle name="Note 38 2 2 3" xfId="16384" xr:uid="{00000000-0005-0000-0000-000013550000}"/>
    <cellStyle name="Note 38 2 2 3 2" xfId="33819" xr:uid="{00000000-0005-0000-0000-000014550000}"/>
    <cellStyle name="Note 38 2 2 3 3" xfId="48272" xr:uid="{00000000-0005-0000-0000-000015550000}"/>
    <cellStyle name="Note 38 2 2 4" xfId="21833" xr:uid="{00000000-0005-0000-0000-000016550000}"/>
    <cellStyle name="Note 38 2 2 5" xfId="36286" xr:uid="{00000000-0005-0000-0000-000017550000}"/>
    <cellStyle name="Note 38 2 3" xfId="6859" xr:uid="{00000000-0005-0000-0000-000018550000}"/>
    <cellStyle name="Note 38 2 3 2" xfId="24294" xr:uid="{00000000-0005-0000-0000-000019550000}"/>
    <cellStyle name="Note 38 2 3 3" xfId="38747" xr:uid="{00000000-0005-0000-0000-00001A550000}"/>
    <cellStyle name="Note 38 2 4" xfId="9300" xr:uid="{00000000-0005-0000-0000-00001B550000}"/>
    <cellStyle name="Note 38 2 4 2" xfId="26735" xr:uid="{00000000-0005-0000-0000-00001C550000}"/>
    <cellStyle name="Note 38 2 4 3" xfId="41188" xr:uid="{00000000-0005-0000-0000-00001D550000}"/>
    <cellStyle name="Note 38 2 5" xfId="11720" xr:uid="{00000000-0005-0000-0000-00001E550000}"/>
    <cellStyle name="Note 38 2 5 2" xfId="29155" xr:uid="{00000000-0005-0000-0000-00001F550000}"/>
    <cellStyle name="Note 38 2 5 3" xfId="43608" xr:uid="{00000000-0005-0000-0000-000020550000}"/>
    <cellStyle name="Note 38 2 6" xfId="18727" xr:uid="{00000000-0005-0000-0000-000021550000}"/>
    <cellStyle name="Note 38 3" xfId="1887" xr:uid="{00000000-0005-0000-0000-000022550000}"/>
    <cellStyle name="Note 38 3 2" xfId="4398" xr:uid="{00000000-0005-0000-0000-000023550000}"/>
    <cellStyle name="Note 38 3 2 2" xfId="13924" xr:uid="{00000000-0005-0000-0000-000024550000}"/>
    <cellStyle name="Note 38 3 2 2 2" xfId="31359" xr:uid="{00000000-0005-0000-0000-000025550000}"/>
    <cellStyle name="Note 38 3 2 2 3" xfId="45812" xr:uid="{00000000-0005-0000-0000-000026550000}"/>
    <cellStyle name="Note 38 3 2 3" xfId="16385" xr:uid="{00000000-0005-0000-0000-000027550000}"/>
    <cellStyle name="Note 38 3 2 3 2" xfId="33820" xr:uid="{00000000-0005-0000-0000-000028550000}"/>
    <cellStyle name="Note 38 3 2 3 3" xfId="48273" xr:uid="{00000000-0005-0000-0000-000029550000}"/>
    <cellStyle name="Note 38 3 2 4" xfId="21834" xr:uid="{00000000-0005-0000-0000-00002A550000}"/>
    <cellStyle name="Note 38 3 2 5" xfId="36287" xr:uid="{00000000-0005-0000-0000-00002B550000}"/>
    <cellStyle name="Note 38 3 3" xfId="6860" xr:uid="{00000000-0005-0000-0000-00002C550000}"/>
    <cellStyle name="Note 38 3 3 2" xfId="24295" xr:uid="{00000000-0005-0000-0000-00002D550000}"/>
    <cellStyle name="Note 38 3 3 3" xfId="38748" xr:uid="{00000000-0005-0000-0000-00002E550000}"/>
    <cellStyle name="Note 38 3 4" xfId="9301" xr:uid="{00000000-0005-0000-0000-00002F550000}"/>
    <cellStyle name="Note 38 3 4 2" xfId="26736" xr:uid="{00000000-0005-0000-0000-000030550000}"/>
    <cellStyle name="Note 38 3 4 3" xfId="41189" xr:uid="{00000000-0005-0000-0000-000031550000}"/>
    <cellStyle name="Note 38 3 5" xfId="11721" xr:uid="{00000000-0005-0000-0000-000032550000}"/>
    <cellStyle name="Note 38 3 5 2" xfId="29156" xr:uid="{00000000-0005-0000-0000-000033550000}"/>
    <cellStyle name="Note 38 3 5 3" xfId="43609" xr:uid="{00000000-0005-0000-0000-000034550000}"/>
    <cellStyle name="Note 38 3 6" xfId="18728" xr:uid="{00000000-0005-0000-0000-000035550000}"/>
    <cellStyle name="Note 38 4" xfId="1888" xr:uid="{00000000-0005-0000-0000-000036550000}"/>
    <cellStyle name="Note 38 4 2" xfId="4399" xr:uid="{00000000-0005-0000-0000-000037550000}"/>
    <cellStyle name="Note 38 4 2 2" xfId="21835" xr:uid="{00000000-0005-0000-0000-000038550000}"/>
    <cellStyle name="Note 38 4 2 3" xfId="36288" xr:uid="{00000000-0005-0000-0000-000039550000}"/>
    <cellStyle name="Note 38 4 3" xfId="6861" xr:uid="{00000000-0005-0000-0000-00003A550000}"/>
    <cellStyle name="Note 38 4 3 2" xfId="24296" xr:uid="{00000000-0005-0000-0000-00003B550000}"/>
    <cellStyle name="Note 38 4 3 3" xfId="38749" xr:uid="{00000000-0005-0000-0000-00003C550000}"/>
    <cellStyle name="Note 38 4 4" xfId="9302" xr:uid="{00000000-0005-0000-0000-00003D550000}"/>
    <cellStyle name="Note 38 4 4 2" xfId="26737" xr:uid="{00000000-0005-0000-0000-00003E550000}"/>
    <cellStyle name="Note 38 4 4 3" xfId="41190" xr:uid="{00000000-0005-0000-0000-00003F550000}"/>
    <cellStyle name="Note 38 4 5" xfId="11722" xr:uid="{00000000-0005-0000-0000-000040550000}"/>
    <cellStyle name="Note 38 4 5 2" xfId="29157" xr:uid="{00000000-0005-0000-0000-000041550000}"/>
    <cellStyle name="Note 38 4 5 3" xfId="43610" xr:uid="{00000000-0005-0000-0000-000042550000}"/>
    <cellStyle name="Note 38 4 6" xfId="15242" xr:uid="{00000000-0005-0000-0000-000043550000}"/>
    <cellStyle name="Note 38 4 6 2" xfId="32677" xr:uid="{00000000-0005-0000-0000-000044550000}"/>
    <cellStyle name="Note 38 4 6 3" xfId="47130" xr:uid="{00000000-0005-0000-0000-000045550000}"/>
    <cellStyle name="Note 38 4 7" xfId="18729" xr:uid="{00000000-0005-0000-0000-000046550000}"/>
    <cellStyle name="Note 38 4 8" xfId="20404" xr:uid="{00000000-0005-0000-0000-000047550000}"/>
    <cellStyle name="Note 38 5" xfId="4396" xr:uid="{00000000-0005-0000-0000-000048550000}"/>
    <cellStyle name="Note 38 5 2" xfId="13922" xr:uid="{00000000-0005-0000-0000-000049550000}"/>
    <cellStyle name="Note 38 5 2 2" xfId="31357" xr:uid="{00000000-0005-0000-0000-00004A550000}"/>
    <cellStyle name="Note 38 5 2 3" xfId="45810" xr:uid="{00000000-0005-0000-0000-00004B550000}"/>
    <cellStyle name="Note 38 5 3" xfId="16383" xr:uid="{00000000-0005-0000-0000-00004C550000}"/>
    <cellStyle name="Note 38 5 3 2" xfId="33818" xr:uid="{00000000-0005-0000-0000-00004D550000}"/>
    <cellStyle name="Note 38 5 3 3" xfId="48271" xr:uid="{00000000-0005-0000-0000-00004E550000}"/>
    <cellStyle name="Note 38 5 4" xfId="21832" xr:uid="{00000000-0005-0000-0000-00004F550000}"/>
    <cellStyle name="Note 38 5 5" xfId="36285" xr:uid="{00000000-0005-0000-0000-000050550000}"/>
    <cellStyle name="Note 38 6" xfId="6858" xr:uid="{00000000-0005-0000-0000-000051550000}"/>
    <cellStyle name="Note 38 6 2" xfId="24293" xr:uid="{00000000-0005-0000-0000-000052550000}"/>
    <cellStyle name="Note 38 6 3" xfId="38746" xr:uid="{00000000-0005-0000-0000-000053550000}"/>
    <cellStyle name="Note 38 7" xfId="9299" xr:uid="{00000000-0005-0000-0000-000054550000}"/>
    <cellStyle name="Note 38 7 2" xfId="26734" xr:uid="{00000000-0005-0000-0000-000055550000}"/>
    <cellStyle name="Note 38 7 3" xfId="41187" xr:uid="{00000000-0005-0000-0000-000056550000}"/>
    <cellStyle name="Note 38 8" xfId="11719" xr:uid="{00000000-0005-0000-0000-000057550000}"/>
    <cellStyle name="Note 38 8 2" xfId="29154" xr:uid="{00000000-0005-0000-0000-000058550000}"/>
    <cellStyle name="Note 38 8 3" xfId="43607" xr:uid="{00000000-0005-0000-0000-000059550000}"/>
    <cellStyle name="Note 38 9" xfId="18726" xr:uid="{00000000-0005-0000-0000-00005A550000}"/>
    <cellStyle name="Note 39" xfId="1889" xr:uid="{00000000-0005-0000-0000-00005B550000}"/>
    <cellStyle name="Note 39 2" xfId="1890" xr:uid="{00000000-0005-0000-0000-00005C550000}"/>
    <cellStyle name="Note 39 2 2" xfId="4401" xr:uid="{00000000-0005-0000-0000-00005D550000}"/>
    <cellStyle name="Note 39 2 2 2" xfId="13926" xr:uid="{00000000-0005-0000-0000-00005E550000}"/>
    <cellStyle name="Note 39 2 2 2 2" xfId="31361" xr:uid="{00000000-0005-0000-0000-00005F550000}"/>
    <cellStyle name="Note 39 2 2 2 3" xfId="45814" xr:uid="{00000000-0005-0000-0000-000060550000}"/>
    <cellStyle name="Note 39 2 2 3" xfId="16387" xr:uid="{00000000-0005-0000-0000-000061550000}"/>
    <cellStyle name="Note 39 2 2 3 2" xfId="33822" xr:uid="{00000000-0005-0000-0000-000062550000}"/>
    <cellStyle name="Note 39 2 2 3 3" xfId="48275" xr:uid="{00000000-0005-0000-0000-000063550000}"/>
    <cellStyle name="Note 39 2 2 4" xfId="21837" xr:uid="{00000000-0005-0000-0000-000064550000}"/>
    <cellStyle name="Note 39 2 2 5" xfId="36290" xr:uid="{00000000-0005-0000-0000-000065550000}"/>
    <cellStyle name="Note 39 2 3" xfId="6863" xr:uid="{00000000-0005-0000-0000-000066550000}"/>
    <cellStyle name="Note 39 2 3 2" xfId="24298" xr:uid="{00000000-0005-0000-0000-000067550000}"/>
    <cellStyle name="Note 39 2 3 3" xfId="38751" xr:uid="{00000000-0005-0000-0000-000068550000}"/>
    <cellStyle name="Note 39 2 4" xfId="9304" xr:uid="{00000000-0005-0000-0000-000069550000}"/>
    <cellStyle name="Note 39 2 4 2" xfId="26739" xr:uid="{00000000-0005-0000-0000-00006A550000}"/>
    <cellStyle name="Note 39 2 4 3" xfId="41192" xr:uid="{00000000-0005-0000-0000-00006B550000}"/>
    <cellStyle name="Note 39 2 5" xfId="11724" xr:uid="{00000000-0005-0000-0000-00006C550000}"/>
    <cellStyle name="Note 39 2 5 2" xfId="29159" xr:uid="{00000000-0005-0000-0000-00006D550000}"/>
    <cellStyle name="Note 39 2 5 3" xfId="43612" xr:uid="{00000000-0005-0000-0000-00006E550000}"/>
    <cellStyle name="Note 39 2 6" xfId="18731" xr:uid="{00000000-0005-0000-0000-00006F550000}"/>
    <cellStyle name="Note 39 3" xfId="1891" xr:uid="{00000000-0005-0000-0000-000070550000}"/>
    <cellStyle name="Note 39 3 2" xfId="4402" xr:uid="{00000000-0005-0000-0000-000071550000}"/>
    <cellStyle name="Note 39 3 2 2" xfId="13927" xr:uid="{00000000-0005-0000-0000-000072550000}"/>
    <cellStyle name="Note 39 3 2 2 2" xfId="31362" xr:uid="{00000000-0005-0000-0000-000073550000}"/>
    <cellStyle name="Note 39 3 2 2 3" xfId="45815" xr:uid="{00000000-0005-0000-0000-000074550000}"/>
    <cellStyle name="Note 39 3 2 3" xfId="16388" xr:uid="{00000000-0005-0000-0000-000075550000}"/>
    <cellStyle name="Note 39 3 2 3 2" xfId="33823" xr:uid="{00000000-0005-0000-0000-000076550000}"/>
    <cellStyle name="Note 39 3 2 3 3" xfId="48276" xr:uid="{00000000-0005-0000-0000-000077550000}"/>
    <cellStyle name="Note 39 3 2 4" xfId="21838" xr:uid="{00000000-0005-0000-0000-000078550000}"/>
    <cellStyle name="Note 39 3 2 5" xfId="36291" xr:uid="{00000000-0005-0000-0000-000079550000}"/>
    <cellStyle name="Note 39 3 3" xfId="6864" xr:uid="{00000000-0005-0000-0000-00007A550000}"/>
    <cellStyle name="Note 39 3 3 2" xfId="24299" xr:uid="{00000000-0005-0000-0000-00007B550000}"/>
    <cellStyle name="Note 39 3 3 3" xfId="38752" xr:uid="{00000000-0005-0000-0000-00007C550000}"/>
    <cellStyle name="Note 39 3 4" xfId="9305" xr:uid="{00000000-0005-0000-0000-00007D550000}"/>
    <cellStyle name="Note 39 3 4 2" xfId="26740" xr:uid="{00000000-0005-0000-0000-00007E550000}"/>
    <cellStyle name="Note 39 3 4 3" xfId="41193" xr:uid="{00000000-0005-0000-0000-00007F550000}"/>
    <cellStyle name="Note 39 3 5" xfId="11725" xr:uid="{00000000-0005-0000-0000-000080550000}"/>
    <cellStyle name="Note 39 3 5 2" xfId="29160" xr:uid="{00000000-0005-0000-0000-000081550000}"/>
    <cellStyle name="Note 39 3 5 3" xfId="43613" xr:uid="{00000000-0005-0000-0000-000082550000}"/>
    <cellStyle name="Note 39 3 6" xfId="18732" xr:uid="{00000000-0005-0000-0000-000083550000}"/>
    <cellStyle name="Note 39 4" xfId="1892" xr:uid="{00000000-0005-0000-0000-000084550000}"/>
    <cellStyle name="Note 39 4 2" xfId="4403" xr:uid="{00000000-0005-0000-0000-000085550000}"/>
    <cellStyle name="Note 39 4 2 2" xfId="21839" xr:uid="{00000000-0005-0000-0000-000086550000}"/>
    <cellStyle name="Note 39 4 2 3" xfId="36292" xr:uid="{00000000-0005-0000-0000-000087550000}"/>
    <cellStyle name="Note 39 4 3" xfId="6865" xr:uid="{00000000-0005-0000-0000-000088550000}"/>
    <cellStyle name="Note 39 4 3 2" xfId="24300" xr:uid="{00000000-0005-0000-0000-000089550000}"/>
    <cellStyle name="Note 39 4 3 3" xfId="38753" xr:uid="{00000000-0005-0000-0000-00008A550000}"/>
    <cellStyle name="Note 39 4 4" xfId="9306" xr:uid="{00000000-0005-0000-0000-00008B550000}"/>
    <cellStyle name="Note 39 4 4 2" xfId="26741" xr:uid="{00000000-0005-0000-0000-00008C550000}"/>
    <cellStyle name="Note 39 4 4 3" xfId="41194" xr:uid="{00000000-0005-0000-0000-00008D550000}"/>
    <cellStyle name="Note 39 4 5" xfId="11726" xr:uid="{00000000-0005-0000-0000-00008E550000}"/>
    <cellStyle name="Note 39 4 5 2" xfId="29161" xr:uid="{00000000-0005-0000-0000-00008F550000}"/>
    <cellStyle name="Note 39 4 5 3" xfId="43614" xr:uid="{00000000-0005-0000-0000-000090550000}"/>
    <cellStyle name="Note 39 4 6" xfId="15243" xr:uid="{00000000-0005-0000-0000-000091550000}"/>
    <cellStyle name="Note 39 4 6 2" xfId="32678" xr:uid="{00000000-0005-0000-0000-000092550000}"/>
    <cellStyle name="Note 39 4 6 3" xfId="47131" xr:uid="{00000000-0005-0000-0000-000093550000}"/>
    <cellStyle name="Note 39 4 7" xfId="18733" xr:uid="{00000000-0005-0000-0000-000094550000}"/>
    <cellStyle name="Note 39 4 8" xfId="20405" xr:uid="{00000000-0005-0000-0000-000095550000}"/>
    <cellStyle name="Note 39 5" xfId="4400" xr:uid="{00000000-0005-0000-0000-000096550000}"/>
    <cellStyle name="Note 39 5 2" xfId="13925" xr:uid="{00000000-0005-0000-0000-000097550000}"/>
    <cellStyle name="Note 39 5 2 2" xfId="31360" xr:uid="{00000000-0005-0000-0000-000098550000}"/>
    <cellStyle name="Note 39 5 2 3" xfId="45813" xr:uid="{00000000-0005-0000-0000-000099550000}"/>
    <cellStyle name="Note 39 5 3" xfId="16386" xr:uid="{00000000-0005-0000-0000-00009A550000}"/>
    <cellStyle name="Note 39 5 3 2" xfId="33821" xr:uid="{00000000-0005-0000-0000-00009B550000}"/>
    <cellStyle name="Note 39 5 3 3" xfId="48274" xr:uid="{00000000-0005-0000-0000-00009C550000}"/>
    <cellStyle name="Note 39 5 4" xfId="21836" xr:uid="{00000000-0005-0000-0000-00009D550000}"/>
    <cellStyle name="Note 39 5 5" xfId="36289" xr:uid="{00000000-0005-0000-0000-00009E550000}"/>
    <cellStyle name="Note 39 6" xfId="6862" xr:uid="{00000000-0005-0000-0000-00009F550000}"/>
    <cellStyle name="Note 39 6 2" xfId="24297" xr:uid="{00000000-0005-0000-0000-0000A0550000}"/>
    <cellStyle name="Note 39 6 3" xfId="38750" xr:uid="{00000000-0005-0000-0000-0000A1550000}"/>
    <cellStyle name="Note 39 7" xfId="9303" xr:uid="{00000000-0005-0000-0000-0000A2550000}"/>
    <cellStyle name="Note 39 7 2" xfId="26738" xr:uid="{00000000-0005-0000-0000-0000A3550000}"/>
    <cellStyle name="Note 39 7 3" xfId="41191" xr:uid="{00000000-0005-0000-0000-0000A4550000}"/>
    <cellStyle name="Note 39 8" xfId="11723" xr:uid="{00000000-0005-0000-0000-0000A5550000}"/>
    <cellStyle name="Note 39 8 2" xfId="29158" xr:uid="{00000000-0005-0000-0000-0000A6550000}"/>
    <cellStyle name="Note 39 8 3" xfId="43611" xr:uid="{00000000-0005-0000-0000-0000A7550000}"/>
    <cellStyle name="Note 39 9" xfId="18730" xr:uid="{00000000-0005-0000-0000-0000A8550000}"/>
    <cellStyle name="Note 4" xfId="1893" xr:uid="{00000000-0005-0000-0000-0000A9550000}"/>
    <cellStyle name="Note 4 10" xfId="1894" xr:uid="{00000000-0005-0000-0000-0000AA550000}"/>
    <cellStyle name="Note 4 10 10" xfId="6867" xr:uid="{00000000-0005-0000-0000-0000AB550000}"/>
    <cellStyle name="Note 4 10 10 2" xfId="24302" xr:uid="{00000000-0005-0000-0000-0000AC550000}"/>
    <cellStyle name="Note 4 10 10 3" xfId="38755" xr:uid="{00000000-0005-0000-0000-0000AD550000}"/>
    <cellStyle name="Note 4 10 11" xfId="9308" xr:uid="{00000000-0005-0000-0000-0000AE550000}"/>
    <cellStyle name="Note 4 10 11 2" xfId="26743" xr:uid="{00000000-0005-0000-0000-0000AF550000}"/>
    <cellStyle name="Note 4 10 11 3" xfId="41196" xr:uid="{00000000-0005-0000-0000-0000B0550000}"/>
    <cellStyle name="Note 4 10 12" xfId="11728" xr:uid="{00000000-0005-0000-0000-0000B1550000}"/>
    <cellStyle name="Note 4 10 12 2" xfId="29163" xr:uid="{00000000-0005-0000-0000-0000B2550000}"/>
    <cellStyle name="Note 4 10 12 3" xfId="43616" xr:uid="{00000000-0005-0000-0000-0000B3550000}"/>
    <cellStyle name="Note 4 10 13" xfId="18735" xr:uid="{00000000-0005-0000-0000-0000B4550000}"/>
    <cellStyle name="Note 4 10 2" xfId="1895" xr:uid="{00000000-0005-0000-0000-0000B5550000}"/>
    <cellStyle name="Note 4 10 2 2" xfId="1896" xr:uid="{00000000-0005-0000-0000-0000B6550000}"/>
    <cellStyle name="Note 4 10 2 2 2" xfId="4407" xr:uid="{00000000-0005-0000-0000-0000B7550000}"/>
    <cellStyle name="Note 4 10 2 2 2 2" xfId="13931" xr:uid="{00000000-0005-0000-0000-0000B8550000}"/>
    <cellStyle name="Note 4 10 2 2 2 2 2" xfId="31366" xr:uid="{00000000-0005-0000-0000-0000B9550000}"/>
    <cellStyle name="Note 4 10 2 2 2 2 3" xfId="45819" xr:uid="{00000000-0005-0000-0000-0000BA550000}"/>
    <cellStyle name="Note 4 10 2 2 2 3" xfId="16392" xr:uid="{00000000-0005-0000-0000-0000BB550000}"/>
    <cellStyle name="Note 4 10 2 2 2 3 2" xfId="33827" xr:uid="{00000000-0005-0000-0000-0000BC550000}"/>
    <cellStyle name="Note 4 10 2 2 2 3 3" xfId="48280" xr:uid="{00000000-0005-0000-0000-0000BD550000}"/>
    <cellStyle name="Note 4 10 2 2 2 4" xfId="21843" xr:uid="{00000000-0005-0000-0000-0000BE550000}"/>
    <cellStyle name="Note 4 10 2 2 2 5" xfId="36296" xr:uid="{00000000-0005-0000-0000-0000BF550000}"/>
    <cellStyle name="Note 4 10 2 2 3" xfId="6869" xr:uid="{00000000-0005-0000-0000-0000C0550000}"/>
    <cellStyle name="Note 4 10 2 2 3 2" xfId="24304" xr:uid="{00000000-0005-0000-0000-0000C1550000}"/>
    <cellStyle name="Note 4 10 2 2 3 3" xfId="38757" xr:uid="{00000000-0005-0000-0000-0000C2550000}"/>
    <cellStyle name="Note 4 10 2 2 4" xfId="9310" xr:uid="{00000000-0005-0000-0000-0000C3550000}"/>
    <cellStyle name="Note 4 10 2 2 4 2" xfId="26745" xr:uid="{00000000-0005-0000-0000-0000C4550000}"/>
    <cellStyle name="Note 4 10 2 2 4 3" xfId="41198" xr:uid="{00000000-0005-0000-0000-0000C5550000}"/>
    <cellStyle name="Note 4 10 2 2 5" xfId="11730" xr:uid="{00000000-0005-0000-0000-0000C6550000}"/>
    <cellStyle name="Note 4 10 2 2 5 2" xfId="29165" xr:uid="{00000000-0005-0000-0000-0000C7550000}"/>
    <cellStyle name="Note 4 10 2 2 5 3" xfId="43618" xr:uid="{00000000-0005-0000-0000-0000C8550000}"/>
    <cellStyle name="Note 4 10 2 2 6" xfId="18737" xr:uid="{00000000-0005-0000-0000-0000C9550000}"/>
    <cellStyle name="Note 4 10 2 3" xfId="1897" xr:uid="{00000000-0005-0000-0000-0000CA550000}"/>
    <cellStyle name="Note 4 10 2 3 2" xfId="4408" xr:uid="{00000000-0005-0000-0000-0000CB550000}"/>
    <cellStyle name="Note 4 10 2 3 2 2" xfId="13932" xr:uid="{00000000-0005-0000-0000-0000CC550000}"/>
    <cellStyle name="Note 4 10 2 3 2 2 2" xfId="31367" xr:uid="{00000000-0005-0000-0000-0000CD550000}"/>
    <cellStyle name="Note 4 10 2 3 2 2 3" xfId="45820" xr:uid="{00000000-0005-0000-0000-0000CE550000}"/>
    <cellStyle name="Note 4 10 2 3 2 3" xfId="16393" xr:uid="{00000000-0005-0000-0000-0000CF550000}"/>
    <cellStyle name="Note 4 10 2 3 2 3 2" xfId="33828" xr:uid="{00000000-0005-0000-0000-0000D0550000}"/>
    <cellStyle name="Note 4 10 2 3 2 3 3" xfId="48281" xr:uid="{00000000-0005-0000-0000-0000D1550000}"/>
    <cellStyle name="Note 4 10 2 3 2 4" xfId="21844" xr:uid="{00000000-0005-0000-0000-0000D2550000}"/>
    <cellStyle name="Note 4 10 2 3 2 5" xfId="36297" xr:uid="{00000000-0005-0000-0000-0000D3550000}"/>
    <cellStyle name="Note 4 10 2 3 3" xfId="6870" xr:uid="{00000000-0005-0000-0000-0000D4550000}"/>
    <cellStyle name="Note 4 10 2 3 3 2" xfId="24305" xr:uid="{00000000-0005-0000-0000-0000D5550000}"/>
    <cellStyle name="Note 4 10 2 3 3 3" xfId="38758" xr:uid="{00000000-0005-0000-0000-0000D6550000}"/>
    <cellStyle name="Note 4 10 2 3 4" xfId="9311" xr:uid="{00000000-0005-0000-0000-0000D7550000}"/>
    <cellStyle name="Note 4 10 2 3 4 2" xfId="26746" xr:uid="{00000000-0005-0000-0000-0000D8550000}"/>
    <cellStyle name="Note 4 10 2 3 4 3" xfId="41199" xr:uid="{00000000-0005-0000-0000-0000D9550000}"/>
    <cellStyle name="Note 4 10 2 3 5" xfId="11731" xr:uid="{00000000-0005-0000-0000-0000DA550000}"/>
    <cellStyle name="Note 4 10 2 3 5 2" xfId="29166" xr:uid="{00000000-0005-0000-0000-0000DB550000}"/>
    <cellStyle name="Note 4 10 2 3 5 3" xfId="43619" xr:uid="{00000000-0005-0000-0000-0000DC550000}"/>
    <cellStyle name="Note 4 10 2 3 6" xfId="18738" xr:uid="{00000000-0005-0000-0000-0000DD550000}"/>
    <cellStyle name="Note 4 10 2 4" xfId="1898" xr:uid="{00000000-0005-0000-0000-0000DE550000}"/>
    <cellStyle name="Note 4 10 2 4 2" xfId="4409" xr:uid="{00000000-0005-0000-0000-0000DF550000}"/>
    <cellStyle name="Note 4 10 2 4 2 2" xfId="21845" xr:uid="{00000000-0005-0000-0000-0000E0550000}"/>
    <cellStyle name="Note 4 10 2 4 2 3" xfId="36298" xr:uid="{00000000-0005-0000-0000-0000E1550000}"/>
    <cellStyle name="Note 4 10 2 4 3" xfId="6871" xr:uid="{00000000-0005-0000-0000-0000E2550000}"/>
    <cellStyle name="Note 4 10 2 4 3 2" xfId="24306" xr:uid="{00000000-0005-0000-0000-0000E3550000}"/>
    <cellStyle name="Note 4 10 2 4 3 3" xfId="38759" xr:uid="{00000000-0005-0000-0000-0000E4550000}"/>
    <cellStyle name="Note 4 10 2 4 4" xfId="9312" xr:uid="{00000000-0005-0000-0000-0000E5550000}"/>
    <cellStyle name="Note 4 10 2 4 4 2" xfId="26747" xr:uid="{00000000-0005-0000-0000-0000E6550000}"/>
    <cellStyle name="Note 4 10 2 4 4 3" xfId="41200" xr:uid="{00000000-0005-0000-0000-0000E7550000}"/>
    <cellStyle name="Note 4 10 2 4 5" xfId="11732" xr:uid="{00000000-0005-0000-0000-0000E8550000}"/>
    <cellStyle name="Note 4 10 2 4 5 2" xfId="29167" xr:uid="{00000000-0005-0000-0000-0000E9550000}"/>
    <cellStyle name="Note 4 10 2 4 5 3" xfId="43620" xr:uid="{00000000-0005-0000-0000-0000EA550000}"/>
    <cellStyle name="Note 4 10 2 4 6" xfId="15244" xr:uid="{00000000-0005-0000-0000-0000EB550000}"/>
    <cellStyle name="Note 4 10 2 4 6 2" xfId="32679" xr:uid="{00000000-0005-0000-0000-0000EC550000}"/>
    <cellStyle name="Note 4 10 2 4 6 3" xfId="47132" xr:uid="{00000000-0005-0000-0000-0000ED550000}"/>
    <cellStyle name="Note 4 10 2 4 7" xfId="18739" xr:uid="{00000000-0005-0000-0000-0000EE550000}"/>
    <cellStyle name="Note 4 10 2 4 8" xfId="20406" xr:uid="{00000000-0005-0000-0000-0000EF550000}"/>
    <cellStyle name="Note 4 10 2 5" xfId="4406" xr:uid="{00000000-0005-0000-0000-0000F0550000}"/>
    <cellStyle name="Note 4 10 2 5 2" xfId="13930" xr:uid="{00000000-0005-0000-0000-0000F1550000}"/>
    <cellStyle name="Note 4 10 2 5 2 2" xfId="31365" xr:uid="{00000000-0005-0000-0000-0000F2550000}"/>
    <cellStyle name="Note 4 10 2 5 2 3" xfId="45818" xr:uid="{00000000-0005-0000-0000-0000F3550000}"/>
    <cellStyle name="Note 4 10 2 5 3" xfId="16391" xr:uid="{00000000-0005-0000-0000-0000F4550000}"/>
    <cellStyle name="Note 4 10 2 5 3 2" xfId="33826" xr:uid="{00000000-0005-0000-0000-0000F5550000}"/>
    <cellStyle name="Note 4 10 2 5 3 3" xfId="48279" xr:uid="{00000000-0005-0000-0000-0000F6550000}"/>
    <cellStyle name="Note 4 10 2 5 4" xfId="21842" xr:uid="{00000000-0005-0000-0000-0000F7550000}"/>
    <cellStyle name="Note 4 10 2 5 5" xfId="36295" xr:uid="{00000000-0005-0000-0000-0000F8550000}"/>
    <cellStyle name="Note 4 10 2 6" xfId="6868" xr:uid="{00000000-0005-0000-0000-0000F9550000}"/>
    <cellStyle name="Note 4 10 2 6 2" xfId="24303" xr:uid="{00000000-0005-0000-0000-0000FA550000}"/>
    <cellStyle name="Note 4 10 2 6 3" xfId="38756" xr:uid="{00000000-0005-0000-0000-0000FB550000}"/>
    <cellStyle name="Note 4 10 2 7" xfId="9309" xr:uid="{00000000-0005-0000-0000-0000FC550000}"/>
    <cellStyle name="Note 4 10 2 7 2" xfId="26744" xr:uid="{00000000-0005-0000-0000-0000FD550000}"/>
    <cellStyle name="Note 4 10 2 7 3" xfId="41197" xr:uid="{00000000-0005-0000-0000-0000FE550000}"/>
    <cellStyle name="Note 4 10 2 8" xfId="11729" xr:uid="{00000000-0005-0000-0000-0000FF550000}"/>
    <cellStyle name="Note 4 10 2 8 2" xfId="29164" xr:uid="{00000000-0005-0000-0000-000000560000}"/>
    <cellStyle name="Note 4 10 2 8 3" xfId="43617" xr:uid="{00000000-0005-0000-0000-000001560000}"/>
    <cellStyle name="Note 4 10 2 9" xfId="18736" xr:uid="{00000000-0005-0000-0000-000002560000}"/>
    <cellStyle name="Note 4 10 3" xfId="1899" xr:uid="{00000000-0005-0000-0000-000003560000}"/>
    <cellStyle name="Note 4 10 3 2" xfId="1900" xr:uid="{00000000-0005-0000-0000-000004560000}"/>
    <cellStyle name="Note 4 10 3 2 2" xfId="4411" xr:uid="{00000000-0005-0000-0000-000005560000}"/>
    <cellStyle name="Note 4 10 3 2 2 2" xfId="13934" xr:uid="{00000000-0005-0000-0000-000006560000}"/>
    <cellStyle name="Note 4 10 3 2 2 2 2" xfId="31369" xr:uid="{00000000-0005-0000-0000-000007560000}"/>
    <cellStyle name="Note 4 10 3 2 2 2 3" xfId="45822" xr:uid="{00000000-0005-0000-0000-000008560000}"/>
    <cellStyle name="Note 4 10 3 2 2 3" xfId="16395" xr:uid="{00000000-0005-0000-0000-000009560000}"/>
    <cellStyle name="Note 4 10 3 2 2 3 2" xfId="33830" xr:uid="{00000000-0005-0000-0000-00000A560000}"/>
    <cellStyle name="Note 4 10 3 2 2 3 3" xfId="48283" xr:uid="{00000000-0005-0000-0000-00000B560000}"/>
    <cellStyle name="Note 4 10 3 2 2 4" xfId="21847" xr:uid="{00000000-0005-0000-0000-00000C560000}"/>
    <cellStyle name="Note 4 10 3 2 2 5" xfId="36300" xr:uid="{00000000-0005-0000-0000-00000D560000}"/>
    <cellStyle name="Note 4 10 3 2 3" xfId="6873" xr:uid="{00000000-0005-0000-0000-00000E560000}"/>
    <cellStyle name="Note 4 10 3 2 3 2" xfId="24308" xr:uid="{00000000-0005-0000-0000-00000F560000}"/>
    <cellStyle name="Note 4 10 3 2 3 3" xfId="38761" xr:uid="{00000000-0005-0000-0000-000010560000}"/>
    <cellStyle name="Note 4 10 3 2 4" xfId="9314" xr:uid="{00000000-0005-0000-0000-000011560000}"/>
    <cellStyle name="Note 4 10 3 2 4 2" xfId="26749" xr:uid="{00000000-0005-0000-0000-000012560000}"/>
    <cellStyle name="Note 4 10 3 2 4 3" xfId="41202" xr:uid="{00000000-0005-0000-0000-000013560000}"/>
    <cellStyle name="Note 4 10 3 2 5" xfId="11734" xr:uid="{00000000-0005-0000-0000-000014560000}"/>
    <cellStyle name="Note 4 10 3 2 5 2" xfId="29169" xr:uid="{00000000-0005-0000-0000-000015560000}"/>
    <cellStyle name="Note 4 10 3 2 5 3" xfId="43622" xr:uid="{00000000-0005-0000-0000-000016560000}"/>
    <cellStyle name="Note 4 10 3 2 6" xfId="18741" xr:uid="{00000000-0005-0000-0000-000017560000}"/>
    <cellStyle name="Note 4 10 3 3" xfId="1901" xr:uid="{00000000-0005-0000-0000-000018560000}"/>
    <cellStyle name="Note 4 10 3 3 2" xfId="4412" xr:uid="{00000000-0005-0000-0000-000019560000}"/>
    <cellStyle name="Note 4 10 3 3 2 2" xfId="13935" xr:uid="{00000000-0005-0000-0000-00001A560000}"/>
    <cellStyle name="Note 4 10 3 3 2 2 2" xfId="31370" xr:uid="{00000000-0005-0000-0000-00001B560000}"/>
    <cellStyle name="Note 4 10 3 3 2 2 3" xfId="45823" xr:uid="{00000000-0005-0000-0000-00001C560000}"/>
    <cellStyle name="Note 4 10 3 3 2 3" xfId="16396" xr:uid="{00000000-0005-0000-0000-00001D560000}"/>
    <cellStyle name="Note 4 10 3 3 2 3 2" xfId="33831" xr:uid="{00000000-0005-0000-0000-00001E560000}"/>
    <cellStyle name="Note 4 10 3 3 2 3 3" xfId="48284" xr:uid="{00000000-0005-0000-0000-00001F560000}"/>
    <cellStyle name="Note 4 10 3 3 2 4" xfId="21848" xr:uid="{00000000-0005-0000-0000-000020560000}"/>
    <cellStyle name="Note 4 10 3 3 2 5" xfId="36301" xr:uid="{00000000-0005-0000-0000-000021560000}"/>
    <cellStyle name="Note 4 10 3 3 3" xfId="6874" xr:uid="{00000000-0005-0000-0000-000022560000}"/>
    <cellStyle name="Note 4 10 3 3 3 2" xfId="24309" xr:uid="{00000000-0005-0000-0000-000023560000}"/>
    <cellStyle name="Note 4 10 3 3 3 3" xfId="38762" xr:uid="{00000000-0005-0000-0000-000024560000}"/>
    <cellStyle name="Note 4 10 3 3 4" xfId="9315" xr:uid="{00000000-0005-0000-0000-000025560000}"/>
    <cellStyle name="Note 4 10 3 3 4 2" xfId="26750" xr:uid="{00000000-0005-0000-0000-000026560000}"/>
    <cellStyle name="Note 4 10 3 3 4 3" xfId="41203" xr:uid="{00000000-0005-0000-0000-000027560000}"/>
    <cellStyle name="Note 4 10 3 3 5" xfId="11735" xr:uid="{00000000-0005-0000-0000-000028560000}"/>
    <cellStyle name="Note 4 10 3 3 5 2" xfId="29170" xr:uid="{00000000-0005-0000-0000-000029560000}"/>
    <cellStyle name="Note 4 10 3 3 5 3" xfId="43623" xr:uid="{00000000-0005-0000-0000-00002A560000}"/>
    <cellStyle name="Note 4 10 3 3 6" xfId="18742" xr:uid="{00000000-0005-0000-0000-00002B560000}"/>
    <cellStyle name="Note 4 10 3 4" xfId="1902" xr:uid="{00000000-0005-0000-0000-00002C560000}"/>
    <cellStyle name="Note 4 10 3 4 2" xfId="4413" xr:uid="{00000000-0005-0000-0000-00002D560000}"/>
    <cellStyle name="Note 4 10 3 4 2 2" xfId="21849" xr:uid="{00000000-0005-0000-0000-00002E560000}"/>
    <cellStyle name="Note 4 10 3 4 2 3" xfId="36302" xr:uid="{00000000-0005-0000-0000-00002F560000}"/>
    <cellStyle name="Note 4 10 3 4 3" xfId="6875" xr:uid="{00000000-0005-0000-0000-000030560000}"/>
    <cellStyle name="Note 4 10 3 4 3 2" xfId="24310" xr:uid="{00000000-0005-0000-0000-000031560000}"/>
    <cellStyle name="Note 4 10 3 4 3 3" xfId="38763" xr:uid="{00000000-0005-0000-0000-000032560000}"/>
    <cellStyle name="Note 4 10 3 4 4" xfId="9316" xr:uid="{00000000-0005-0000-0000-000033560000}"/>
    <cellStyle name="Note 4 10 3 4 4 2" xfId="26751" xr:uid="{00000000-0005-0000-0000-000034560000}"/>
    <cellStyle name="Note 4 10 3 4 4 3" xfId="41204" xr:uid="{00000000-0005-0000-0000-000035560000}"/>
    <cellStyle name="Note 4 10 3 4 5" xfId="11736" xr:uid="{00000000-0005-0000-0000-000036560000}"/>
    <cellStyle name="Note 4 10 3 4 5 2" xfId="29171" xr:uid="{00000000-0005-0000-0000-000037560000}"/>
    <cellStyle name="Note 4 10 3 4 5 3" xfId="43624" xr:uid="{00000000-0005-0000-0000-000038560000}"/>
    <cellStyle name="Note 4 10 3 4 6" xfId="15245" xr:uid="{00000000-0005-0000-0000-000039560000}"/>
    <cellStyle name="Note 4 10 3 4 6 2" xfId="32680" xr:uid="{00000000-0005-0000-0000-00003A560000}"/>
    <cellStyle name="Note 4 10 3 4 6 3" xfId="47133" xr:uid="{00000000-0005-0000-0000-00003B560000}"/>
    <cellStyle name="Note 4 10 3 4 7" xfId="18743" xr:uid="{00000000-0005-0000-0000-00003C560000}"/>
    <cellStyle name="Note 4 10 3 4 8" xfId="20407" xr:uid="{00000000-0005-0000-0000-00003D560000}"/>
    <cellStyle name="Note 4 10 3 5" xfId="4410" xr:uid="{00000000-0005-0000-0000-00003E560000}"/>
    <cellStyle name="Note 4 10 3 5 2" xfId="13933" xr:uid="{00000000-0005-0000-0000-00003F560000}"/>
    <cellStyle name="Note 4 10 3 5 2 2" xfId="31368" xr:uid="{00000000-0005-0000-0000-000040560000}"/>
    <cellStyle name="Note 4 10 3 5 2 3" xfId="45821" xr:uid="{00000000-0005-0000-0000-000041560000}"/>
    <cellStyle name="Note 4 10 3 5 3" xfId="16394" xr:uid="{00000000-0005-0000-0000-000042560000}"/>
    <cellStyle name="Note 4 10 3 5 3 2" xfId="33829" xr:uid="{00000000-0005-0000-0000-000043560000}"/>
    <cellStyle name="Note 4 10 3 5 3 3" xfId="48282" xr:uid="{00000000-0005-0000-0000-000044560000}"/>
    <cellStyle name="Note 4 10 3 5 4" xfId="21846" xr:uid="{00000000-0005-0000-0000-000045560000}"/>
    <cellStyle name="Note 4 10 3 5 5" xfId="36299" xr:uid="{00000000-0005-0000-0000-000046560000}"/>
    <cellStyle name="Note 4 10 3 6" xfId="6872" xr:uid="{00000000-0005-0000-0000-000047560000}"/>
    <cellStyle name="Note 4 10 3 6 2" xfId="24307" xr:uid="{00000000-0005-0000-0000-000048560000}"/>
    <cellStyle name="Note 4 10 3 6 3" xfId="38760" xr:uid="{00000000-0005-0000-0000-000049560000}"/>
    <cellStyle name="Note 4 10 3 7" xfId="9313" xr:uid="{00000000-0005-0000-0000-00004A560000}"/>
    <cellStyle name="Note 4 10 3 7 2" xfId="26748" xr:uid="{00000000-0005-0000-0000-00004B560000}"/>
    <cellStyle name="Note 4 10 3 7 3" xfId="41201" xr:uid="{00000000-0005-0000-0000-00004C560000}"/>
    <cellStyle name="Note 4 10 3 8" xfId="11733" xr:uid="{00000000-0005-0000-0000-00004D560000}"/>
    <cellStyle name="Note 4 10 3 8 2" xfId="29168" xr:uid="{00000000-0005-0000-0000-00004E560000}"/>
    <cellStyle name="Note 4 10 3 8 3" xfId="43621" xr:uid="{00000000-0005-0000-0000-00004F560000}"/>
    <cellStyle name="Note 4 10 3 9" xfId="18740" xr:uid="{00000000-0005-0000-0000-000050560000}"/>
    <cellStyle name="Note 4 10 4" xfId="1903" xr:uid="{00000000-0005-0000-0000-000051560000}"/>
    <cellStyle name="Note 4 10 4 2" xfId="1904" xr:uid="{00000000-0005-0000-0000-000052560000}"/>
    <cellStyle name="Note 4 10 4 2 2" xfId="4415" xr:uid="{00000000-0005-0000-0000-000053560000}"/>
    <cellStyle name="Note 4 10 4 2 2 2" xfId="13937" xr:uid="{00000000-0005-0000-0000-000054560000}"/>
    <cellStyle name="Note 4 10 4 2 2 2 2" xfId="31372" xr:uid="{00000000-0005-0000-0000-000055560000}"/>
    <cellStyle name="Note 4 10 4 2 2 2 3" xfId="45825" xr:uid="{00000000-0005-0000-0000-000056560000}"/>
    <cellStyle name="Note 4 10 4 2 2 3" xfId="16398" xr:uid="{00000000-0005-0000-0000-000057560000}"/>
    <cellStyle name="Note 4 10 4 2 2 3 2" xfId="33833" xr:uid="{00000000-0005-0000-0000-000058560000}"/>
    <cellStyle name="Note 4 10 4 2 2 3 3" xfId="48286" xr:uid="{00000000-0005-0000-0000-000059560000}"/>
    <cellStyle name="Note 4 10 4 2 2 4" xfId="21851" xr:uid="{00000000-0005-0000-0000-00005A560000}"/>
    <cellStyle name="Note 4 10 4 2 2 5" xfId="36304" xr:uid="{00000000-0005-0000-0000-00005B560000}"/>
    <cellStyle name="Note 4 10 4 2 3" xfId="6877" xr:uid="{00000000-0005-0000-0000-00005C560000}"/>
    <cellStyle name="Note 4 10 4 2 3 2" xfId="24312" xr:uid="{00000000-0005-0000-0000-00005D560000}"/>
    <cellStyle name="Note 4 10 4 2 3 3" xfId="38765" xr:uid="{00000000-0005-0000-0000-00005E560000}"/>
    <cellStyle name="Note 4 10 4 2 4" xfId="9318" xr:uid="{00000000-0005-0000-0000-00005F560000}"/>
    <cellStyle name="Note 4 10 4 2 4 2" xfId="26753" xr:uid="{00000000-0005-0000-0000-000060560000}"/>
    <cellStyle name="Note 4 10 4 2 4 3" xfId="41206" xr:uid="{00000000-0005-0000-0000-000061560000}"/>
    <cellStyle name="Note 4 10 4 2 5" xfId="11738" xr:uid="{00000000-0005-0000-0000-000062560000}"/>
    <cellStyle name="Note 4 10 4 2 5 2" xfId="29173" xr:uid="{00000000-0005-0000-0000-000063560000}"/>
    <cellStyle name="Note 4 10 4 2 5 3" xfId="43626" xr:uid="{00000000-0005-0000-0000-000064560000}"/>
    <cellStyle name="Note 4 10 4 2 6" xfId="18745" xr:uid="{00000000-0005-0000-0000-000065560000}"/>
    <cellStyle name="Note 4 10 4 3" xfId="1905" xr:uid="{00000000-0005-0000-0000-000066560000}"/>
    <cellStyle name="Note 4 10 4 3 2" xfId="4416" xr:uid="{00000000-0005-0000-0000-000067560000}"/>
    <cellStyle name="Note 4 10 4 3 2 2" xfId="13938" xr:uid="{00000000-0005-0000-0000-000068560000}"/>
    <cellStyle name="Note 4 10 4 3 2 2 2" xfId="31373" xr:uid="{00000000-0005-0000-0000-000069560000}"/>
    <cellStyle name="Note 4 10 4 3 2 2 3" xfId="45826" xr:uid="{00000000-0005-0000-0000-00006A560000}"/>
    <cellStyle name="Note 4 10 4 3 2 3" xfId="16399" xr:uid="{00000000-0005-0000-0000-00006B560000}"/>
    <cellStyle name="Note 4 10 4 3 2 3 2" xfId="33834" xr:uid="{00000000-0005-0000-0000-00006C560000}"/>
    <cellStyle name="Note 4 10 4 3 2 3 3" xfId="48287" xr:uid="{00000000-0005-0000-0000-00006D560000}"/>
    <cellStyle name="Note 4 10 4 3 2 4" xfId="21852" xr:uid="{00000000-0005-0000-0000-00006E560000}"/>
    <cellStyle name="Note 4 10 4 3 2 5" xfId="36305" xr:uid="{00000000-0005-0000-0000-00006F560000}"/>
    <cellStyle name="Note 4 10 4 3 3" xfId="6878" xr:uid="{00000000-0005-0000-0000-000070560000}"/>
    <cellStyle name="Note 4 10 4 3 3 2" xfId="24313" xr:uid="{00000000-0005-0000-0000-000071560000}"/>
    <cellStyle name="Note 4 10 4 3 3 3" xfId="38766" xr:uid="{00000000-0005-0000-0000-000072560000}"/>
    <cellStyle name="Note 4 10 4 3 4" xfId="9319" xr:uid="{00000000-0005-0000-0000-000073560000}"/>
    <cellStyle name="Note 4 10 4 3 4 2" xfId="26754" xr:uid="{00000000-0005-0000-0000-000074560000}"/>
    <cellStyle name="Note 4 10 4 3 4 3" xfId="41207" xr:uid="{00000000-0005-0000-0000-000075560000}"/>
    <cellStyle name="Note 4 10 4 3 5" xfId="11739" xr:uid="{00000000-0005-0000-0000-000076560000}"/>
    <cellStyle name="Note 4 10 4 3 5 2" xfId="29174" xr:uid="{00000000-0005-0000-0000-000077560000}"/>
    <cellStyle name="Note 4 10 4 3 5 3" xfId="43627" xr:uid="{00000000-0005-0000-0000-000078560000}"/>
    <cellStyle name="Note 4 10 4 3 6" xfId="18746" xr:uid="{00000000-0005-0000-0000-000079560000}"/>
    <cellStyle name="Note 4 10 4 4" xfId="1906" xr:uid="{00000000-0005-0000-0000-00007A560000}"/>
    <cellStyle name="Note 4 10 4 4 2" xfId="4417" xr:uid="{00000000-0005-0000-0000-00007B560000}"/>
    <cellStyle name="Note 4 10 4 4 2 2" xfId="21853" xr:uid="{00000000-0005-0000-0000-00007C560000}"/>
    <cellStyle name="Note 4 10 4 4 2 3" xfId="36306" xr:uid="{00000000-0005-0000-0000-00007D560000}"/>
    <cellStyle name="Note 4 10 4 4 3" xfId="6879" xr:uid="{00000000-0005-0000-0000-00007E560000}"/>
    <cellStyle name="Note 4 10 4 4 3 2" xfId="24314" xr:uid="{00000000-0005-0000-0000-00007F560000}"/>
    <cellStyle name="Note 4 10 4 4 3 3" xfId="38767" xr:uid="{00000000-0005-0000-0000-000080560000}"/>
    <cellStyle name="Note 4 10 4 4 4" xfId="9320" xr:uid="{00000000-0005-0000-0000-000081560000}"/>
    <cellStyle name="Note 4 10 4 4 4 2" xfId="26755" xr:uid="{00000000-0005-0000-0000-000082560000}"/>
    <cellStyle name="Note 4 10 4 4 4 3" xfId="41208" xr:uid="{00000000-0005-0000-0000-000083560000}"/>
    <cellStyle name="Note 4 10 4 4 5" xfId="11740" xr:uid="{00000000-0005-0000-0000-000084560000}"/>
    <cellStyle name="Note 4 10 4 4 5 2" xfId="29175" xr:uid="{00000000-0005-0000-0000-000085560000}"/>
    <cellStyle name="Note 4 10 4 4 5 3" xfId="43628" xr:uid="{00000000-0005-0000-0000-000086560000}"/>
    <cellStyle name="Note 4 10 4 4 6" xfId="15246" xr:uid="{00000000-0005-0000-0000-000087560000}"/>
    <cellStyle name="Note 4 10 4 4 6 2" xfId="32681" xr:uid="{00000000-0005-0000-0000-000088560000}"/>
    <cellStyle name="Note 4 10 4 4 6 3" xfId="47134" xr:uid="{00000000-0005-0000-0000-000089560000}"/>
    <cellStyle name="Note 4 10 4 4 7" xfId="18747" xr:uid="{00000000-0005-0000-0000-00008A560000}"/>
    <cellStyle name="Note 4 10 4 4 8" xfId="20408" xr:uid="{00000000-0005-0000-0000-00008B560000}"/>
    <cellStyle name="Note 4 10 4 5" xfId="4414" xr:uid="{00000000-0005-0000-0000-00008C560000}"/>
    <cellStyle name="Note 4 10 4 5 2" xfId="13936" xr:uid="{00000000-0005-0000-0000-00008D560000}"/>
    <cellStyle name="Note 4 10 4 5 2 2" xfId="31371" xr:uid="{00000000-0005-0000-0000-00008E560000}"/>
    <cellStyle name="Note 4 10 4 5 2 3" xfId="45824" xr:uid="{00000000-0005-0000-0000-00008F560000}"/>
    <cellStyle name="Note 4 10 4 5 3" xfId="16397" xr:uid="{00000000-0005-0000-0000-000090560000}"/>
    <cellStyle name="Note 4 10 4 5 3 2" xfId="33832" xr:uid="{00000000-0005-0000-0000-000091560000}"/>
    <cellStyle name="Note 4 10 4 5 3 3" xfId="48285" xr:uid="{00000000-0005-0000-0000-000092560000}"/>
    <cellStyle name="Note 4 10 4 5 4" xfId="21850" xr:uid="{00000000-0005-0000-0000-000093560000}"/>
    <cellStyle name="Note 4 10 4 5 5" xfId="36303" xr:uid="{00000000-0005-0000-0000-000094560000}"/>
    <cellStyle name="Note 4 10 4 6" xfId="6876" xr:uid="{00000000-0005-0000-0000-000095560000}"/>
    <cellStyle name="Note 4 10 4 6 2" xfId="24311" xr:uid="{00000000-0005-0000-0000-000096560000}"/>
    <cellStyle name="Note 4 10 4 6 3" xfId="38764" xr:uid="{00000000-0005-0000-0000-000097560000}"/>
    <cellStyle name="Note 4 10 4 7" xfId="9317" xr:uid="{00000000-0005-0000-0000-000098560000}"/>
    <cellStyle name="Note 4 10 4 7 2" xfId="26752" xr:uid="{00000000-0005-0000-0000-000099560000}"/>
    <cellStyle name="Note 4 10 4 7 3" xfId="41205" xr:uid="{00000000-0005-0000-0000-00009A560000}"/>
    <cellStyle name="Note 4 10 4 8" xfId="11737" xr:uid="{00000000-0005-0000-0000-00009B560000}"/>
    <cellStyle name="Note 4 10 4 8 2" xfId="29172" xr:uid="{00000000-0005-0000-0000-00009C560000}"/>
    <cellStyle name="Note 4 10 4 8 3" xfId="43625" xr:uid="{00000000-0005-0000-0000-00009D560000}"/>
    <cellStyle name="Note 4 10 4 9" xfId="18744" xr:uid="{00000000-0005-0000-0000-00009E560000}"/>
    <cellStyle name="Note 4 10 5" xfId="1907" xr:uid="{00000000-0005-0000-0000-00009F560000}"/>
    <cellStyle name="Note 4 10 5 2" xfId="1908" xr:uid="{00000000-0005-0000-0000-0000A0560000}"/>
    <cellStyle name="Note 4 10 5 2 2" xfId="4419" xr:uid="{00000000-0005-0000-0000-0000A1560000}"/>
    <cellStyle name="Note 4 10 5 2 2 2" xfId="13940" xr:uid="{00000000-0005-0000-0000-0000A2560000}"/>
    <cellStyle name="Note 4 10 5 2 2 2 2" xfId="31375" xr:uid="{00000000-0005-0000-0000-0000A3560000}"/>
    <cellStyle name="Note 4 10 5 2 2 2 3" xfId="45828" xr:uid="{00000000-0005-0000-0000-0000A4560000}"/>
    <cellStyle name="Note 4 10 5 2 2 3" xfId="16401" xr:uid="{00000000-0005-0000-0000-0000A5560000}"/>
    <cellStyle name="Note 4 10 5 2 2 3 2" xfId="33836" xr:uid="{00000000-0005-0000-0000-0000A6560000}"/>
    <cellStyle name="Note 4 10 5 2 2 3 3" xfId="48289" xr:uid="{00000000-0005-0000-0000-0000A7560000}"/>
    <cellStyle name="Note 4 10 5 2 2 4" xfId="21855" xr:uid="{00000000-0005-0000-0000-0000A8560000}"/>
    <cellStyle name="Note 4 10 5 2 2 5" xfId="36308" xr:uid="{00000000-0005-0000-0000-0000A9560000}"/>
    <cellStyle name="Note 4 10 5 2 3" xfId="6881" xr:uid="{00000000-0005-0000-0000-0000AA560000}"/>
    <cellStyle name="Note 4 10 5 2 3 2" xfId="24316" xr:uid="{00000000-0005-0000-0000-0000AB560000}"/>
    <cellStyle name="Note 4 10 5 2 3 3" xfId="38769" xr:uid="{00000000-0005-0000-0000-0000AC560000}"/>
    <cellStyle name="Note 4 10 5 2 4" xfId="9322" xr:uid="{00000000-0005-0000-0000-0000AD560000}"/>
    <cellStyle name="Note 4 10 5 2 4 2" xfId="26757" xr:uid="{00000000-0005-0000-0000-0000AE560000}"/>
    <cellStyle name="Note 4 10 5 2 4 3" xfId="41210" xr:uid="{00000000-0005-0000-0000-0000AF560000}"/>
    <cellStyle name="Note 4 10 5 2 5" xfId="11742" xr:uid="{00000000-0005-0000-0000-0000B0560000}"/>
    <cellStyle name="Note 4 10 5 2 5 2" xfId="29177" xr:uid="{00000000-0005-0000-0000-0000B1560000}"/>
    <cellStyle name="Note 4 10 5 2 5 3" xfId="43630" xr:uid="{00000000-0005-0000-0000-0000B2560000}"/>
    <cellStyle name="Note 4 10 5 2 6" xfId="18749" xr:uid="{00000000-0005-0000-0000-0000B3560000}"/>
    <cellStyle name="Note 4 10 5 3" xfId="1909" xr:uid="{00000000-0005-0000-0000-0000B4560000}"/>
    <cellStyle name="Note 4 10 5 3 2" xfId="4420" xr:uid="{00000000-0005-0000-0000-0000B5560000}"/>
    <cellStyle name="Note 4 10 5 3 2 2" xfId="13941" xr:uid="{00000000-0005-0000-0000-0000B6560000}"/>
    <cellStyle name="Note 4 10 5 3 2 2 2" xfId="31376" xr:uid="{00000000-0005-0000-0000-0000B7560000}"/>
    <cellStyle name="Note 4 10 5 3 2 2 3" xfId="45829" xr:uid="{00000000-0005-0000-0000-0000B8560000}"/>
    <cellStyle name="Note 4 10 5 3 2 3" xfId="16402" xr:uid="{00000000-0005-0000-0000-0000B9560000}"/>
    <cellStyle name="Note 4 10 5 3 2 3 2" xfId="33837" xr:uid="{00000000-0005-0000-0000-0000BA560000}"/>
    <cellStyle name="Note 4 10 5 3 2 3 3" xfId="48290" xr:uid="{00000000-0005-0000-0000-0000BB560000}"/>
    <cellStyle name="Note 4 10 5 3 2 4" xfId="21856" xr:uid="{00000000-0005-0000-0000-0000BC560000}"/>
    <cellStyle name="Note 4 10 5 3 2 5" xfId="36309" xr:uid="{00000000-0005-0000-0000-0000BD560000}"/>
    <cellStyle name="Note 4 10 5 3 3" xfId="6882" xr:uid="{00000000-0005-0000-0000-0000BE560000}"/>
    <cellStyle name="Note 4 10 5 3 3 2" xfId="24317" xr:uid="{00000000-0005-0000-0000-0000BF560000}"/>
    <cellStyle name="Note 4 10 5 3 3 3" xfId="38770" xr:uid="{00000000-0005-0000-0000-0000C0560000}"/>
    <cellStyle name="Note 4 10 5 3 4" xfId="9323" xr:uid="{00000000-0005-0000-0000-0000C1560000}"/>
    <cellStyle name="Note 4 10 5 3 4 2" xfId="26758" xr:uid="{00000000-0005-0000-0000-0000C2560000}"/>
    <cellStyle name="Note 4 10 5 3 4 3" xfId="41211" xr:uid="{00000000-0005-0000-0000-0000C3560000}"/>
    <cellStyle name="Note 4 10 5 3 5" xfId="11743" xr:uid="{00000000-0005-0000-0000-0000C4560000}"/>
    <cellStyle name="Note 4 10 5 3 5 2" xfId="29178" xr:uid="{00000000-0005-0000-0000-0000C5560000}"/>
    <cellStyle name="Note 4 10 5 3 5 3" xfId="43631" xr:uid="{00000000-0005-0000-0000-0000C6560000}"/>
    <cellStyle name="Note 4 10 5 3 6" xfId="18750" xr:uid="{00000000-0005-0000-0000-0000C7560000}"/>
    <cellStyle name="Note 4 10 5 4" xfId="1910" xr:uid="{00000000-0005-0000-0000-0000C8560000}"/>
    <cellStyle name="Note 4 10 5 4 2" xfId="4421" xr:uid="{00000000-0005-0000-0000-0000C9560000}"/>
    <cellStyle name="Note 4 10 5 4 2 2" xfId="21857" xr:uid="{00000000-0005-0000-0000-0000CA560000}"/>
    <cellStyle name="Note 4 10 5 4 2 3" xfId="36310" xr:uid="{00000000-0005-0000-0000-0000CB560000}"/>
    <cellStyle name="Note 4 10 5 4 3" xfId="6883" xr:uid="{00000000-0005-0000-0000-0000CC560000}"/>
    <cellStyle name="Note 4 10 5 4 3 2" xfId="24318" xr:uid="{00000000-0005-0000-0000-0000CD560000}"/>
    <cellStyle name="Note 4 10 5 4 3 3" xfId="38771" xr:uid="{00000000-0005-0000-0000-0000CE560000}"/>
    <cellStyle name="Note 4 10 5 4 4" xfId="9324" xr:uid="{00000000-0005-0000-0000-0000CF560000}"/>
    <cellStyle name="Note 4 10 5 4 4 2" xfId="26759" xr:uid="{00000000-0005-0000-0000-0000D0560000}"/>
    <cellStyle name="Note 4 10 5 4 4 3" xfId="41212" xr:uid="{00000000-0005-0000-0000-0000D1560000}"/>
    <cellStyle name="Note 4 10 5 4 5" xfId="11744" xr:uid="{00000000-0005-0000-0000-0000D2560000}"/>
    <cellStyle name="Note 4 10 5 4 5 2" xfId="29179" xr:uid="{00000000-0005-0000-0000-0000D3560000}"/>
    <cellStyle name="Note 4 10 5 4 5 3" xfId="43632" xr:uid="{00000000-0005-0000-0000-0000D4560000}"/>
    <cellStyle name="Note 4 10 5 4 6" xfId="15247" xr:uid="{00000000-0005-0000-0000-0000D5560000}"/>
    <cellStyle name="Note 4 10 5 4 6 2" xfId="32682" xr:uid="{00000000-0005-0000-0000-0000D6560000}"/>
    <cellStyle name="Note 4 10 5 4 6 3" xfId="47135" xr:uid="{00000000-0005-0000-0000-0000D7560000}"/>
    <cellStyle name="Note 4 10 5 4 7" xfId="18751" xr:uid="{00000000-0005-0000-0000-0000D8560000}"/>
    <cellStyle name="Note 4 10 5 4 8" xfId="20409" xr:uid="{00000000-0005-0000-0000-0000D9560000}"/>
    <cellStyle name="Note 4 10 5 5" xfId="4418" xr:uid="{00000000-0005-0000-0000-0000DA560000}"/>
    <cellStyle name="Note 4 10 5 5 2" xfId="13939" xr:uid="{00000000-0005-0000-0000-0000DB560000}"/>
    <cellStyle name="Note 4 10 5 5 2 2" xfId="31374" xr:uid="{00000000-0005-0000-0000-0000DC560000}"/>
    <cellStyle name="Note 4 10 5 5 2 3" xfId="45827" xr:uid="{00000000-0005-0000-0000-0000DD560000}"/>
    <cellStyle name="Note 4 10 5 5 3" xfId="16400" xr:uid="{00000000-0005-0000-0000-0000DE560000}"/>
    <cellStyle name="Note 4 10 5 5 3 2" xfId="33835" xr:uid="{00000000-0005-0000-0000-0000DF560000}"/>
    <cellStyle name="Note 4 10 5 5 3 3" xfId="48288" xr:uid="{00000000-0005-0000-0000-0000E0560000}"/>
    <cellStyle name="Note 4 10 5 5 4" xfId="21854" xr:uid="{00000000-0005-0000-0000-0000E1560000}"/>
    <cellStyle name="Note 4 10 5 5 5" xfId="36307" xr:uid="{00000000-0005-0000-0000-0000E2560000}"/>
    <cellStyle name="Note 4 10 5 6" xfId="6880" xr:uid="{00000000-0005-0000-0000-0000E3560000}"/>
    <cellStyle name="Note 4 10 5 6 2" xfId="24315" xr:uid="{00000000-0005-0000-0000-0000E4560000}"/>
    <cellStyle name="Note 4 10 5 6 3" xfId="38768" xr:uid="{00000000-0005-0000-0000-0000E5560000}"/>
    <cellStyle name="Note 4 10 5 7" xfId="9321" xr:uid="{00000000-0005-0000-0000-0000E6560000}"/>
    <cellStyle name="Note 4 10 5 7 2" xfId="26756" xr:uid="{00000000-0005-0000-0000-0000E7560000}"/>
    <cellStyle name="Note 4 10 5 7 3" xfId="41209" xr:uid="{00000000-0005-0000-0000-0000E8560000}"/>
    <cellStyle name="Note 4 10 5 8" xfId="11741" xr:uid="{00000000-0005-0000-0000-0000E9560000}"/>
    <cellStyle name="Note 4 10 5 8 2" xfId="29176" xr:uid="{00000000-0005-0000-0000-0000EA560000}"/>
    <cellStyle name="Note 4 10 5 8 3" xfId="43629" xr:uid="{00000000-0005-0000-0000-0000EB560000}"/>
    <cellStyle name="Note 4 10 5 9" xfId="18748" xr:uid="{00000000-0005-0000-0000-0000EC560000}"/>
    <cellStyle name="Note 4 10 6" xfId="1911" xr:uid="{00000000-0005-0000-0000-0000ED560000}"/>
    <cellStyle name="Note 4 10 6 2" xfId="4422" xr:uid="{00000000-0005-0000-0000-0000EE560000}"/>
    <cellStyle name="Note 4 10 6 2 2" xfId="13942" xr:uid="{00000000-0005-0000-0000-0000EF560000}"/>
    <cellStyle name="Note 4 10 6 2 2 2" xfId="31377" xr:uid="{00000000-0005-0000-0000-0000F0560000}"/>
    <cellStyle name="Note 4 10 6 2 2 3" xfId="45830" xr:uid="{00000000-0005-0000-0000-0000F1560000}"/>
    <cellStyle name="Note 4 10 6 2 3" xfId="16403" xr:uid="{00000000-0005-0000-0000-0000F2560000}"/>
    <cellStyle name="Note 4 10 6 2 3 2" xfId="33838" xr:uid="{00000000-0005-0000-0000-0000F3560000}"/>
    <cellStyle name="Note 4 10 6 2 3 3" xfId="48291" xr:uid="{00000000-0005-0000-0000-0000F4560000}"/>
    <cellStyle name="Note 4 10 6 2 4" xfId="21858" xr:uid="{00000000-0005-0000-0000-0000F5560000}"/>
    <cellStyle name="Note 4 10 6 2 5" xfId="36311" xr:uid="{00000000-0005-0000-0000-0000F6560000}"/>
    <cellStyle name="Note 4 10 6 3" xfId="6884" xr:uid="{00000000-0005-0000-0000-0000F7560000}"/>
    <cellStyle name="Note 4 10 6 3 2" xfId="24319" xr:uid="{00000000-0005-0000-0000-0000F8560000}"/>
    <cellStyle name="Note 4 10 6 3 3" xfId="38772" xr:uid="{00000000-0005-0000-0000-0000F9560000}"/>
    <cellStyle name="Note 4 10 6 4" xfId="9325" xr:uid="{00000000-0005-0000-0000-0000FA560000}"/>
    <cellStyle name="Note 4 10 6 4 2" xfId="26760" xr:uid="{00000000-0005-0000-0000-0000FB560000}"/>
    <cellStyle name="Note 4 10 6 4 3" xfId="41213" xr:uid="{00000000-0005-0000-0000-0000FC560000}"/>
    <cellStyle name="Note 4 10 6 5" xfId="11745" xr:uid="{00000000-0005-0000-0000-0000FD560000}"/>
    <cellStyle name="Note 4 10 6 5 2" xfId="29180" xr:uid="{00000000-0005-0000-0000-0000FE560000}"/>
    <cellStyle name="Note 4 10 6 5 3" xfId="43633" xr:uid="{00000000-0005-0000-0000-0000FF560000}"/>
    <cellStyle name="Note 4 10 6 6" xfId="18752" xr:uid="{00000000-0005-0000-0000-000000570000}"/>
    <cellStyle name="Note 4 10 7" xfId="1912" xr:uid="{00000000-0005-0000-0000-000001570000}"/>
    <cellStyle name="Note 4 10 7 2" xfId="4423" xr:uid="{00000000-0005-0000-0000-000002570000}"/>
    <cellStyle name="Note 4 10 7 2 2" xfId="13943" xr:uid="{00000000-0005-0000-0000-000003570000}"/>
    <cellStyle name="Note 4 10 7 2 2 2" xfId="31378" xr:uid="{00000000-0005-0000-0000-000004570000}"/>
    <cellStyle name="Note 4 10 7 2 2 3" xfId="45831" xr:uid="{00000000-0005-0000-0000-000005570000}"/>
    <cellStyle name="Note 4 10 7 2 3" xfId="16404" xr:uid="{00000000-0005-0000-0000-000006570000}"/>
    <cellStyle name="Note 4 10 7 2 3 2" xfId="33839" xr:uid="{00000000-0005-0000-0000-000007570000}"/>
    <cellStyle name="Note 4 10 7 2 3 3" xfId="48292" xr:uid="{00000000-0005-0000-0000-000008570000}"/>
    <cellStyle name="Note 4 10 7 2 4" xfId="21859" xr:uid="{00000000-0005-0000-0000-000009570000}"/>
    <cellStyle name="Note 4 10 7 2 5" xfId="36312" xr:uid="{00000000-0005-0000-0000-00000A570000}"/>
    <cellStyle name="Note 4 10 7 3" xfId="6885" xr:uid="{00000000-0005-0000-0000-00000B570000}"/>
    <cellStyle name="Note 4 10 7 3 2" xfId="24320" xr:uid="{00000000-0005-0000-0000-00000C570000}"/>
    <cellStyle name="Note 4 10 7 3 3" xfId="38773" xr:uid="{00000000-0005-0000-0000-00000D570000}"/>
    <cellStyle name="Note 4 10 7 4" xfId="9326" xr:uid="{00000000-0005-0000-0000-00000E570000}"/>
    <cellStyle name="Note 4 10 7 4 2" xfId="26761" xr:uid="{00000000-0005-0000-0000-00000F570000}"/>
    <cellStyle name="Note 4 10 7 4 3" xfId="41214" xr:uid="{00000000-0005-0000-0000-000010570000}"/>
    <cellStyle name="Note 4 10 7 5" xfId="11746" xr:uid="{00000000-0005-0000-0000-000011570000}"/>
    <cellStyle name="Note 4 10 7 5 2" xfId="29181" xr:uid="{00000000-0005-0000-0000-000012570000}"/>
    <cellStyle name="Note 4 10 7 5 3" xfId="43634" xr:uid="{00000000-0005-0000-0000-000013570000}"/>
    <cellStyle name="Note 4 10 7 6" xfId="18753" xr:uid="{00000000-0005-0000-0000-000014570000}"/>
    <cellStyle name="Note 4 10 8" xfId="1913" xr:uid="{00000000-0005-0000-0000-000015570000}"/>
    <cellStyle name="Note 4 10 8 2" xfId="4424" xr:uid="{00000000-0005-0000-0000-000016570000}"/>
    <cellStyle name="Note 4 10 8 2 2" xfId="21860" xr:uid="{00000000-0005-0000-0000-000017570000}"/>
    <cellStyle name="Note 4 10 8 2 3" xfId="36313" xr:uid="{00000000-0005-0000-0000-000018570000}"/>
    <cellStyle name="Note 4 10 8 3" xfId="6886" xr:uid="{00000000-0005-0000-0000-000019570000}"/>
    <cellStyle name="Note 4 10 8 3 2" xfId="24321" xr:uid="{00000000-0005-0000-0000-00001A570000}"/>
    <cellStyle name="Note 4 10 8 3 3" xfId="38774" xr:uid="{00000000-0005-0000-0000-00001B570000}"/>
    <cellStyle name="Note 4 10 8 4" xfId="9327" xr:uid="{00000000-0005-0000-0000-00001C570000}"/>
    <cellStyle name="Note 4 10 8 4 2" xfId="26762" xr:uid="{00000000-0005-0000-0000-00001D570000}"/>
    <cellStyle name="Note 4 10 8 4 3" xfId="41215" xr:uid="{00000000-0005-0000-0000-00001E570000}"/>
    <cellStyle name="Note 4 10 8 5" xfId="11747" xr:uid="{00000000-0005-0000-0000-00001F570000}"/>
    <cellStyle name="Note 4 10 8 5 2" xfId="29182" xr:uid="{00000000-0005-0000-0000-000020570000}"/>
    <cellStyle name="Note 4 10 8 5 3" xfId="43635" xr:uid="{00000000-0005-0000-0000-000021570000}"/>
    <cellStyle name="Note 4 10 8 6" xfId="15248" xr:uid="{00000000-0005-0000-0000-000022570000}"/>
    <cellStyle name="Note 4 10 8 6 2" xfId="32683" xr:uid="{00000000-0005-0000-0000-000023570000}"/>
    <cellStyle name="Note 4 10 8 6 3" xfId="47136" xr:uid="{00000000-0005-0000-0000-000024570000}"/>
    <cellStyle name="Note 4 10 8 7" xfId="18754" xr:uid="{00000000-0005-0000-0000-000025570000}"/>
    <cellStyle name="Note 4 10 8 8" xfId="20410" xr:uid="{00000000-0005-0000-0000-000026570000}"/>
    <cellStyle name="Note 4 10 9" xfId="4405" xr:uid="{00000000-0005-0000-0000-000027570000}"/>
    <cellStyle name="Note 4 10 9 2" xfId="13929" xr:uid="{00000000-0005-0000-0000-000028570000}"/>
    <cellStyle name="Note 4 10 9 2 2" xfId="31364" xr:uid="{00000000-0005-0000-0000-000029570000}"/>
    <cellStyle name="Note 4 10 9 2 3" xfId="45817" xr:uid="{00000000-0005-0000-0000-00002A570000}"/>
    <cellStyle name="Note 4 10 9 3" xfId="16390" xr:uid="{00000000-0005-0000-0000-00002B570000}"/>
    <cellStyle name="Note 4 10 9 3 2" xfId="33825" xr:uid="{00000000-0005-0000-0000-00002C570000}"/>
    <cellStyle name="Note 4 10 9 3 3" xfId="48278" xr:uid="{00000000-0005-0000-0000-00002D570000}"/>
    <cellStyle name="Note 4 10 9 4" xfId="21841" xr:uid="{00000000-0005-0000-0000-00002E570000}"/>
    <cellStyle name="Note 4 10 9 5" xfId="36294" xr:uid="{00000000-0005-0000-0000-00002F570000}"/>
    <cellStyle name="Note 4 11" xfId="1914" xr:uid="{00000000-0005-0000-0000-000030570000}"/>
    <cellStyle name="Note 4 11 10" xfId="6887" xr:uid="{00000000-0005-0000-0000-000031570000}"/>
    <cellStyle name="Note 4 11 10 2" xfId="24322" xr:uid="{00000000-0005-0000-0000-000032570000}"/>
    <cellStyle name="Note 4 11 10 3" xfId="38775" xr:uid="{00000000-0005-0000-0000-000033570000}"/>
    <cellStyle name="Note 4 11 11" xfId="9328" xr:uid="{00000000-0005-0000-0000-000034570000}"/>
    <cellStyle name="Note 4 11 11 2" xfId="26763" xr:uid="{00000000-0005-0000-0000-000035570000}"/>
    <cellStyle name="Note 4 11 11 3" xfId="41216" xr:uid="{00000000-0005-0000-0000-000036570000}"/>
    <cellStyle name="Note 4 11 12" xfId="11748" xr:uid="{00000000-0005-0000-0000-000037570000}"/>
    <cellStyle name="Note 4 11 12 2" xfId="29183" xr:uid="{00000000-0005-0000-0000-000038570000}"/>
    <cellStyle name="Note 4 11 12 3" xfId="43636" xr:uid="{00000000-0005-0000-0000-000039570000}"/>
    <cellStyle name="Note 4 11 13" xfId="18755" xr:uid="{00000000-0005-0000-0000-00003A570000}"/>
    <cellStyle name="Note 4 11 2" xfId="1915" xr:uid="{00000000-0005-0000-0000-00003B570000}"/>
    <cellStyle name="Note 4 11 2 2" xfId="1916" xr:uid="{00000000-0005-0000-0000-00003C570000}"/>
    <cellStyle name="Note 4 11 2 2 2" xfId="4427" xr:uid="{00000000-0005-0000-0000-00003D570000}"/>
    <cellStyle name="Note 4 11 2 2 2 2" xfId="13946" xr:uid="{00000000-0005-0000-0000-00003E570000}"/>
    <cellStyle name="Note 4 11 2 2 2 2 2" xfId="31381" xr:uid="{00000000-0005-0000-0000-00003F570000}"/>
    <cellStyle name="Note 4 11 2 2 2 2 3" xfId="45834" xr:uid="{00000000-0005-0000-0000-000040570000}"/>
    <cellStyle name="Note 4 11 2 2 2 3" xfId="16407" xr:uid="{00000000-0005-0000-0000-000041570000}"/>
    <cellStyle name="Note 4 11 2 2 2 3 2" xfId="33842" xr:uid="{00000000-0005-0000-0000-000042570000}"/>
    <cellStyle name="Note 4 11 2 2 2 3 3" xfId="48295" xr:uid="{00000000-0005-0000-0000-000043570000}"/>
    <cellStyle name="Note 4 11 2 2 2 4" xfId="21863" xr:uid="{00000000-0005-0000-0000-000044570000}"/>
    <cellStyle name="Note 4 11 2 2 2 5" xfId="36316" xr:uid="{00000000-0005-0000-0000-000045570000}"/>
    <cellStyle name="Note 4 11 2 2 3" xfId="6889" xr:uid="{00000000-0005-0000-0000-000046570000}"/>
    <cellStyle name="Note 4 11 2 2 3 2" xfId="24324" xr:uid="{00000000-0005-0000-0000-000047570000}"/>
    <cellStyle name="Note 4 11 2 2 3 3" xfId="38777" xr:uid="{00000000-0005-0000-0000-000048570000}"/>
    <cellStyle name="Note 4 11 2 2 4" xfId="9330" xr:uid="{00000000-0005-0000-0000-000049570000}"/>
    <cellStyle name="Note 4 11 2 2 4 2" xfId="26765" xr:uid="{00000000-0005-0000-0000-00004A570000}"/>
    <cellStyle name="Note 4 11 2 2 4 3" xfId="41218" xr:uid="{00000000-0005-0000-0000-00004B570000}"/>
    <cellStyle name="Note 4 11 2 2 5" xfId="11750" xr:uid="{00000000-0005-0000-0000-00004C570000}"/>
    <cellStyle name="Note 4 11 2 2 5 2" xfId="29185" xr:uid="{00000000-0005-0000-0000-00004D570000}"/>
    <cellStyle name="Note 4 11 2 2 5 3" xfId="43638" xr:uid="{00000000-0005-0000-0000-00004E570000}"/>
    <cellStyle name="Note 4 11 2 2 6" xfId="18757" xr:uid="{00000000-0005-0000-0000-00004F570000}"/>
    <cellStyle name="Note 4 11 2 3" xfId="1917" xr:uid="{00000000-0005-0000-0000-000050570000}"/>
    <cellStyle name="Note 4 11 2 3 2" xfId="4428" xr:uid="{00000000-0005-0000-0000-000051570000}"/>
    <cellStyle name="Note 4 11 2 3 2 2" xfId="13947" xr:uid="{00000000-0005-0000-0000-000052570000}"/>
    <cellStyle name="Note 4 11 2 3 2 2 2" xfId="31382" xr:uid="{00000000-0005-0000-0000-000053570000}"/>
    <cellStyle name="Note 4 11 2 3 2 2 3" xfId="45835" xr:uid="{00000000-0005-0000-0000-000054570000}"/>
    <cellStyle name="Note 4 11 2 3 2 3" xfId="16408" xr:uid="{00000000-0005-0000-0000-000055570000}"/>
    <cellStyle name="Note 4 11 2 3 2 3 2" xfId="33843" xr:uid="{00000000-0005-0000-0000-000056570000}"/>
    <cellStyle name="Note 4 11 2 3 2 3 3" xfId="48296" xr:uid="{00000000-0005-0000-0000-000057570000}"/>
    <cellStyle name="Note 4 11 2 3 2 4" xfId="21864" xr:uid="{00000000-0005-0000-0000-000058570000}"/>
    <cellStyle name="Note 4 11 2 3 2 5" xfId="36317" xr:uid="{00000000-0005-0000-0000-000059570000}"/>
    <cellStyle name="Note 4 11 2 3 3" xfId="6890" xr:uid="{00000000-0005-0000-0000-00005A570000}"/>
    <cellStyle name="Note 4 11 2 3 3 2" xfId="24325" xr:uid="{00000000-0005-0000-0000-00005B570000}"/>
    <cellStyle name="Note 4 11 2 3 3 3" xfId="38778" xr:uid="{00000000-0005-0000-0000-00005C570000}"/>
    <cellStyle name="Note 4 11 2 3 4" xfId="9331" xr:uid="{00000000-0005-0000-0000-00005D570000}"/>
    <cellStyle name="Note 4 11 2 3 4 2" xfId="26766" xr:uid="{00000000-0005-0000-0000-00005E570000}"/>
    <cellStyle name="Note 4 11 2 3 4 3" xfId="41219" xr:uid="{00000000-0005-0000-0000-00005F570000}"/>
    <cellStyle name="Note 4 11 2 3 5" xfId="11751" xr:uid="{00000000-0005-0000-0000-000060570000}"/>
    <cellStyle name="Note 4 11 2 3 5 2" xfId="29186" xr:uid="{00000000-0005-0000-0000-000061570000}"/>
    <cellStyle name="Note 4 11 2 3 5 3" xfId="43639" xr:uid="{00000000-0005-0000-0000-000062570000}"/>
    <cellStyle name="Note 4 11 2 3 6" xfId="18758" xr:uid="{00000000-0005-0000-0000-000063570000}"/>
    <cellStyle name="Note 4 11 2 4" xfId="1918" xr:uid="{00000000-0005-0000-0000-000064570000}"/>
    <cellStyle name="Note 4 11 2 4 2" xfId="4429" xr:uid="{00000000-0005-0000-0000-000065570000}"/>
    <cellStyle name="Note 4 11 2 4 2 2" xfId="21865" xr:uid="{00000000-0005-0000-0000-000066570000}"/>
    <cellStyle name="Note 4 11 2 4 2 3" xfId="36318" xr:uid="{00000000-0005-0000-0000-000067570000}"/>
    <cellStyle name="Note 4 11 2 4 3" xfId="6891" xr:uid="{00000000-0005-0000-0000-000068570000}"/>
    <cellStyle name="Note 4 11 2 4 3 2" xfId="24326" xr:uid="{00000000-0005-0000-0000-000069570000}"/>
    <cellStyle name="Note 4 11 2 4 3 3" xfId="38779" xr:uid="{00000000-0005-0000-0000-00006A570000}"/>
    <cellStyle name="Note 4 11 2 4 4" xfId="9332" xr:uid="{00000000-0005-0000-0000-00006B570000}"/>
    <cellStyle name="Note 4 11 2 4 4 2" xfId="26767" xr:uid="{00000000-0005-0000-0000-00006C570000}"/>
    <cellStyle name="Note 4 11 2 4 4 3" xfId="41220" xr:uid="{00000000-0005-0000-0000-00006D570000}"/>
    <cellStyle name="Note 4 11 2 4 5" xfId="11752" xr:uid="{00000000-0005-0000-0000-00006E570000}"/>
    <cellStyle name="Note 4 11 2 4 5 2" xfId="29187" xr:uid="{00000000-0005-0000-0000-00006F570000}"/>
    <cellStyle name="Note 4 11 2 4 5 3" xfId="43640" xr:uid="{00000000-0005-0000-0000-000070570000}"/>
    <cellStyle name="Note 4 11 2 4 6" xfId="15249" xr:uid="{00000000-0005-0000-0000-000071570000}"/>
    <cellStyle name="Note 4 11 2 4 6 2" xfId="32684" xr:uid="{00000000-0005-0000-0000-000072570000}"/>
    <cellStyle name="Note 4 11 2 4 6 3" xfId="47137" xr:uid="{00000000-0005-0000-0000-000073570000}"/>
    <cellStyle name="Note 4 11 2 4 7" xfId="18759" xr:uid="{00000000-0005-0000-0000-000074570000}"/>
    <cellStyle name="Note 4 11 2 4 8" xfId="20411" xr:uid="{00000000-0005-0000-0000-000075570000}"/>
    <cellStyle name="Note 4 11 2 5" xfId="4426" xr:uid="{00000000-0005-0000-0000-000076570000}"/>
    <cellStyle name="Note 4 11 2 5 2" xfId="13945" xr:uid="{00000000-0005-0000-0000-000077570000}"/>
    <cellStyle name="Note 4 11 2 5 2 2" xfId="31380" xr:uid="{00000000-0005-0000-0000-000078570000}"/>
    <cellStyle name="Note 4 11 2 5 2 3" xfId="45833" xr:uid="{00000000-0005-0000-0000-000079570000}"/>
    <cellStyle name="Note 4 11 2 5 3" xfId="16406" xr:uid="{00000000-0005-0000-0000-00007A570000}"/>
    <cellStyle name="Note 4 11 2 5 3 2" xfId="33841" xr:uid="{00000000-0005-0000-0000-00007B570000}"/>
    <cellStyle name="Note 4 11 2 5 3 3" xfId="48294" xr:uid="{00000000-0005-0000-0000-00007C570000}"/>
    <cellStyle name="Note 4 11 2 5 4" xfId="21862" xr:uid="{00000000-0005-0000-0000-00007D570000}"/>
    <cellStyle name="Note 4 11 2 5 5" xfId="36315" xr:uid="{00000000-0005-0000-0000-00007E570000}"/>
    <cellStyle name="Note 4 11 2 6" xfId="6888" xr:uid="{00000000-0005-0000-0000-00007F570000}"/>
    <cellStyle name="Note 4 11 2 6 2" xfId="24323" xr:uid="{00000000-0005-0000-0000-000080570000}"/>
    <cellStyle name="Note 4 11 2 6 3" xfId="38776" xr:uid="{00000000-0005-0000-0000-000081570000}"/>
    <cellStyle name="Note 4 11 2 7" xfId="9329" xr:uid="{00000000-0005-0000-0000-000082570000}"/>
    <cellStyle name="Note 4 11 2 7 2" xfId="26764" xr:uid="{00000000-0005-0000-0000-000083570000}"/>
    <cellStyle name="Note 4 11 2 7 3" xfId="41217" xr:uid="{00000000-0005-0000-0000-000084570000}"/>
    <cellStyle name="Note 4 11 2 8" xfId="11749" xr:uid="{00000000-0005-0000-0000-000085570000}"/>
    <cellStyle name="Note 4 11 2 8 2" xfId="29184" xr:uid="{00000000-0005-0000-0000-000086570000}"/>
    <cellStyle name="Note 4 11 2 8 3" xfId="43637" xr:uid="{00000000-0005-0000-0000-000087570000}"/>
    <cellStyle name="Note 4 11 2 9" xfId="18756" xr:uid="{00000000-0005-0000-0000-000088570000}"/>
    <cellStyle name="Note 4 11 3" xfId="1919" xr:uid="{00000000-0005-0000-0000-000089570000}"/>
    <cellStyle name="Note 4 11 3 2" xfId="1920" xr:uid="{00000000-0005-0000-0000-00008A570000}"/>
    <cellStyle name="Note 4 11 3 2 2" xfId="4431" xr:uid="{00000000-0005-0000-0000-00008B570000}"/>
    <cellStyle name="Note 4 11 3 2 2 2" xfId="13949" xr:uid="{00000000-0005-0000-0000-00008C570000}"/>
    <cellStyle name="Note 4 11 3 2 2 2 2" xfId="31384" xr:uid="{00000000-0005-0000-0000-00008D570000}"/>
    <cellStyle name="Note 4 11 3 2 2 2 3" xfId="45837" xr:uid="{00000000-0005-0000-0000-00008E570000}"/>
    <cellStyle name="Note 4 11 3 2 2 3" xfId="16410" xr:uid="{00000000-0005-0000-0000-00008F570000}"/>
    <cellStyle name="Note 4 11 3 2 2 3 2" xfId="33845" xr:uid="{00000000-0005-0000-0000-000090570000}"/>
    <cellStyle name="Note 4 11 3 2 2 3 3" xfId="48298" xr:uid="{00000000-0005-0000-0000-000091570000}"/>
    <cellStyle name="Note 4 11 3 2 2 4" xfId="21867" xr:uid="{00000000-0005-0000-0000-000092570000}"/>
    <cellStyle name="Note 4 11 3 2 2 5" xfId="36320" xr:uid="{00000000-0005-0000-0000-000093570000}"/>
    <cellStyle name="Note 4 11 3 2 3" xfId="6893" xr:uid="{00000000-0005-0000-0000-000094570000}"/>
    <cellStyle name="Note 4 11 3 2 3 2" xfId="24328" xr:uid="{00000000-0005-0000-0000-000095570000}"/>
    <cellStyle name="Note 4 11 3 2 3 3" xfId="38781" xr:uid="{00000000-0005-0000-0000-000096570000}"/>
    <cellStyle name="Note 4 11 3 2 4" xfId="9334" xr:uid="{00000000-0005-0000-0000-000097570000}"/>
    <cellStyle name="Note 4 11 3 2 4 2" xfId="26769" xr:uid="{00000000-0005-0000-0000-000098570000}"/>
    <cellStyle name="Note 4 11 3 2 4 3" xfId="41222" xr:uid="{00000000-0005-0000-0000-000099570000}"/>
    <cellStyle name="Note 4 11 3 2 5" xfId="11754" xr:uid="{00000000-0005-0000-0000-00009A570000}"/>
    <cellStyle name="Note 4 11 3 2 5 2" xfId="29189" xr:uid="{00000000-0005-0000-0000-00009B570000}"/>
    <cellStyle name="Note 4 11 3 2 5 3" xfId="43642" xr:uid="{00000000-0005-0000-0000-00009C570000}"/>
    <cellStyle name="Note 4 11 3 2 6" xfId="18761" xr:uid="{00000000-0005-0000-0000-00009D570000}"/>
    <cellStyle name="Note 4 11 3 3" xfId="1921" xr:uid="{00000000-0005-0000-0000-00009E570000}"/>
    <cellStyle name="Note 4 11 3 3 2" xfId="4432" xr:uid="{00000000-0005-0000-0000-00009F570000}"/>
    <cellStyle name="Note 4 11 3 3 2 2" xfId="13950" xr:uid="{00000000-0005-0000-0000-0000A0570000}"/>
    <cellStyle name="Note 4 11 3 3 2 2 2" xfId="31385" xr:uid="{00000000-0005-0000-0000-0000A1570000}"/>
    <cellStyle name="Note 4 11 3 3 2 2 3" xfId="45838" xr:uid="{00000000-0005-0000-0000-0000A2570000}"/>
    <cellStyle name="Note 4 11 3 3 2 3" xfId="16411" xr:uid="{00000000-0005-0000-0000-0000A3570000}"/>
    <cellStyle name="Note 4 11 3 3 2 3 2" xfId="33846" xr:uid="{00000000-0005-0000-0000-0000A4570000}"/>
    <cellStyle name="Note 4 11 3 3 2 3 3" xfId="48299" xr:uid="{00000000-0005-0000-0000-0000A5570000}"/>
    <cellStyle name="Note 4 11 3 3 2 4" xfId="21868" xr:uid="{00000000-0005-0000-0000-0000A6570000}"/>
    <cellStyle name="Note 4 11 3 3 2 5" xfId="36321" xr:uid="{00000000-0005-0000-0000-0000A7570000}"/>
    <cellStyle name="Note 4 11 3 3 3" xfId="6894" xr:uid="{00000000-0005-0000-0000-0000A8570000}"/>
    <cellStyle name="Note 4 11 3 3 3 2" xfId="24329" xr:uid="{00000000-0005-0000-0000-0000A9570000}"/>
    <cellStyle name="Note 4 11 3 3 3 3" xfId="38782" xr:uid="{00000000-0005-0000-0000-0000AA570000}"/>
    <cellStyle name="Note 4 11 3 3 4" xfId="9335" xr:uid="{00000000-0005-0000-0000-0000AB570000}"/>
    <cellStyle name="Note 4 11 3 3 4 2" xfId="26770" xr:uid="{00000000-0005-0000-0000-0000AC570000}"/>
    <cellStyle name="Note 4 11 3 3 4 3" xfId="41223" xr:uid="{00000000-0005-0000-0000-0000AD570000}"/>
    <cellStyle name="Note 4 11 3 3 5" xfId="11755" xr:uid="{00000000-0005-0000-0000-0000AE570000}"/>
    <cellStyle name="Note 4 11 3 3 5 2" xfId="29190" xr:uid="{00000000-0005-0000-0000-0000AF570000}"/>
    <cellStyle name="Note 4 11 3 3 5 3" xfId="43643" xr:uid="{00000000-0005-0000-0000-0000B0570000}"/>
    <cellStyle name="Note 4 11 3 3 6" xfId="18762" xr:uid="{00000000-0005-0000-0000-0000B1570000}"/>
    <cellStyle name="Note 4 11 3 4" xfId="1922" xr:uid="{00000000-0005-0000-0000-0000B2570000}"/>
    <cellStyle name="Note 4 11 3 4 2" xfId="4433" xr:uid="{00000000-0005-0000-0000-0000B3570000}"/>
    <cellStyle name="Note 4 11 3 4 2 2" xfId="21869" xr:uid="{00000000-0005-0000-0000-0000B4570000}"/>
    <cellStyle name="Note 4 11 3 4 2 3" xfId="36322" xr:uid="{00000000-0005-0000-0000-0000B5570000}"/>
    <cellStyle name="Note 4 11 3 4 3" xfId="6895" xr:uid="{00000000-0005-0000-0000-0000B6570000}"/>
    <cellStyle name="Note 4 11 3 4 3 2" xfId="24330" xr:uid="{00000000-0005-0000-0000-0000B7570000}"/>
    <cellStyle name="Note 4 11 3 4 3 3" xfId="38783" xr:uid="{00000000-0005-0000-0000-0000B8570000}"/>
    <cellStyle name="Note 4 11 3 4 4" xfId="9336" xr:uid="{00000000-0005-0000-0000-0000B9570000}"/>
    <cellStyle name="Note 4 11 3 4 4 2" xfId="26771" xr:uid="{00000000-0005-0000-0000-0000BA570000}"/>
    <cellStyle name="Note 4 11 3 4 4 3" xfId="41224" xr:uid="{00000000-0005-0000-0000-0000BB570000}"/>
    <cellStyle name="Note 4 11 3 4 5" xfId="11756" xr:uid="{00000000-0005-0000-0000-0000BC570000}"/>
    <cellStyle name="Note 4 11 3 4 5 2" xfId="29191" xr:uid="{00000000-0005-0000-0000-0000BD570000}"/>
    <cellStyle name="Note 4 11 3 4 5 3" xfId="43644" xr:uid="{00000000-0005-0000-0000-0000BE570000}"/>
    <cellStyle name="Note 4 11 3 4 6" xfId="15250" xr:uid="{00000000-0005-0000-0000-0000BF570000}"/>
    <cellStyle name="Note 4 11 3 4 6 2" xfId="32685" xr:uid="{00000000-0005-0000-0000-0000C0570000}"/>
    <cellStyle name="Note 4 11 3 4 6 3" xfId="47138" xr:uid="{00000000-0005-0000-0000-0000C1570000}"/>
    <cellStyle name="Note 4 11 3 4 7" xfId="18763" xr:uid="{00000000-0005-0000-0000-0000C2570000}"/>
    <cellStyle name="Note 4 11 3 4 8" xfId="20412" xr:uid="{00000000-0005-0000-0000-0000C3570000}"/>
    <cellStyle name="Note 4 11 3 5" xfId="4430" xr:uid="{00000000-0005-0000-0000-0000C4570000}"/>
    <cellStyle name="Note 4 11 3 5 2" xfId="13948" xr:uid="{00000000-0005-0000-0000-0000C5570000}"/>
    <cellStyle name="Note 4 11 3 5 2 2" xfId="31383" xr:uid="{00000000-0005-0000-0000-0000C6570000}"/>
    <cellStyle name="Note 4 11 3 5 2 3" xfId="45836" xr:uid="{00000000-0005-0000-0000-0000C7570000}"/>
    <cellStyle name="Note 4 11 3 5 3" xfId="16409" xr:uid="{00000000-0005-0000-0000-0000C8570000}"/>
    <cellStyle name="Note 4 11 3 5 3 2" xfId="33844" xr:uid="{00000000-0005-0000-0000-0000C9570000}"/>
    <cellStyle name="Note 4 11 3 5 3 3" xfId="48297" xr:uid="{00000000-0005-0000-0000-0000CA570000}"/>
    <cellStyle name="Note 4 11 3 5 4" xfId="21866" xr:uid="{00000000-0005-0000-0000-0000CB570000}"/>
    <cellStyle name="Note 4 11 3 5 5" xfId="36319" xr:uid="{00000000-0005-0000-0000-0000CC570000}"/>
    <cellStyle name="Note 4 11 3 6" xfId="6892" xr:uid="{00000000-0005-0000-0000-0000CD570000}"/>
    <cellStyle name="Note 4 11 3 6 2" xfId="24327" xr:uid="{00000000-0005-0000-0000-0000CE570000}"/>
    <cellStyle name="Note 4 11 3 6 3" xfId="38780" xr:uid="{00000000-0005-0000-0000-0000CF570000}"/>
    <cellStyle name="Note 4 11 3 7" xfId="9333" xr:uid="{00000000-0005-0000-0000-0000D0570000}"/>
    <cellStyle name="Note 4 11 3 7 2" xfId="26768" xr:uid="{00000000-0005-0000-0000-0000D1570000}"/>
    <cellStyle name="Note 4 11 3 7 3" xfId="41221" xr:uid="{00000000-0005-0000-0000-0000D2570000}"/>
    <cellStyle name="Note 4 11 3 8" xfId="11753" xr:uid="{00000000-0005-0000-0000-0000D3570000}"/>
    <cellStyle name="Note 4 11 3 8 2" xfId="29188" xr:uid="{00000000-0005-0000-0000-0000D4570000}"/>
    <cellStyle name="Note 4 11 3 8 3" xfId="43641" xr:uid="{00000000-0005-0000-0000-0000D5570000}"/>
    <cellStyle name="Note 4 11 3 9" xfId="18760" xr:uid="{00000000-0005-0000-0000-0000D6570000}"/>
    <cellStyle name="Note 4 11 4" xfId="1923" xr:uid="{00000000-0005-0000-0000-0000D7570000}"/>
    <cellStyle name="Note 4 11 4 2" xfId="1924" xr:uid="{00000000-0005-0000-0000-0000D8570000}"/>
    <cellStyle name="Note 4 11 4 2 2" xfId="4435" xr:uid="{00000000-0005-0000-0000-0000D9570000}"/>
    <cellStyle name="Note 4 11 4 2 2 2" xfId="13952" xr:uid="{00000000-0005-0000-0000-0000DA570000}"/>
    <cellStyle name="Note 4 11 4 2 2 2 2" xfId="31387" xr:uid="{00000000-0005-0000-0000-0000DB570000}"/>
    <cellStyle name="Note 4 11 4 2 2 2 3" xfId="45840" xr:uid="{00000000-0005-0000-0000-0000DC570000}"/>
    <cellStyle name="Note 4 11 4 2 2 3" xfId="16413" xr:uid="{00000000-0005-0000-0000-0000DD570000}"/>
    <cellStyle name="Note 4 11 4 2 2 3 2" xfId="33848" xr:uid="{00000000-0005-0000-0000-0000DE570000}"/>
    <cellStyle name="Note 4 11 4 2 2 3 3" xfId="48301" xr:uid="{00000000-0005-0000-0000-0000DF570000}"/>
    <cellStyle name="Note 4 11 4 2 2 4" xfId="21871" xr:uid="{00000000-0005-0000-0000-0000E0570000}"/>
    <cellStyle name="Note 4 11 4 2 2 5" xfId="36324" xr:uid="{00000000-0005-0000-0000-0000E1570000}"/>
    <cellStyle name="Note 4 11 4 2 3" xfId="6897" xr:uid="{00000000-0005-0000-0000-0000E2570000}"/>
    <cellStyle name="Note 4 11 4 2 3 2" xfId="24332" xr:uid="{00000000-0005-0000-0000-0000E3570000}"/>
    <cellStyle name="Note 4 11 4 2 3 3" xfId="38785" xr:uid="{00000000-0005-0000-0000-0000E4570000}"/>
    <cellStyle name="Note 4 11 4 2 4" xfId="9338" xr:uid="{00000000-0005-0000-0000-0000E5570000}"/>
    <cellStyle name="Note 4 11 4 2 4 2" xfId="26773" xr:uid="{00000000-0005-0000-0000-0000E6570000}"/>
    <cellStyle name="Note 4 11 4 2 4 3" xfId="41226" xr:uid="{00000000-0005-0000-0000-0000E7570000}"/>
    <cellStyle name="Note 4 11 4 2 5" xfId="11758" xr:uid="{00000000-0005-0000-0000-0000E8570000}"/>
    <cellStyle name="Note 4 11 4 2 5 2" xfId="29193" xr:uid="{00000000-0005-0000-0000-0000E9570000}"/>
    <cellStyle name="Note 4 11 4 2 5 3" xfId="43646" xr:uid="{00000000-0005-0000-0000-0000EA570000}"/>
    <cellStyle name="Note 4 11 4 2 6" xfId="18765" xr:uid="{00000000-0005-0000-0000-0000EB570000}"/>
    <cellStyle name="Note 4 11 4 3" xfId="1925" xr:uid="{00000000-0005-0000-0000-0000EC570000}"/>
    <cellStyle name="Note 4 11 4 3 2" xfId="4436" xr:uid="{00000000-0005-0000-0000-0000ED570000}"/>
    <cellStyle name="Note 4 11 4 3 2 2" xfId="13953" xr:uid="{00000000-0005-0000-0000-0000EE570000}"/>
    <cellStyle name="Note 4 11 4 3 2 2 2" xfId="31388" xr:uid="{00000000-0005-0000-0000-0000EF570000}"/>
    <cellStyle name="Note 4 11 4 3 2 2 3" xfId="45841" xr:uid="{00000000-0005-0000-0000-0000F0570000}"/>
    <cellStyle name="Note 4 11 4 3 2 3" xfId="16414" xr:uid="{00000000-0005-0000-0000-0000F1570000}"/>
    <cellStyle name="Note 4 11 4 3 2 3 2" xfId="33849" xr:uid="{00000000-0005-0000-0000-0000F2570000}"/>
    <cellStyle name="Note 4 11 4 3 2 3 3" xfId="48302" xr:uid="{00000000-0005-0000-0000-0000F3570000}"/>
    <cellStyle name="Note 4 11 4 3 2 4" xfId="21872" xr:uid="{00000000-0005-0000-0000-0000F4570000}"/>
    <cellStyle name="Note 4 11 4 3 2 5" xfId="36325" xr:uid="{00000000-0005-0000-0000-0000F5570000}"/>
    <cellStyle name="Note 4 11 4 3 3" xfId="6898" xr:uid="{00000000-0005-0000-0000-0000F6570000}"/>
    <cellStyle name="Note 4 11 4 3 3 2" xfId="24333" xr:uid="{00000000-0005-0000-0000-0000F7570000}"/>
    <cellStyle name="Note 4 11 4 3 3 3" xfId="38786" xr:uid="{00000000-0005-0000-0000-0000F8570000}"/>
    <cellStyle name="Note 4 11 4 3 4" xfId="9339" xr:uid="{00000000-0005-0000-0000-0000F9570000}"/>
    <cellStyle name="Note 4 11 4 3 4 2" xfId="26774" xr:uid="{00000000-0005-0000-0000-0000FA570000}"/>
    <cellStyle name="Note 4 11 4 3 4 3" xfId="41227" xr:uid="{00000000-0005-0000-0000-0000FB570000}"/>
    <cellStyle name="Note 4 11 4 3 5" xfId="11759" xr:uid="{00000000-0005-0000-0000-0000FC570000}"/>
    <cellStyle name="Note 4 11 4 3 5 2" xfId="29194" xr:uid="{00000000-0005-0000-0000-0000FD570000}"/>
    <cellStyle name="Note 4 11 4 3 5 3" xfId="43647" xr:uid="{00000000-0005-0000-0000-0000FE570000}"/>
    <cellStyle name="Note 4 11 4 3 6" xfId="18766" xr:uid="{00000000-0005-0000-0000-0000FF570000}"/>
    <cellStyle name="Note 4 11 4 4" xfId="1926" xr:uid="{00000000-0005-0000-0000-000000580000}"/>
    <cellStyle name="Note 4 11 4 4 2" xfId="4437" xr:uid="{00000000-0005-0000-0000-000001580000}"/>
    <cellStyle name="Note 4 11 4 4 2 2" xfId="21873" xr:uid="{00000000-0005-0000-0000-000002580000}"/>
    <cellStyle name="Note 4 11 4 4 2 3" xfId="36326" xr:uid="{00000000-0005-0000-0000-000003580000}"/>
    <cellStyle name="Note 4 11 4 4 3" xfId="6899" xr:uid="{00000000-0005-0000-0000-000004580000}"/>
    <cellStyle name="Note 4 11 4 4 3 2" xfId="24334" xr:uid="{00000000-0005-0000-0000-000005580000}"/>
    <cellStyle name="Note 4 11 4 4 3 3" xfId="38787" xr:uid="{00000000-0005-0000-0000-000006580000}"/>
    <cellStyle name="Note 4 11 4 4 4" xfId="9340" xr:uid="{00000000-0005-0000-0000-000007580000}"/>
    <cellStyle name="Note 4 11 4 4 4 2" xfId="26775" xr:uid="{00000000-0005-0000-0000-000008580000}"/>
    <cellStyle name="Note 4 11 4 4 4 3" xfId="41228" xr:uid="{00000000-0005-0000-0000-000009580000}"/>
    <cellStyle name="Note 4 11 4 4 5" xfId="11760" xr:uid="{00000000-0005-0000-0000-00000A580000}"/>
    <cellStyle name="Note 4 11 4 4 5 2" xfId="29195" xr:uid="{00000000-0005-0000-0000-00000B580000}"/>
    <cellStyle name="Note 4 11 4 4 5 3" xfId="43648" xr:uid="{00000000-0005-0000-0000-00000C580000}"/>
    <cellStyle name="Note 4 11 4 4 6" xfId="15251" xr:uid="{00000000-0005-0000-0000-00000D580000}"/>
    <cellStyle name="Note 4 11 4 4 6 2" xfId="32686" xr:uid="{00000000-0005-0000-0000-00000E580000}"/>
    <cellStyle name="Note 4 11 4 4 6 3" xfId="47139" xr:uid="{00000000-0005-0000-0000-00000F580000}"/>
    <cellStyle name="Note 4 11 4 4 7" xfId="18767" xr:uid="{00000000-0005-0000-0000-000010580000}"/>
    <cellStyle name="Note 4 11 4 4 8" xfId="20413" xr:uid="{00000000-0005-0000-0000-000011580000}"/>
    <cellStyle name="Note 4 11 4 5" xfId="4434" xr:uid="{00000000-0005-0000-0000-000012580000}"/>
    <cellStyle name="Note 4 11 4 5 2" xfId="13951" xr:uid="{00000000-0005-0000-0000-000013580000}"/>
    <cellStyle name="Note 4 11 4 5 2 2" xfId="31386" xr:uid="{00000000-0005-0000-0000-000014580000}"/>
    <cellStyle name="Note 4 11 4 5 2 3" xfId="45839" xr:uid="{00000000-0005-0000-0000-000015580000}"/>
    <cellStyle name="Note 4 11 4 5 3" xfId="16412" xr:uid="{00000000-0005-0000-0000-000016580000}"/>
    <cellStyle name="Note 4 11 4 5 3 2" xfId="33847" xr:uid="{00000000-0005-0000-0000-000017580000}"/>
    <cellStyle name="Note 4 11 4 5 3 3" xfId="48300" xr:uid="{00000000-0005-0000-0000-000018580000}"/>
    <cellStyle name="Note 4 11 4 5 4" xfId="21870" xr:uid="{00000000-0005-0000-0000-000019580000}"/>
    <cellStyle name="Note 4 11 4 5 5" xfId="36323" xr:uid="{00000000-0005-0000-0000-00001A580000}"/>
    <cellStyle name="Note 4 11 4 6" xfId="6896" xr:uid="{00000000-0005-0000-0000-00001B580000}"/>
    <cellStyle name="Note 4 11 4 6 2" xfId="24331" xr:uid="{00000000-0005-0000-0000-00001C580000}"/>
    <cellStyle name="Note 4 11 4 6 3" xfId="38784" xr:uid="{00000000-0005-0000-0000-00001D580000}"/>
    <cellStyle name="Note 4 11 4 7" xfId="9337" xr:uid="{00000000-0005-0000-0000-00001E580000}"/>
    <cellStyle name="Note 4 11 4 7 2" xfId="26772" xr:uid="{00000000-0005-0000-0000-00001F580000}"/>
    <cellStyle name="Note 4 11 4 7 3" xfId="41225" xr:uid="{00000000-0005-0000-0000-000020580000}"/>
    <cellStyle name="Note 4 11 4 8" xfId="11757" xr:uid="{00000000-0005-0000-0000-000021580000}"/>
    <cellStyle name="Note 4 11 4 8 2" xfId="29192" xr:uid="{00000000-0005-0000-0000-000022580000}"/>
    <cellStyle name="Note 4 11 4 8 3" xfId="43645" xr:uid="{00000000-0005-0000-0000-000023580000}"/>
    <cellStyle name="Note 4 11 4 9" xfId="18764" xr:uid="{00000000-0005-0000-0000-000024580000}"/>
    <cellStyle name="Note 4 11 5" xfId="1927" xr:uid="{00000000-0005-0000-0000-000025580000}"/>
    <cellStyle name="Note 4 11 5 2" xfId="1928" xr:uid="{00000000-0005-0000-0000-000026580000}"/>
    <cellStyle name="Note 4 11 5 2 2" xfId="4439" xr:uid="{00000000-0005-0000-0000-000027580000}"/>
    <cellStyle name="Note 4 11 5 2 2 2" xfId="13955" xr:uid="{00000000-0005-0000-0000-000028580000}"/>
    <cellStyle name="Note 4 11 5 2 2 2 2" xfId="31390" xr:uid="{00000000-0005-0000-0000-000029580000}"/>
    <cellStyle name="Note 4 11 5 2 2 2 3" xfId="45843" xr:uid="{00000000-0005-0000-0000-00002A580000}"/>
    <cellStyle name="Note 4 11 5 2 2 3" xfId="16416" xr:uid="{00000000-0005-0000-0000-00002B580000}"/>
    <cellStyle name="Note 4 11 5 2 2 3 2" xfId="33851" xr:uid="{00000000-0005-0000-0000-00002C580000}"/>
    <cellStyle name="Note 4 11 5 2 2 3 3" xfId="48304" xr:uid="{00000000-0005-0000-0000-00002D580000}"/>
    <cellStyle name="Note 4 11 5 2 2 4" xfId="21875" xr:uid="{00000000-0005-0000-0000-00002E580000}"/>
    <cellStyle name="Note 4 11 5 2 2 5" xfId="36328" xr:uid="{00000000-0005-0000-0000-00002F580000}"/>
    <cellStyle name="Note 4 11 5 2 3" xfId="6901" xr:uid="{00000000-0005-0000-0000-000030580000}"/>
    <cellStyle name="Note 4 11 5 2 3 2" xfId="24336" xr:uid="{00000000-0005-0000-0000-000031580000}"/>
    <cellStyle name="Note 4 11 5 2 3 3" xfId="38789" xr:uid="{00000000-0005-0000-0000-000032580000}"/>
    <cellStyle name="Note 4 11 5 2 4" xfId="9342" xr:uid="{00000000-0005-0000-0000-000033580000}"/>
    <cellStyle name="Note 4 11 5 2 4 2" xfId="26777" xr:uid="{00000000-0005-0000-0000-000034580000}"/>
    <cellStyle name="Note 4 11 5 2 4 3" xfId="41230" xr:uid="{00000000-0005-0000-0000-000035580000}"/>
    <cellStyle name="Note 4 11 5 2 5" xfId="11762" xr:uid="{00000000-0005-0000-0000-000036580000}"/>
    <cellStyle name="Note 4 11 5 2 5 2" xfId="29197" xr:uid="{00000000-0005-0000-0000-000037580000}"/>
    <cellStyle name="Note 4 11 5 2 5 3" xfId="43650" xr:uid="{00000000-0005-0000-0000-000038580000}"/>
    <cellStyle name="Note 4 11 5 2 6" xfId="18769" xr:uid="{00000000-0005-0000-0000-000039580000}"/>
    <cellStyle name="Note 4 11 5 3" xfId="1929" xr:uid="{00000000-0005-0000-0000-00003A580000}"/>
    <cellStyle name="Note 4 11 5 3 2" xfId="4440" xr:uid="{00000000-0005-0000-0000-00003B580000}"/>
    <cellStyle name="Note 4 11 5 3 2 2" xfId="13956" xr:uid="{00000000-0005-0000-0000-00003C580000}"/>
    <cellStyle name="Note 4 11 5 3 2 2 2" xfId="31391" xr:uid="{00000000-0005-0000-0000-00003D580000}"/>
    <cellStyle name="Note 4 11 5 3 2 2 3" xfId="45844" xr:uid="{00000000-0005-0000-0000-00003E580000}"/>
    <cellStyle name="Note 4 11 5 3 2 3" xfId="16417" xr:uid="{00000000-0005-0000-0000-00003F580000}"/>
    <cellStyle name="Note 4 11 5 3 2 3 2" xfId="33852" xr:uid="{00000000-0005-0000-0000-000040580000}"/>
    <cellStyle name="Note 4 11 5 3 2 3 3" xfId="48305" xr:uid="{00000000-0005-0000-0000-000041580000}"/>
    <cellStyle name="Note 4 11 5 3 2 4" xfId="21876" xr:uid="{00000000-0005-0000-0000-000042580000}"/>
    <cellStyle name="Note 4 11 5 3 2 5" xfId="36329" xr:uid="{00000000-0005-0000-0000-000043580000}"/>
    <cellStyle name="Note 4 11 5 3 3" xfId="6902" xr:uid="{00000000-0005-0000-0000-000044580000}"/>
    <cellStyle name="Note 4 11 5 3 3 2" xfId="24337" xr:uid="{00000000-0005-0000-0000-000045580000}"/>
    <cellStyle name="Note 4 11 5 3 3 3" xfId="38790" xr:uid="{00000000-0005-0000-0000-000046580000}"/>
    <cellStyle name="Note 4 11 5 3 4" xfId="9343" xr:uid="{00000000-0005-0000-0000-000047580000}"/>
    <cellStyle name="Note 4 11 5 3 4 2" xfId="26778" xr:uid="{00000000-0005-0000-0000-000048580000}"/>
    <cellStyle name="Note 4 11 5 3 4 3" xfId="41231" xr:uid="{00000000-0005-0000-0000-000049580000}"/>
    <cellStyle name="Note 4 11 5 3 5" xfId="11763" xr:uid="{00000000-0005-0000-0000-00004A580000}"/>
    <cellStyle name="Note 4 11 5 3 5 2" xfId="29198" xr:uid="{00000000-0005-0000-0000-00004B580000}"/>
    <cellStyle name="Note 4 11 5 3 5 3" xfId="43651" xr:uid="{00000000-0005-0000-0000-00004C580000}"/>
    <cellStyle name="Note 4 11 5 3 6" xfId="18770" xr:uid="{00000000-0005-0000-0000-00004D580000}"/>
    <cellStyle name="Note 4 11 5 4" xfId="1930" xr:uid="{00000000-0005-0000-0000-00004E580000}"/>
    <cellStyle name="Note 4 11 5 4 2" xfId="4441" xr:uid="{00000000-0005-0000-0000-00004F580000}"/>
    <cellStyle name="Note 4 11 5 4 2 2" xfId="21877" xr:uid="{00000000-0005-0000-0000-000050580000}"/>
    <cellStyle name="Note 4 11 5 4 2 3" xfId="36330" xr:uid="{00000000-0005-0000-0000-000051580000}"/>
    <cellStyle name="Note 4 11 5 4 3" xfId="6903" xr:uid="{00000000-0005-0000-0000-000052580000}"/>
    <cellStyle name="Note 4 11 5 4 3 2" xfId="24338" xr:uid="{00000000-0005-0000-0000-000053580000}"/>
    <cellStyle name="Note 4 11 5 4 3 3" xfId="38791" xr:uid="{00000000-0005-0000-0000-000054580000}"/>
    <cellStyle name="Note 4 11 5 4 4" xfId="9344" xr:uid="{00000000-0005-0000-0000-000055580000}"/>
    <cellStyle name="Note 4 11 5 4 4 2" xfId="26779" xr:uid="{00000000-0005-0000-0000-000056580000}"/>
    <cellStyle name="Note 4 11 5 4 4 3" xfId="41232" xr:uid="{00000000-0005-0000-0000-000057580000}"/>
    <cellStyle name="Note 4 11 5 4 5" xfId="11764" xr:uid="{00000000-0005-0000-0000-000058580000}"/>
    <cellStyle name="Note 4 11 5 4 5 2" xfId="29199" xr:uid="{00000000-0005-0000-0000-000059580000}"/>
    <cellStyle name="Note 4 11 5 4 5 3" xfId="43652" xr:uid="{00000000-0005-0000-0000-00005A580000}"/>
    <cellStyle name="Note 4 11 5 4 6" xfId="15252" xr:uid="{00000000-0005-0000-0000-00005B580000}"/>
    <cellStyle name="Note 4 11 5 4 6 2" xfId="32687" xr:uid="{00000000-0005-0000-0000-00005C580000}"/>
    <cellStyle name="Note 4 11 5 4 6 3" xfId="47140" xr:uid="{00000000-0005-0000-0000-00005D580000}"/>
    <cellStyle name="Note 4 11 5 4 7" xfId="18771" xr:uid="{00000000-0005-0000-0000-00005E580000}"/>
    <cellStyle name="Note 4 11 5 4 8" xfId="20414" xr:uid="{00000000-0005-0000-0000-00005F580000}"/>
    <cellStyle name="Note 4 11 5 5" xfId="4438" xr:uid="{00000000-0005-0000-0000-000060580000}"/>
    <cellStyle name="Note 4 11 5 5 2" xfId="13954" xr:uid="{00000000-0005-0000-0000-000061580000}"/>
    <cellStyle name="Note 4 11 5 5 2 2" xfId="31389" xr:uid="{00000000-0005-0000-0000-000062580000}"/>
    <cellStyle name="Note 4 11 5 5 2 3" xfId="45842" xr:uid="{00000000-0005-0000-0000-000063580000}"/>
    <cellStyle name="Note 4 11 5 5 3" xfId="16415" xr:uid="{00000000-0005-0000-0000-000064580000}"/>
    <cellStyle name="Note 4 11 5 5 3 2" xfId="33850" xr:uid="{00000000-0005-0000-0000-000065580000}"/>
    <cellStyle name="Note 4 11 5 5 3 3" xfId="48303" xr:uid="{00000000-0005-0000-0000-000066580000}"/>
    <cellStyle name="Note 4 11 5 5 4" xfId="21874" xr:uid="{00000000-0005-0000-0000-000067580000}"/>
    <cellStyle name="Note 4 11 5 5 5" xfId="36327" xr:uid="{00000000-0005-0000-0000-000068580000}"/>
    <cellStyle name="Note 4 11 5 6" xfId="6900" xr:uid="{00000000-0005-0000-0000-000069580000}"/>
    <cellStyle name="Note 4 11 5 6 2" xfId="24335" xr:uid="{00000000-0005-0000-0000-00006A580000}"/>
    <cellStyle name="Note 4 11 5 6 3" xfId="38788" xr:uid="{00000000-0005-0000-0000-00006B580000}"/>
    <cellStyle name="Note 4 11 5 7" xfId="9341" xr:uid="{00000000-0005-0000-0000-00006C580000}"/>
    <cellStyle name="Note 4 11 5 7 2" xfId="26776" xr:uid="{00000000-0005-0000-0000-00006D580000}"/>
    <cellStyle name="Note 4 11 5 7 3" xfId="41229" xr:uid="{00000000-0005-0000-0000-00006E580000}"/>
    <cellStyle name="Note 4 11 5 8" xfId="11761" xr:uid="{00000000-0005-0000-0000-00006F580000}"/>
    <cellStyle name="Note 4 11 5 8 2" xfId="29196" xr:uid="{00000000-0005-0000-0000-000070580000}"/>
    <cellStyle name="Note 4 11 5 8 3" xfId="43649" xr:uid="{00000000-0005-0000-0000-000071580000}"/>
    <cellStyle name="Note 4 11 5 9" xfId="18768" xr:uid="{00000000-0005-0000-0000-000072580000}"/>
    <cellStyle name="Note 4 11 6" xfId="1931" xr:uid="{00000000-0005-0000-0000-000073580000}"/>
    <cellStyle name="Note 4 11 6 2" xfId="4442" xr:uid="{00000000-0005-0000-0000-000074580000}"/>
    <cellStyle name="Note 4 11 6 2 2" xfId="13957" xr:uid="{00000000-0005-0000-0000-000075580000}"/>
    <cellStyle name="Note 4 11 6 2 2 2" xfId="31392" xr:uid="{00000000-0005-0000-0000-000076580000}"/>
    <cellStyle name="Note 4 11 6 2 2 3" xfId="45845" xr:uid="{00000000-0005-0000-0000-000077580000}"/>
    <cellStyle name="Note 4 11 6 2 3" xfId="16418" xr:uid="{00000000-0005-0000-0000-000078580000}"/>
    <cellStyle name="Note 4 11 6 2 3 2" xfId="33853" xr:uid="{00000000-0005-0000-0000-000079580000}"/>
    <cellStyle name="Note 4 11 6 2 3 3" xfId="48306" xr:uid="{00000000-0005-0000-0000-00007A580000}"/>
    <cellStyle name="Note 4 11 6 2 4" xfId="21878" xr:uid="{00000000-0005-0000-0000-00007B580000}"/>
    <cellStyle name="Note 4 11 6 2 5" xfId="36331" xr:uid="{00000000-0005-0000-0000-00007C580000}"/>
    <cellStyle name="Note 4 11 6 3" xfId="6904" xr:uid="{00000000-0005-0000-0000-00007D580000}"/>
    <cellStyle name="Note 4 11 6 3 2" xfId="24339" xr:uid="{00000000-0005-0000-0000-00007E580000}"/>
    <cellStyle name="Note 4 11 6 3 3" xfId="38792" xr:uid="{00000000-0005-0000-0000-00007F580000}"/>
    <cellStyle name="Note 4 11 6 4" xfId="9345" xr:uid="{00000000-0005-0000-0000-000080580000}"/>
    <cellStyle name="Note 4 11 6 4 2" xfId="26780" xr:uid="{00000000-0005-0000-0000-000081580000}"/>
    <cellStyle name="Note 4 11 6 4 3" xfId="41233" xr:uid="{00000000-0005-0000-0000-000082580000}"/>
    <cellStyle name="Note 4 11 6 5" xfId="11765" xr:uid="{00000000-0005-0000-0000-000083580000}"/>
    <cellStyle name="Note 4 11 6 5 2" xfId="29200" xr:uid="{00000000-0005-0000-0000-000084580000}"/>
    <cellStyle name="Note 4 11 6 5 3" xfId="43653" xr:uid="{00000000-0005-0000-0000-000085580000}"/>
    <cellStyle name="Note 4 11 6 6" xfId="18772" xr:uid="{00000000-0005-0000-0000-000086580000}"/>
    <cellStyle name="Note 4 11 7" xfId="1932" xr:uid="{00000000-0005-0000-0000-000087580000}"/>
    <cellStyle name="Note 4 11 7 2" xfId="4443" xr:uid="{00000000-0005-0000-0000-000088580000}"/>
    <cellStyle name="Note 4 11 7 2 2" xfId="13958" xr:uid="{00000000-0005-0000-0000-000089580000}"/>
    <cellStyle name="Note 4 11 7 2 2 2" xfId="31393" xr:uid="{00000000-0005-0000-0000-00008A580000}"/>
    <cellStyle name="Note 4 11 7 2 2 3" xfId="45846" xr:uid="{00000000-0005-0000-0000-00008B580000}"/>
    <cellStyle name="Note 4 11 7 2 3" xfId="16419" xr:uid="{00000000-0005-0000-0000-00008C580000}"/>
    <cellStyle name="Note 4 11 7 2 3 2" xfId="33854" xr:uid="{00000000-0005-0000-0000-00008D580000}"/>
    <cellStyle name="Note 4 11 7 2 3 3" xfId="48307" xr:uid="{00000000-0005-0000-0000-00008E580000}"/>
    <cellStyle name="Note 4 11 7 2 4" xfId="21879" xr:uid="{00000000-0005-0000-0000-00008F580000}"/>
    <cellStyle name="Note 4 11 7 2 5" xfId="36332" xr:uid="{00000000-0005-0000-0000-000090580000}"/>
    <cellStyle name="Note 4 11 7 3" xfId="6905" xr:uid="{00000000-0005-0000-0000-000091580000}"/>
    <cellStyle name="Note 4 11 7 3 2" xfId="24340" xr:uid="{00000000-0005-0000-0000-000092580000}"/>
    <cellStyle name="Note 4 11 7 3 3" xfId="38793" xr:uid="{00000000-0005-0000-0000-000093580000}"/>
    <cellStyle name="Note 4 11 7 4" xfId="9346" xr:uid="{00000000-0005-0000-0000-000094580000}"/>
    <cellStyle name="Note 4 11 7 4 2" xfId="26781" xr:uid="{00000000-0005-0000-0000-000095580000}"/>
    <cellStyle name="Note 4 11 7 4 3" xfId="41234" xr:uid="{00000000-0005-0000-0000-000096580000}"/>
    <cellStyle name="Note 4 11 7 5" xfId="11766" xr:uid="{00000000-0005-0000-0000-000097580000}"/>
    <cellStyle name="Note 4 11 7 5 2" xfId="29201" xr:uid="{00000000-0005-0000-0000-000098580000}"/>
    <cellStyle name="Note 4 11 7 5 3" xfId="43654" xr:uid="{00000000-0005-0000-0000-000099580000}"/>
    <cellStyle name="Note 4 11 7 6" xfId="18773" xr:uid="{00000000-0005-0000-0000-00009A580000}"/>
    <cellStyle name="Note 4 11 8" xfId="1933" xr:uid="{00000000-0005-0000-0000-00009B580000}"/>
    <cellStyle name="Note 4 11 8 2" xfId="4444" xr:uid="{00000000-0005-0000-0000-00009C580000}"/>
    <cellStyle name="Note 4 11 8 2 2" xfId="21880" xr:uid="{00000000-0005-0000-0000-00009D580000}"/>
    <cellStyle name="Note 4 11 8 2 3" xfId="36333" xr:uid="{00000000-0005-0000-0000-00009E580000}"/>
    <cellStyle name="Note 4 11 8 3" xfId="6906" xr:uid="{00000000-0005-0000-0000-00009F580000}"/>
    <cellStyle name="Note 4 11 8 3 2" xfId="24341" xr:uid="{00000000-0005-0000-0000-0000A0580000}"/>
    <cellStyle name="Note 4 11 8 3 3" xfId="38794" xr:uid="{00000000-0005-0000-0000-0000A1580000}"/>
    <cellStyle name="Note 4 11 8 4" xfId="9347" xr:uid="{00000000-0005-0000-0000-0000A2580000}"/>
    <cellStyle name="Note 4 11 8 4 2" xfId="26782" xr:uid="{00000000-0005-0000-0000-0000A3580000}"/>
    <cellStyle name="Note 4 11 8 4 3" xfId="41235" xr:uid="{00000000-0005-0000-0000-0000A4580000}"/>
    <cellStyle name="Note 4 11 8 5" xfId="11767" xr:uid="{00000000-0005-0000-0000-0000A5580000}"/>
    <cellStyle name="Note 4 11 8 5 2" xfId="29202" xr:uid="{00000000-0005-0000-0000-0000A6580000}"/>
    <cellStyle name="Note 4 11 8 5 3" xfId="43655" xr:uid="{00000000-0005-0000-0000-0000A7580000}"/>
    <cellStyle name="Note 4 11 8 6" xfId="15253" xr:uid="{00000000-0005-0000-0000-0000A8580000}"/>
    <cellStyle name="Note 4 11 8 6 2" xfId="32688" xr:uid="{00000000-0005-0000-0000-0000A9580000}"/>
    <cellStyle name="Note 4 11 8 6 3" xfId="47141" xr:uid="{00000000-0005-0000-0000-0000AA580000}"/>
    <cellStyle name="Note 4 11 8 7" xfId="18774" xr:uid="{00000000-0005-0000-0000-0000AB580000}"/>
    <cellStyle name="Note 4 11 8 8" xfId="20415" xr:uid="{00000000-0005-0000-0000-0000AC580000}"/>
    <cellStyle name="Note 4 11 9" xfId="4425" xr:uid="{00000000-0005-0000-0000-0000AD580000}"/>
    <cellStyle name="Note 4 11 9 2" xfId="13944" xr:uid="{00000000-0005-0000-0000-0000AE580000}"/>
    <cellStyle name="Note 4 11 9 2 2" xfId="31379" xr:uid="{00000000-0005-0000-0000-0000AF580000}"/>
    <cellStyle name="Note 4 11 9 2 3" xfId="45832" xr:uid="{00000000-0005-0000-0000-0000B0580000}"/>
    <cellStyle name="Note 4 11 9 3" xfId="16405" xr:uid="{00000000-0005-0000-0000-0000B1580000}"/>
    <cellStyle name="Note 4 11 9 3 2" xfId="33840" xr:uid="{00000000-0005-0000-0000-0000B2580000}"/>
    <cellStyle name="Note 4 11 9 3 3" xfId="48293" xr:uid="{00000000-0005-0000-0000-0000B3580000}"/>
    <cellStyle name="Note 4 11 9 4" xfId="21861" xr:uid="{00000000-0005-0000-0000-0000B4580000}"/>
    <cellStyle name="Note 4 11 9 5" xfId="36314" xr:uid="{00000000-0005-0000-0000-0000B5580000}"/>
    <cellStyle name="Note 4 12" xfId="1934" xr:uid="{00000000-0005-0000-0000-0000B6580000}"/>
    <cellStyle name="Note 4 12 10" xfId="6907" xr:uid="{00000000-0005-0000-0000-0000B7580000}"/>
    <cellStyle name="Note 4 12 10 2" xfId="24342" xr:uid="{00000000-0005-0000-0000-0000B8580000}"/>
    <cellStyle name="Note 4 12 10 3" xfId="38795" xr:uid="{00000000-0005-0000-0000-0000B9580000}"/>
    <cellStyle name="Note 4 12 11" xfId="9348" xr:uid="{00000000-0005-0000-0000-0000BA580000}"/>
    <cellStyle name="Note 4 12 11 2" xfId="26783" xr:uid="{00000000-0005-0000-0000-0000BB580000}"/>
    <cellStyle name="Note 4 12 11 3" xfId="41236" xr:uid="{00000000-0005-0000-0000-0000BC580000}"/>
    <cellStyle name="Note 4 12 12" xfId="11768" xr:uid="{00000000-0005-0000-0000-0000BD580000}"/>
    <cellStyle name="Note 4 12 12 2" xfId="29203" xr:uid="{00000000-0005-0000-0000-0000BE580000}"/>
    <cellStyle name="Note 4 12 12 3" xfId="43656" xr:uid="{00000000-0005-0000-0000-0000BF580000}"/>
    <cellStyle name="Note 4 12 13" xfId="18775" xr:uid="{00000000-0005-0000-0000-0000C0580000}"/>
    <cellStyle name="Note 4 12 2" xfId="1935" xr:uid="{00000000-0005-0000-0000-0000C1580000}"/>
    <cellStyle name="Note 4 12 2 2" xfId="1936" xr:uid="{00000000-0005-0000-0000-0000C2580000}"/>
    <cellStyle name="Note 4 12 2 2 2" xfId="4447" xr:uid="{00000000-0005-0000-0000-0000C3580000}"/>
    <cellStyle name="Note 4 12 2 2 2 2" xfId="13961" xr:uid="{00000000-0005-0000-0000-0000C4580000}"/>
    <cellStyle name="Note 4 12 2 2 2 2 2" xfId="31396" xr:uid="{00000000-0005-0000-0000-0000C5580000}"/>
    <cellStyle name="Note 4 12 2 2 2 2 3" xfId="45849" xr:uid="{00000000-0005-0000-0000-0000C6580000}"/>
    <cellStyle name="Note 4 12 2 2 2 3" xfId="16422" xr:uid="{00000000-0005-0000-0000-0000C7580000}"/>
    <cellStyle name="Note 4 12 2 2 2 3 2" xfId="33857" xr:uid="{00000000-0005-0000-0000-0000C8580000}"/>
    <cellStyle name="Note 4 12 2 2 2 3 3" xfId="48310" xr:uid="{00000000-0005-0000-0000-0000C9580000}"/>
    <cellStyle name="Note 4 12 2 2 2 4" xfId="21883" xr:uid="{00000000-0005-0000-0000-0000CA580000}"/>
    <cellStyle name="Note 4 12 2 2 2 5" xfId="36336" xr:uid="{00000000-0005-0000-0000-0000CB580000}"/>
    <cellStyle name="Note 4 12 2 2 3" xfId="6909" xr:uid="{00000000-0005-0000-0000-0000CC580000}"/>
    <cellStyle name="Note 4 12 2 2 3 2" xfId="24344" xr:uid="{00000000-0005-0000-0000-0000CD580000}"/>
    <cellStyle name="Note 4 12 2 2 3 3" xfId="38797" xr:uid="{00000000-0005-0000-0000-0000CE580000}"/>
    <cellStyle name="Note 4 12 2 2 4" xfId="9350" xr:uid="{00000000-0005-0000-0000-0000CF580000}"/>
    <cellStyle name="Note 4 12 2 2 4 2" xfId="26785" xr:uid="{00000000-0005-0000-0000-0000D0580000}"/>
    <cellStyle name="Note 4 12 2 2 4 3" xfId="41238" xr:uid="{00000000-0005-0000-0000-0000D1580000}"/>
    <cellStyle name="Note 4 12 2 2 5" xfId="11770" xr:uid="{00000000-0005-0000-0000-0000D2580000}"/>
    <cellStyle name="Note 4 12 2 2 5 2" xfId="29205" xr:uid="{00000000-0005-0000-0000-0000D3580000}"/>
    <cellStyle name="Note 4 12 2 2 5 3" xfId="43658" xr:uid="{00000000-0005-0000-0000-0000D4580000}"/>
    <cellStyle name="Note 4 12 2 2 6" xfId="18777" xr:uid="{00000000-0005-0000-0000-0000D5580000}"/>
    <cellStyle name="Note 4 12 2 3" xfId="1937" xr:uid="{00000000-0005-0000-0000-0000D6580000}"/>
    <cellStyle name="Note 4 12 2 3 2" xfId="4448" xr:uid="{00000000-0005-0000-0000-0000D7580000}"/>
    <cellStyle name="Note 4 12 2 3 2 2" xfId="13962" xr:uid="{00000000-0005-0000-0000-0000D8580000}"/>
    <cellStyle name="Note 4 12 2 3 2 2 2" xfId="31397" xr:uid="{00000000-0005-0000-0000-0000D9580000}"/>
    <cellStyle name="Note 4 12 2 3 2 2 3" xfId="45850" xr:uid="{00000000-0005-0000-0000-0000DA580000}"/>
    <cellStyle name="Note 4 12 2 3 2 3" xfId="16423" xr:uid="{00000000-0005-0000-0000-0000DB580000}"/>
    <cellStyle name="Note 4 12 2 3 2 3 2" xfId="33858" xr:uid="{00000000-0005-0000-0000-0000DC580000}"/>
    <cellStyle name="Note 4 12 2 3 2 3 3" xfId="48311" xr:uid="{00000000-0005-0000-0000-0000DD580000}"/>
    <cellStyle name="Note 4 12 2 3 2 4" xfId="21884" xr:uid="{00000000-0005-0000-0000-0000DE580000}"/>
    <cellStyle name="Note 4 12 2 3 2 5" xfId="36337" xr:uid="{00000000-0005-0000-0000-0000DF580000}"/>
    <cellStyle name="Note 4 12 2 3 3" xfId="6910" xr:uid="{00000000-0005-0000-0000-0000E0580000}"/>
    <cellStyle name="Note 4 12 2 3 3 2" xfId="24345" xr:uid="{00000000-0005-0000-0000-0000E1580000}"/>
    <cellStyle name="Note 4 12 2 3 3 3" xfId="38798" xr:uid="{00000000-0005-0000-0000-0000E2580000}"/>
    <cellStyle name="Note 4 12 2 3 4" xfId="9351" xr:uid="{00000000-0005-0000-0000-0000E3580000}"/>
    <cellStyle name="Note 4 12 2 3 4 2" xfId="26786" xr:uid="{00000000-0005-0000-0000-0000E4580000}"/>
    <cellStyle name="Note 4 12 2 3 4 3" xfId="41239" xr:uid="{00000000-0005-0000-0000-0000E5580000}"/>
    <cellStyle name="Note 4 12 2 3 5" xfId="11771" xr:uid="{00000000-0005-0000-0000-0000E6580000}"/>
    <cellStyle name="Note 4 12 2 3 5 2" xfId="29206" xr:uid="{00000000-0005-0000-0000-0000E7580000}"/>
    <cellStyle name="Note 4 12 2 3 5 3" xfId="43659" xr:uid="{00000000-0005-0000-0000-0000E8580000}"/>
    <cellStyle name="Note 4 12 2 3 6" xfId="18778" xr:uid="{00000000-0005-0000-0000-0000E9580000}"/>
    <cellStyle name="Note 4 12 2 4" xfId="1938" xr:uid="{00000000-0005-0000-0000-0000EA580000}"/>
    <cellStyle name="Note 4 12 2 4 2" xfId="4449" xr:uid="{00000000-0005-0000-0000-0000EB580000}"/>
    <cellStyle name="Note 4 12 2 4 2 2" xfId="21885" xr:uid="{00000000-0005-0000-0000-0000EC580000}"/>
    <cellStyle name="Note 4 12 2 4 2 3" xfId="36338" xr:uid="{00000000-0005-0000-0000-0000ED580000}"/>
    <cellStyle name="Note 4 12 2 4 3" xfId="6911" xr:uid="{00000000-0005-0000-0000-0000EE580000}"/>
    <cellStyle name="Note 4 12 2 4 3 2" xfId="24346" xr:uid="{00000000-0005-0000-0000-0000EF580000}"/>
    <cellStyle name="Note 4 12 2 4 3 3" xfId="38799" xr:uid="{00000000-0005-0000-0000-0000F0580000}"/>
    <cellStyle name="Note 4 12 2 4 4" xfId="9352" xr:uid="{00000000-0005-0000-0000-0000F1580000}"/>
    <cellStyle name="Note 4 12 2 4 4 2" xfId="26787" xr:uid="{00000000-0005-0000-0000-0000F2580000}"/>
    <cellStyle name="Note 4 12 2 4 4 3" xfId="41240" xr:uid="{00000000-0005-0000-0000-0000F3580000}"/>
    <cellStyle name="Note 4 12 2 4 5" xfId="11772" xr:uid="{00000000-0005-0000-0000-0000F4580000}"/>
    <cellStyle name="Note 4 12 2 4 5 2" xfId="29207" xr:uid="{00000000-0005-0000-0000-0000F5580000}"/>
    <cellStyle name="Note 4 12 2 4 5 3" xfId="43660" xr:uid="{00000000-0005-0000-0000-0000F6580000}"/>
    <cellStyle name="Note 4 12 2 4 6" xfId="15254" xr:uid="{00000000-0005-0000-0000-0000F7580000}"/>
    <cellStyle name="Note 4 12 2 4 6 2" xfId="32689" xr:uid="{00000000-0005-0000-0000-0000F8580000}"/>
    <cellStyle name="Note 4 12 2 4 6 3" xfId="47142" xr:uid="{00000000-0005-0000-0000-0000F9580000}"/>
    <cellStyle name="Note 4 12 2 4 7" xfId="18779" xr:uid="{00000000-0005-0000-0000-0000FA580000}"/>
    <cellStyle name="Note 4 12 2 4 8" xfId="20416" xr:uid="{00000000-0005-0000-0000-0000FB580000}"/>
    <cellStyle name="Note 4 12 2 5" xfId="4446" xr:uid="{00000000-0005-0000-0000-0000FC580000}"/>
    <cellStyle name="Note 4 12 2 5 2" xfId="13960" xr:uid="{00000000-0005-0000-0000-0000FD580000}"/>
    <cellStyle name="Note 4 12 2 5 2 2" xfId="31395" xr:uid="{00000000-0005-0000-0000-0000FE580000}"/>
    <cellStyle name="Note 4 12 2 5 2 3" xfId="45848" xr:uid="{00000000-0005-0000-0000-0000FF580000}"/>
    <cellStyle name="Note 4 12 2 5 3" xfId="16421" xr:uid="{00000000-0005-0000-0000-000000590000}"/>
    <cellStyle name="Note 4 12 2 5 3 2" xfId="33856" xr:uid="{00000000-0005-0000-0000-000001590000}"/>
    <cellStyle name="Note 4 12 2 5 3 3" xfId="48309" xr:uid="{00000000-0005-0000-0000-000002590000}"/>
    <cellStyle name="Note 4 12 2 5 4" xfId="21882" xr:uid="{00000000-0005-0000-0000-000003590000}"/>
    <cellStyle name="Note 4 12 2 5 5" xfId="36335" xr:uid="{00000000-0005-0000-0000-000004590000}"/>
    <cellStyle name="Note 4 12 2 6" xfId="6908" xr:uid="{00000000-0005-0000-0000-000005590000}"/>
    <cellStyle name="Note 4 12 2 6 2" xfId="24343" xr:uid="{00000000-0005-0000-0000-000006590000}"/>
    <cellStyle name="Note 4 12 2 6 3" xfId="38796" xr:uid="{00000000-0005-0000-0000-000007590000}"/>
    <cellStyle name="Note 4 12 2 7" xfId="9349" xr:uid="{00000000-0005-0000-0000-000008590000}"/>
    <cellStyle name="Note 4 12 2 7 2" xfId="26784" xr:uid="{00000000-0005-0000-0000-000009590000}"/>
    <cellStyle name="Note 4 12 2 7 3" xfId="41237" xr:uid="{00000000-0005-0000-0000-00000A590000}"/>
    <cellStyle name="Note 4 12 2 8" xfId="11769" xr:uid="{00000000-0005-0000-0000-00000B590000}"/>
    <cellStyle name="Note 4 12 2 8 2" xfId="29204" xr:uid="{00000000-0005-0000-0000-00000C590000}"/>
    <cellStyle name="Note 4 12 2 8 3" xfId="43657" xr:uid="{00000000-0005-0000-0000-00000D590000}"/>
    <cellStyle name="Note 4 12 2 9" xfId="18776" xr:uid="{00000000-0005-0000-0000-00000E590000}"/>
    <cellStyle name="Note 4 12 3" xfId="1939" xr:uid="{00000000-0005-0000-0000-00000F590000}"/>
    <cellStyle name="Note 4 12 3 2" xfId="1940" xr:uid="{00000000-0005-0000-0000-000010590000}"/>
    <cellStyle name="Note 4 12 3 2 2" xfId="4451" xr:uid="{00000000-0005-0000-0000-000011590000}"/>
    <cellStyle name="Note 4 12 3 2 2 2" xfId="13964" xr:uid="{00000000-0005-0000-0000-000012590000}"/>
    <cellStyle name="Note 4 12 3 2 2 2 2" xfId="31399" xr:uid="{00000000-0005-0000-0000-000013590000}"/>
    <cellStyle name="Note 4 12 3 2 2 2 3" xfId="45852" xr:uid="{00000000-0005-0000-0000-000014590000}"/>
    <cellStyle name="Note 4 12 3 2 2 3" xfId="16425" xr:uid="{00000000-0005-0000-0000-000015590000}"/>
    <cellStyle name="Note 4 12 3 2 2 3 2" xfId="33860" xr:uid="{00000000-0005-0000-0000-000016590000}"/>
    <cellStyle name="Note 4 12 3 2 2 3 3" xfId="48313" xr:uid="{00000000-0005-0000-0000-000017590000}"/>
    <cellStyle name="Note 4 12 3 2 2 4" xfId="21887" xr:uid="{00000000-0005-0000-0000-000018590000}"/>
    <cellStyle name="Note 4 12 3 2 2 5" xfId="36340" xr:uid="{00000000-0005-0000-0000-000019590000}"/>
    <cellStyle name="Note 4 12 3 2 3" xfId="6913" xr:uid="{00000000-0005-0000-0000-00001A590000}"/>
    <cellStyle name="Note 4 12 3 2 3 2" xfId="24348" xr:uid="{00000000-0005-0000-0000-00001B590000}"/>
    <cellStyle name="Note 4 12 3 2 3 3" xfId="38801" xr:uid="{00000000-0005-0000-0000-00001C590000}"/>
    <cellStyle name="Note 4 12 3 2 4" xfId="9354" xr:uid="{00000000-0005-0000-0000-00001D590000}"/>
    <cellStyle name="Note 4 12 3 2 4 2" xfId="26789" xr:uid="{00000000-0005-0000-0000-00001E590000}"/>
    <cellStyle name="Note 4 12 3 2 4 3" xfId="41242" xr:uid="{00000000-0005-0000-0000-00001F590000}"/>
    <cellStyle name="Note 4 12 3 2 5" xfId="11774" xr:uid="{00000000-0005-0000-0000-000020590000}"/>
    <cellStyle name="Note 4 12 3 2 5 2" xfId="29209" xr:uid="{00000000-0005-0000-0000-000021590000}"/>
    <cellStyle name="Note 4 12 3 2 5 3" xfId="43662" xr:uid="{00000000-0005-0000-0000-000022590000}"/>
    <cellStyle name="Note 4 12 3 2 6" xfId="18781" xr:uid="{00000000-0005-0000-0000-000023590000}"/>
    <cellStyle name="Note 4 12 3 3" xfId="1941" xr:uid="{00000000-0005-0000-0000-000024590000}"/>
    <cellStyle name="Note 4 12 3 3 2" xfId="4452" xr:uid="{00000000-0005-0000-0000-000025590000}"/>
    <cellStyle name="Note 4 12 3 3 2 2" xfId="13965" xr:uid="{00000000-0005-0000-0000-000026590000}"/>
    <cellStyle name="Note 4 12 3 3 2 2 2" xfId="31400" xr:uid="{00000000-0005-0000-0000-000027590000}"/>
    <cellStyle name="Note 4 12 3 3 2 2 3" xfId="45853" xr:uid="{00000000-0005-0000-0000-000028590000}"/>
    <cellStyle name="Note 4 12 3 3 2 3" xfId="16426" xr:uid="{00000000-0005-0000-0000-000029590000}"/>
    <cellStyle name="Note 4 12 3 3 2 3 2" xfId="33861" xr:uid="{00000000-0005-0000-0000-00002A590000}"/>
    <cellStyle name="Note 4 12 3 3 2 3 3" xfId="48314" xr:uid="{00000000-0005-0000-0000-00002B590000}"/>
    <cellStyle name="Note 4 12 3 3 2 4" xfId="21888" xr:uid="{00000000-0005-0000-0000-00002C590000}"/>
    <cellStyle name="Note 4 12 3 3 2 5" xfId="36341" xr:uid="{00000000-0005-0000-0000-00002D590000}"/>
    <cellStyle name="Note 4 12 3 3 3" xfId="6914" xr:uid="{00000000-0005-0000-0000-00002E590000}"/>
    <cellStyle name="Note 4 12 3 3 3 2" xfId="24349" xr:uid="{00000000-0005-0000-0000-00002F590000}"/>
    <cellStyle name="Note 4 12 3 3 3 3" xfId="38802" xr:uid="{00000000-0005-0000-0000-000030590000}"/>
    <cellStyle name="Note 4 12 3 3 4" xfId="9355" xr:uid="{00000000-0005-0000-0000-000031590000}"/>
    <cellStyle name="Note 4 12 3 3 4 2" xfId="26790" xr:uid="{00000000-0005-0000-0000-000032590000}"/>
    <cellStyle name="Note 4 12 3 3 4 3" xfId="41243" xr:uid="{00000000-0005-0000-0000-000033590000}"/>
    <cellStyle name="Note 4 12 3 3 5" xfId="11775" xr:uid="{00000000-0005-0000-0000-000034590000}"/>
    <cellStyle name="Note 4 12 3 3 5 2" xfId="29210" xr:uid="{00000000-0005-0000-0000-000035590000}"/>
    <cellStyle name="Note 4 12 3 3 5 3" xfId="43663" xr:uid="{00000000-0005-0000-0000-000036590000}"/>
    <cellStyle name="Note 4 12 3 3 6" xfId="18782" xr:uid="{00000000-0005-0000-0000-000037590000}"/>
    <cellStyle name="Note 4 12 3 4" xfId="1942" xr:uid="{00000000-0005-0000-0000-000038590000}"/>
    <cellStyle name="Note 4 12 3 4 2" xfId="4453" xr:uid="{00000000-0005-0000-0000-000039590000}"/>
    <cellStyle name="Note 4 12 3 4 2 2" xfId="21889" xr:uid="{00000000-0005-0000-0000-00003A590000}"/>
    <cellStyle name="Note 4 12 3 4 2 3" xfId="36342" xr:uid="{00000000-0005-0000-0000-00003B590000}"/>
    <cellStyle name="Note 4 12 3 4 3" xfId="6915" xr:uid="{00000000-0005-0000-0000-00003C590000}"/>
    <cellStyle name="Note 4 12 3 4 3 2" xfId="24350" xr:uid="{00000000-0005-0000-0000-00003D590000}"/>
    <cellStyle name="Note 4 12 3 4 3 3" xfId="38803" xr:uid="{00000000-0005-0000-0000-00003E590000}"/>
    <cellStyle name="Note 4 12 3 4 4" xfId="9356" xr:uid="{00000000-0005-0000-0000-00003F590000}"/>
    <cellStyle name="Note 4 12 3 4 4 2" xfId="26791" xr:uid="{00000000-0005-0000-0000-000040590000}"/>
    <cellStyle name="Note 4 12 3 4 4 3" xfId="41244" xr:uid="{00000000-0005-0000-0000-000041590000}"/>
    <cellStyle name="Note 4 12 3 4 5" xfId="11776" xr:uid="{00000000-0005-0000-0000-000042590000}"/>
    <cellStyle name="Note 4 12 3 4 5 2" xfId="29211" xr:uid="{00000000-0005-0000-0000-000043590000}"/>
    <cellStyle name="Note 4 12 3 4 5 3" xfId="43664" xr:uid="{00000000-0005-0000-0000-000044590000}"/>
    <cellStyle name="Note 4 12 3 4 6" xfId="15255" xr:uid="{00000000-0005-0000-0000-000045590000}"/>
    <cellStyle name="Note 4 12 3 4 6 2" xfId="32690" xr:uid="{00000000-0005-0000-0000-000046590000}"/>
    <cellStyle name="Note 4 12 3 4 6 3" xfId="47143" xr:uid="{00000000-0005-0000-0000-000047590000}"/>
    <cellStyle name="Note 4 12 3 4 7" xfId="18783" xr:uid="{00000000-0005-0000-0000-000048590000}"/>
    <cellStyle name="Note 4 12 3 4 8" xfId="20417" xr:uid="{00000000-0005-0000-0000-000049590000}"/>
    <cellStyle name="Note 4 12 3 5" xfId="4450" xr:uid="{00000000-0005-0000-0000-00004A590000}"/>
    <cellStyle name="Note 4 12 3 5 2" xfId="13963" xr:uid="{00000000-0005-0000-0000-00004B590000}"/>
    <cellStyle name="Note 4 12 3 5 2 2" xfId="31398" xr:uid="{00000000-0005-0000-0000-00004C590000}"/>
    <cellStyle name="Note 4 12 3 5 2 3" xfId="45851" xr:uid="{00000000-0005-0000-0000-00004D590000}"/>
    <cellStyle name="Note 4 12 3 5 3" xfId="16424" xr:uid="{00000000-0005-0000-0000-00004E590000}"/>
    <cellStyle name="Note 4 12 3 5 3 2" xfId="33859" xr:uid="{00000000-0005-0000-0000-00004F590000}"/>
    <cellStyle name="Note 4 12 3 5 3 3" xfId="48312" xr:uid="{00000000-0005-0000-0000-000050590000}"/>
    <cellStyle name="Note 4 12 3 5 4" xfId="21886" xr:uid="{00000000-0005-0000-0000-000051590000}"/>
    <cellStyle name="Note 4 12 3 5 5" xfId="36339" xr:uid="{00000000-0005-0000-0000-000052590000}"/>
    <cellStyle name="Note 4 12 3 6" xfId="6912" xr:uid="{00000000-0005-0000-0000-000053590000}"/>
    <cellStyle name="Note 4 12 3 6 2" xfId="24347" xr:uid="{00000000-0005-0000-0000-000054590000}"/>
    <cellStyle name="Note 4 12 3 6 3" xfId="38800" xr:uid="{00000000-0005-0000-0000-000055590000}"/>
    <cellStyle name="Note 4 12 3 7" xfId="9353" xr:uid="{00000000-0005-0000-0000-000056590000}"/>
    <cellStyle name="Note 4 12 3 7 2" xfId="26788" xr:uid="{00000000-0005-0000-0000-000057590000}"/>
    <cellStyle name="Note 4 12 3 7 3" xfId="41241" xr:uid="{00000000-0005-0000-0000-000058590000}"/>
    <cellStyle name="Note 4 12 3 8" xfId="11773" xr:uid="{00000000-0005-0000-0000-000059590000}"/>
    <cellStyle name="Note 4 12 3 8 2" xfId="29208" xr:uid="{00000000-0005-0000-0000-00005A590000}"/>
    <cellStyle name="Note 4 12 3 8 3" xfId="43661" xr:uid="{00000000-0005-0000-0000-00005B590000}"/>
    <cellStyle name="Note 4 12 3 9" xfId="18780" xr:uid="{00000000-0005-0000-0000-00005C590000}"/>
    <cellStyle name="Note 4 12 4" xfId="1943" xr:uid="{00000000-0005-0000-0000-00005D590000}"/>
    <cellStyle name="Note 4 12 4 2" xfId="1944" xr:uid="{00000000-0005-0000-0000-00005E590000}"/>
    <cellStyle name="Note 4 12 4 2 2" xfId="4455" xr:uid="{00000000-0005-0000-0000-00005F590000}"/>
    <cellStyle name="Note 4 12 4 2 2 2" xfId="13967" xr:uid="{00000000-0005-0000-0000-000060590000}"/>
    <cellStyle name="Note 4 12 4 2 2 2 2" xfId="31402" xr:uid="{00000000-0005-0000-0000-000061590000}"/>
    <cellStyle name="Note 4 12 4 2 2 2 3" xfId="45855" xr:uid="{00000000-0005-0000-0000-000062590000}"/>
    <cellStyle name="Note 4 12 4 2 2 3" xfId="16428" xr:uid="{00000000-0005-0000-0000-000063590000}"/>
    <cellStyle name="Note 4 12 4 2 2 3 2" xfId="33863" xr:uid="{00000000-0005-0000-0000-000064590000}"/>
    <cellStyle name="Note 4 12 4 2 2 3 3" xfId="48316" xr:uid="{00000000-0005-0000-0000-000065590000}"/>
    <cellStyle name="Note 4 12 4 2 2 4" xfId="21891" xr:uid="{00000000-0005-0000-0000-000066590000}"/>
    <cellStyle name="Note 4 12 4 2 2 5" xfId="36344" xr:uid="{00000000-0005-0000-0000-000067590000}"/>
    <cellStyle name="Note 4 12 4 2 3" xfId="6917" xr:uid="{00000000-0005-0000-0000-000068590000}"/>
    <cellStyle name="Note 4 12 4 2 3 2" xfId="24352" xr:uid="{00000000-0005-0000-0000-000069590000}"/>
    <cellStyle name="Note 4 12 4 2 3 3" xfId="38805" xr:uid="{00000000-0005-0000-0000-00006A590000}"/>
    <cellStyle name="Note 4 12 4 2 4" xfId="9358" xr:uid="{00000000-0005-0000-0000-00006B590000}"/>
    <cellStyle name="Note 4 12 4 2 4 2" xfId="26793" xr:uid="{00000000-0005-0000-0000-00006C590000}"/>
    <cellStyle name="Note 4 12 4 2 4 3" xfId="41246" xr:uid="{00000000-0005-0000-0000-00006D590000}"/>
    <cellStyle name="Note 4 12 4 2 5" xfId="11778" xr:uid="{00000000-0005-0000-0000-00006E590000}"/>
    <cellStyle name="Note 4 12 4 2 5 2" xfId="29213" xr:uid="{00000000-0005-0000-0000-00006F590000}"/>
    <cellStyle name="Note 4 12 4 2 5 3" xfId="43666" xr:uid="{00000000-0005-0000-0000-000070590000}"/>
    <cellStyle name="Note 4 12 4 2 6" xfId="18785" xr:uid="{00000000-0005-0000-0000-000071590000}"/>
    <cellStyle name="Note 4 12 4 3" xfId="1945" xr:uid="{00000000-0005-0000-0000-000072590000}"/>
    <cellStyle name="Note 4 12 4 3 2" xfId="4456" xr:uid="{00000000-0005-0000-0000-000073590000}"/>
    <cellStyle name="Note 4 12 4 3 2 2" xfId="13968" xr:uid="{00000000-0005-0000-0000-000074590000}"/>
    <cellStyle name="Note 4 12 4 3 2 2 2" xfId="31403" xr:uid="{00000000-0005-0000-0000-000075590000}"/>
    <cellStyle name="Note 4 12 4 3 2 2 3" xfId="45856" xr:uid="{00000000-0005-0000-0000-000076590000}"/>
    <cellStyle name="Note 4 12 4 3 2 3" xfId="16429" xr:uid="{00000000-0005-0000-0000-000077590000}"/>
    <cellStyle name="Note 4 12 4 3 2 3 2" xfId="33864" xr:uid="{00000000-0005-0000-0000-000078590000}"/>
    <cellStyle name="Note 4 12 4 3 2 3 3" xfId="48317" xr:uid="{00000000-0005-0000-0000-000079590000}"/>
    <cellStyle name="Note 4 12 4 3 2 4" xfId="21892" xr:uid="{00000000-0005-0000-0000-00007A590000}"/>
    <cellStyle name="Note 4 12 4 3 2 5" xfId="36345" xr:uid="{00000000-0005-0000-0000-00007B590000}"/>
    <cellStyle name="Note 4 12 4 3 3" xfId="6918" xr:uid="{00000000-0005-0000-0000-00007C590000}"/>
    <cellStyle name="Note 4 12 4 3 3 2" xfId="24353" xr:uid="{00000000-0005-0000-0000-00007D590000}"/>
    <cellStyle name="Note 4 12 4 3 3 3" xfId="38806" xr:uid="{00000000-0005-0000-0000-00007E590000}"/>
    <cellStyle name="Note 4 12 4 3 4" xfId="9359" xr:uid="{00000000-0005-0000-0000-00007F590000}"/>
    <cellStyle name="Note 4 12 4 3 4 2" xfId="26794" xr:uid="{00000000-0005-0000-0000-000080590000}"/>
    <cellStyle name="Note 4 12 4 3 4 3" xfId="41247" xr:uid="{00000000-0005-0000-0000-000081590000}"/>
    <cellStyle name="Note 4 12 4 3 5" xfId="11779" xr:uid="{00000000-0005-0000-0000-000082590000}"/>
    <cellStyle name="Note 4 12 4 3 5 2" xfId="29214" xr:uid="{00000000-0005-0000-0000-000083590000}"/>
    <cellStyle name="Note 4 12 4 3 5 3" xfId="43667" xr:uid="{00000000-0005-0000-0000-000084590000}"/>
    <cellStyle name="Note 4 12 4 3 6" xfId="18786" xr:uid="{00000000-0005-0000-0000-000085590000}"/>
    <cellStyle name="Note 4 12 4 4" xfId="1946" xr:uid="{00000000-0005-0000-0000-000086590000}"/>
    <cellStyle name="Note 4 12 4 4 2" xfId="4457" xr:uid="{00000000-0005-0000-0000-000087590000}"/>
    <cellStyle name="Note 4 12 4 4 2 2" xfId="21893" xr:uid="{00000000-0005-0000-0000-000088590000}"/>
    <cellStyle name="Note 4 12 4 4 2 3" xfId="36346" xr:uid="{00000000-0005-0000-0000-000089590000}"/>
    <cellStyle name="Note 4 12 4 4 3" xfId="6919" xr:uid="{00000000-0005-0000-0000-00008A590000}"/>
    <cellStyle name="Note 4 12 4 4 3 2" xfId="24354" xr:uid="{00000000-0005-0000-0000-00008B590000}"/>
    <cellStyle name="Note 4 12 4 4 3 3" xfId="38807" xr:uid="{00000000-0005-0000-0000-00008C590000}"/>
    <cellStyle name="Note 4 12 4 4 4" xfId="9360" xr:uid="{00000000-0005-0000-0000-00008D590000}"/>
    <cellStyle name="Note 4 12 4 4 4 2" xfId="26795" xr:uid="{00000000-0005-0000-0000-00008E590000}"/>
    <cellStyle name="Note 4 12 4 4 4 3" xfId="41248" xr:uid="{00000000-0005-0000-0000-00008F590000}"/>
    <cellStyle name="Note 4 12 4 4 5" xfId="11780" xr:uid="{00000000-0005-0000-0000-000090590000}"/>
    <cellStyle name="Note 4 12 4 4 5 2" xfId="29215" xr:uid="{00000000-0005-0000-0000-000091590000}"/>
    <cellStyle name="Note 4 12 4 4 5 3" xfId="43668" xr:uid="{00000000-0005-0000-0000-000092590000}"/>
    <cellStyle name="Note 4 12 4 4 6" xfId="15256" xr:uid="{00000000-0005-0000-0000-000093590000}"/>
    <cellStyle name="Note 4 12 4 4 6 2" xfId="32691" xr:uid="{00000000-0005-0000-0000-000094590000}"/>
    <cellStyle name="Note 4 12 4 4 6 3" xfId="47144" xr:uid="{00000000-0005-0000-0000-000095590000}"/>
    <cellStyle name="Note 4 12 4 4 7" xfId="18787" xr:uid="{00000000-0005-0000-0000-000096590000}"/>
    <cellStyle name="Note 4 12 4 4 8" xfId="20418" xr:uid="{00000000-0005-0000-0000-000097590000}"/>
    <cellStyle name="Note 4 12 4 5" xfId="4454" xr:uid="{00000000-0005-0000-0000-000098590000}"/>
    <cellStyle name="Note 4 12 4 5 2" xfId="13966" xr:uid="{00000000-0005-0000-0000-000099590000}"/>
    <cellStyle name="Note 4 12 4 5 2 2" xfId="31401" xr:uid="{00000000-0005-0000-0000-00009A590000}"/>
    <cellStyle name="Note 4 12 4 5 2 3" xfId="45854" xr:uid="{00000000-0005-0000-0000-00009B590000}"/>
    <cellStyle name="Note 4 12 4 5 3" xfId="16427" xr:uid="{00000000-0005-0000-0000-00009C590000}"/>
    <cellStyle name="Note 4 12 4 5 3 2" xfId="33862" xr:uid="{00000000-0005-0000-0000-00009D590000}"/>
    <cellStyle name="Note 4 12 4 5 3 3" xfId="48315" xr:uid="{00000000-0005-0000-0000-00009E590000}"/>
    <cellStyle name="Note 4 12 4 5 4" xfId="21890" xr:uid="{00000000-0005-0000-0000-00009F590000}"/>
    <cellStyle name="Note 4 12 4 5 5" xfId="36343" xr:uid="{00000000-0005-0000-0000-0000A0590000}"/>
    <cellStyle name="Note 4 12 4 6" xfId="6916" xr:uid="{00000000-0005-0000-0000-0000A1590000}"/>
    <cellStyle name="Note 4 12 4 6 2" xfId="24351" xr:uid="{00000000-0005-0000-0000-0000A2590000}"/>
    <cellStyle name="Note 4 12 4 6 3" xfId="38804" xr:uid="{00000000-0005-0000-0000-0000A3590000}"/>
    <cellStyle name="Note 4 12 4 7" xfId="9357" xr:uid="{00000000-0005-0000-0000-0000A4590000}"/>
    <cellStyle name="Note 4 12 4 7 2" xfId="26792" xr:uid="{00000000-0005-0000-0000-0000A5590000}"/>
    <cellStyle name="Note 4 12 4 7 3" xfId="41245" xr:uid="{00000000-0005-0000-0000-0000A6590000}"/>
    <cellStyle name="Note 4 12 4 8" xfId="11777" xr:uid="{00000000-0005-0000-0000-0000A7590000}"/>
    <cellStyle name="Note 4 12 4 8 2" xfId="29212" xr:uid="{00000000-0005-0000-0000-0000A8590000}"/>
    <cellStyle name="Note 4 12 4 8 3" xfId="43665" xr:uid="{00000000-0005-0000-0000-0000A9590000}"/>
    <cellStyle name="Note 4 12 4 9" xfId="18784" xr:uid="{00000000-0005-0000-0000-0000AA590000}"/>
    <cellStyle name="Note 4 12 5" xfId="1947" xr:uid="{00000000-0005-0000-0000-0000AB590000}"/>
    <cellStyle name="Note 4 12 5 2" xfId="1948" xr:uid="{00000000-0005-0000-0000-0000AC590000}"/>
    <cellStyle name="Note 4 12 5 2 2" xfId="4459" xr:uid="{00000000-0005-0000-0000-0000AD590000}"/>
    <cellStyle name="Note 4 12 5 2 2 2" xfId="13970" xr:uid="{00000000-0005-0000-0000-0000AE590000}"/>
    <cellStyle name="Note 4 12 5 2 2 2 2" xfId="31405" xr:uid="{00000000-0005-0000-0000-0000AF590000}"/>
    <cellStyle name="Note 4 12 5 2 2 2 3" xfId="45858" xr:uid="{00000000-0005-0000-0000-0000B0590000}"/>
    <cellStyle name="Note 4 12 5 2 2 3" xfId="16431" xr:uid="{00000000-0005-0000-0000-0000B1590000}"/>
    <cellStyle name="Note 4 12 5 2 2 3 2" xfId="33866" xr:uid="{00000000-0005-0000-0000-0000B2590000}"/>
    <cellStyle name="Note 4 12 5 2 2 3 3" xfId="48319" xr:uid="{00000000-0005-0000-0000-0000B3590000}"/>
    <cellStyle name="Note 4 12 5 2 2 4" xfId="21895" xr:uid="{00000000-0005-0000-0000-0000B4590000}"/>
    <cellStyle name="Note 4 12 5 2 2 5" xfId="36348" xr:uid="{00000000-0005-0000-0000-0000B5590000}"/>
    <cellStyle name="Note 4 12 5 2 3" xfId="6921" xr:uid="{00000000-0005-0000-0000-0000B6590000}"/>
    <cellStyle name="Note 4 12 5 2 3 2" xfId="24356" xr:uid="{00000000-0005-0000-0000-0000B7590000}"/>
    <cellStyle name="Note 4 12 5 2 3 3" xfId="38809" xr:uid="{00000000-0005-0000-0000-0000B8590000}"/>
    <cellStyle name="Note 4 12 5 2 4" xfId="9362" xr:uid="{00000000-0005-0000-0000-0000B9590000}"/>
    <cellStyle name="Note 4 12 5 2 4 2" xfId="26797" xr:uid="{00000000-0005-0000-0000-0000BA590000}"/>
    <cellStyle name="Note 4 12 5 2 4 3" xfId="41250" xr:uid="{00000000-0005-0000-0000-0000BB590000}"/>
    <cellStyle name="Note 4 12 5 2 5" xfId="11782" xr:uid="{00000000-0005-0000-0000-0000BC590000}"/>
    <cellStyle name="Note 4 12 5 2 5 2" xfId="29217" xr:uid="{00000000-0005-0000-0000-0000BD590000}"/>
    <cellStyle name="Note 4 12 5 2 5 3" xfId="43670" xr:uid="{00000000-0005-0000-0000-0000BE590000}"/>
    <cellStyle name="Note 4 12 5 2 6" xfId="18789" xr:uid="{00000000-0005-0000-0000-0000BF590000}"/>
    <cellStyle name="Note 4 12 5 3" xfId="1949" xr:uid="{00000000-0005-0000-0000-0000C0590000}"/>
    <cellStyle name="Note 4 12 5 3 2" xfId="4460" xr:uid="{00000000-0005-0000-0000-0000C1590000}"/>
    <cellStyle name="Note 4 12 5 3 2 2" xfId="13971" xr:uid="{00000000-0005-0000-0000-0000C2590000}"/>
    <cellStyle name="Note 4 12 5 3 2 2 2" xfId="31406" xr:uid="{00000000-0005-0000-0000-0000C3590000}"/>
    <cellStyle name="Note 4 12 5 3 2 2 3" xfId="45859" xr:uid="{00000000-0005-0000-0000-0000C4590000}"/>
    <cellStyle name="Note 4 12 5 3 2 3" xfId="16432" xr:uid="{00000000-0005-0000-0000-0000C5590000}"/>
    <cellStyle name="Note 4 12 5 3 2 3 2" xfId="33867" xr:uid="{00000000-0005-0000-0000-0000C6590000}"/>
    <cellStyle name="Note 4 12 5 3 2 3 3" xfId="48320" xr:uid="{00000000-0005-0000-0000-0000C7590000}"/>
    <cellStyle name="Note 4 12 5 3 2 4" xfId="21896" xr:uid="{00000000-0005-0000-0000-0000C8590000}"/>
    <cellStyle name="Note 4 12 5 3 2 5" xfId="36349" xr:uid="{00000000-0005-0000-0000-0000C9590000}"/>
    <cellStyle name="Note 4 12 5 3 3" xfId="6922" xr:uid="{00000000-0005-0000-0000-0000CA590000}"/>
    <cellStyle name="Note 4 12 5 3 3 2" xfId="24357" xr:uid="{00000000-0005-0000-0000-0000CB590000}"/>
    <cellStyle name="Note 4 12 5 3 3 3" xfId="38810" xr:uid="{00000000-0005-0000-0000-0000CC590000}"/>
    <cellStyle name="Note 4 12 5 3 4" xfId="9363" xr:uid="{00000000-0005-0000-0000-0000CD590000}"/>
    <cellStyle name="Note 4 12 5 3 4 2" xfId="26798" xr:uid="{00000000-0005-0000-0000-0000CE590000}"/>
    <cellStyle name="Note 4 12 5 3 4 3" xfId="41251" xr:uid="{00000000-0005-0000-0000-0000CF590000}"/>
    <cellStyle name="Note 4 12 5 3 5" xfId="11783" xr:uid="{00000000-0005-0000-0000-0000D0590000}"/>
    <cellStyle name="Note 4 12 5 3 5 2" xfId="29218" xr:uid="{00000000-0005-0000-0000-0000D1590000}"/>
    <cellStyle name="Note 4 12 5 3 5 3" xfId="43671" xr:uid="{00000000-0005-0000-0000-0000D2590000}"/>
    <cellStyle name="Note 4 12 5 3 6" xfId="18790" xr:uid="{00000000-0005-0000-0000-0000D3590000}"/>
    <cellStyle name="Note 4 12 5 4" xfId="1950" xr:uid="{00000000-0005-0000-0000-0000D4590000}"/>
    <cellStyle name="Note 4 12 5 4 2" xfId="4461" xr:uid="{00000000-0005-0000-0000-0000D5590000}"/>
    <cellStyle name="Note 4 12 5 4 2 2" xfId="21897" xr:uid="{00000000-0005-0000-0000-0000D6590000}"/>
    <cellStyle name="Note 4 12 5 4 2 3" xfId="36350" xr:uid="{00000000-0005-0000-0000-0000D7590000}"/>
    <cellStyle name="Note 4 12 5 4 3" xfId="6923" xr:uid="{00000000-0005-0000-0000-0000D8590000}"/>
    <cellStyle name="Note 4 12 5 4 3 2" xfId="24358" xr:uid="{00000000-0005-0000-0000-0000D9590000}"/>
    <cellStyle name="Note 4 12 5 4 3 3" xfId="38811" xr:uid="{00000000-0005-0000-0000-0000DA590000}"/>
    <cellStyle name="Note 4 12 5 4 4" xfId="9364" xr:uid="{00000000-0005-0000-0000-0000DB590000}"/>
    <cellStyle name="Note 4 12 5 4 4 2" xfId="26799" xr:uid="{00000000-0005-0000-0000-0000DC590000}"/>
    <cellStyle name="Note 4 12 5 4 4 3" xfId="41252" xr:uid="{00000000-0005-0000-0000-0000DD590000}"/>
    <cellStyle name="Note 4 12 5 4 5" xfId="11784" xr:uid="{00000000-0005-0000-0000-0000DE590000}"/>
    <cellStyle name="Note 4 12 5 4 5 2" xfId="29219" xr:uid="{00000000-0005-0000-0000-0000DF590000}"/>
    <cellStyle name="Note 4 12 5 4 5 3" xfId="43672" xr:uid="{00000000-0005-0000-0000-0000E0590000}"/>
    <cellStyle name="Note 4 12 5 4 6" xfId="15257" xr:uid="{00000000-0005-0000-0000-0000E1590000}"/>
    <cellStyle name="Note 4 12 5 4 6 2" xfId="32692" xr:uid="{00000000-0005-0000-0000-0000E2590000}"/>
    <cellStyle name="Note 4 12 5 4 6 3" xfId="47145" xr:uid="{00000000-0005-0000-0000-0000E3590000}"/>
    <cellStyle name="Note 4 12 5 4 7" xfId="18791" xr:uid="{00000000-0005-0000-0000-0000E4590000}"/>
    <cellStyle name="Note 4 12 5 4 8" xfId="20419" xr:uid="{00000000-0005-0000-0000-0000E5590000}"/>
    <cellStyle name="Note 4 12 5 5" xfId="4458" xr:uid="{00000000-0005-0000-0000-0000E6590000}"/>
    <cellStyle name="Note 4 12 5 5 2" xfId="13969" xr:uid="{00000000-0005-0000-0000-0000E7590000}"/>
    <cellStyle name="Note 4 12 5 5 2 2" xfId="31404" xr:uid="{00000000-0005-0000-0000-0000E8590000}"/>
    <cellStyle name="Note 4 12 5 5 2 3" xfId="45857" xr:uid="{00000000-0005-0000-0000-0000E9590000}"/>
    <cellStyle name="Note 4 12 5 5 3" xfId="16430" xr:uid="{00000000-0005-0000-0000-0000EA590000}"/>
    <cellStyle name="Note 4 12 5 5 3 2" xfId="33865" xr:uid="{00000000-0005-0000-0000-0000EB590000}"/>
    <cellStyle name="Note 4 12 5 5 3 3" xfId="48318" xr:uid="{00000000-0005-0000-0000-0000EC590000}"/>
    <cellStyle name="Note 4 12 5 5 4" xfId="21894" xr:uid="{00000000-0005-0000-0000-0000ED590000}"/>
    <cellStyle name="Note 4 12 5 5 5" xfId="36347" xr:uid="{00000000-0005-0000-0000-0000EE590000}"/>
    <cellStyle name="Note 4 12 5 6" xfId="6920" xr:uid="{00000000-0005-0000-0000-0000EF590000}"/>
    <cellStyle name="Note 4 12 5 6 2" xfId="24355" xr:uid="{00000000-0005-0000-0000-0000F0590000}"/>
    <cellStyle name="Note 4 12 5 6 3" xfId="38808" xr:uid="{00000000-0005-0000-0000-0000F1590000}"/>
    <cellStyle name="Note 4 12 5 7" xfId="9361" xr:uid="{00000000-0005-0000-0000-0000F2590000}"/>
    <cellStyle name="Note 4 12 5 7 2" xfId="26796" xr:uid="{00000000-0005-0000-0000-0000F3590000}"/>
    <cellStyle name="Note 4 12 5 7 3" xfId="41249" xr:uid="{00000000-0005-0000-0000-0000F4590000}"/>
    <cellStyle name="Note 4 12 5 8" xfId="11781" xr:uid="{00000000-0005-0000-0000-0000F5590000}"/>
    <cellStyle name="Note 4 12 5 8 2" xfId="29216" xr:uid="{00000000-0005-0000-0000-0000F6590000}"/>
    <cellStyle name="Note 4 12 5 8 3" xfId="43669" xr:uid="{00000000-0005-0000-0000-0000F7590000}"/>
    <cellStyle name="Note 4 12 5 9" xfId="18788" xr:uid="{00000000-0005-0000-0000-0000F8590000}"/>
    <cellStyle name="Note 4 12 6" xfId="1951" xr:uid="{00000000-0005-0000-0000-0000F9590000}"/>
    <cellStyle name="Note 4 12 6 2" xfId="4462" xr:uid="{00000000-0005-0000-0000-0000FA590000}"/>
    <cellStyle name="Note 4 12 6 2 2" xfId="13972" xr:uid="{00000000-0005-0000-0000-0000FB590000}"/>
    <cellStyle name="Note 4 12 6 2 2 2" xfId="31407" xr:uid="{00000000-0005-0000-0000-0000FC590000}"/>
    <cellStyle name="Note 4 12 6 2 2 3" xfId="45860" xr:uid="{00000000-0005-0000-0000-0000FD590000}"/>
    <cellStyle name="Note 4 12 6 2 3" xfId="16433" xr:uid="{00000000-0005-0000-0000-0000FE590000}"/>
    <cellStyle name="Note 4 12 6 2 3 2" xfId="33868" xr:uid="{00000000-0005-0000-0000-0000FF590000}"/>
    <cellStyle name="Note 4 12 6 2 3 3" xfId="48321" xr:uid="{00000000-0005-0000-0000-0000005A0000}"/>
    <cellStyle name="Note 4 12 6 2 4" xfId="21898" xr:uid="{00000000-0005-0000-0000-0000015A0000}"/>
    <cellStyle name="Note 4 12 6 2 5" xfId="36351" xr:uid="{00000000-0005-0000-0000-0000025A0000}"/>
    <cellStyle name="Note 4 12 6 3" xfId="6924" xr:uid="{00000000-0005-0000-0000-0000035A0000}"/>
    <cellStyle name="Note 4 12 6 3 2" xfId="24359" xr:uid="{00000000-0005-0000-0000-0000045A0000}"/>
    <cellStyle name="Note 4 12 6 3 3" xfId="38812" xr:uid="{00000000-0005-0000-0000-0000055A0000}"/>
    <cellStyle name="Note 4 12 6 4" xfId="9365" xr:uid="{00000000-0005-0000-0000-0000065A0000}"/>
    <cellStyle name="Note 4 12 6 4 2" xfId="26800" xr:uid="{00000000-0005-0000-0000-0000075A0000}"/>
    <cellStyle name="Note 4 12 6 4 3" xfId="41253" xr:uid="{00000000-0005-0000-0000-0000085A0000}"/>
    <cellStyle name="Note 4 12 6 5" xfId="11785" xr:uid="{00000000-0005-0000-0000-0000095A0000}"/>
    <cellStyle name="Note 4 12 6 5 2" xfId="29220" xr:uid="{00000000-0005-0000-0000-00000A5A0000}"/>
    <cellStyle name="Note 4 12 6 5 3" xfId="43673" xr:uid="{00000000-0005-0000-0000-00000B5A0000}"/>
    <cellStyle name="Note 4 12 6 6" xfId="18792" xr:uid="{00000000-0005-0000-0000-00000C5A0000}"/>
    <cellStyle name="Note 4 12 7" xfId="1952" xr:uid="{00000000-0005-0000-0000-00000D5A0000}"/>
    <cellStyle name="Note 4 12 7 2" xfId="4463" xr:uid="{00000000-0005-0000-0000-00000E5A0000}"/>
    <cellStyle name="Note 4 12 7 2 2" xfId="13973" xr:uid="{00000000-0005-0000-0000-00000F5A0000}"/>
    <cellStyle name="Note 4 12 7 2 2 2" xfId="31408" xr:uid="{00000000-0005-0000-0000-0000105A0000}"/>
    <cellStyle name="Note 4 12 7 2 2 3" xfId="45861" xr:uid="{00000000-0005-0000-0000-0000115A0000}"/>
    <cellStyle name="Note 4 12 7 2 3" xfId="16434" xr:uid="{00000000-0005-0000-0000-0000125A0000}"/>
    <cellStyle name="Note 4 12 7 2 3 2" xfId="33869" xr:uid="{00000000-0005-0000-0000-0000135A0000}"/>
    <cellStyle name="Note 4 12 7 2 3 3" xfId="48322" xr:uid="{00000000-0005-0000-0000-0000145A0000}"/>
    <cellStyle name="Note 4 12 7 2 4" xfId="21899" xr:uid="{00000000-0005-0000-0000-0000155A0000}"/>
    <cellStyle name="Note 4 12 7 2 5" xfId="36352" xr:uid="{00000000-0005-0000-0000-0000165A0000}"/>
    <cellStyle name="Note 4 12 7 3" xfId="6925" xr:uid="{00000000-0005-0000-0000-0000175A0000}"/>
    <cellStyle name="Note 4 12 7 3 2" xfId="24360" xr:uid="{00000000-0005-0000-0000-0000185A0000}"/>
    <cellStyle name="Note 4 12 7 3 3" xfId="38813" xr:uid="{00000000-0005-0000-0000-0000195A0000}"/>
    <cellStyle name="Note 4 12 7 4" xfId="9366" xr:uid="{00000000-0005-0000-0000-00001A5A0000}"/>
    <cellStyle name="Note 4 12 7 4 2" xfId="26801" xr:uid="{00000000-0005-0000-0000-00001B5A0000}"/>
    <cellStyle name="Note 4 12 7 4 3" xfId="41254" xr:uid="{00000000-0005-0000-0000-00001C5A0000}"/>
    <cellStyle name="Note 4 12 7 5" xfId="11786" xr:uid="{00000000-0005-0000-0000-00001D5A0000}"/>
    <cellStyle name="Note 4 12 7 5 2" xfId="29221" xr:uid="{00000000-0005-0000-0000-00001E5A0000}"/>
    <cellStyle name="Note 4 12 7 5 3" xfId="43674" xr:uid="{00000000-0005-0000-0000-00001F5A0000}"/>
    <cellStyle name="Note 4 12 7 6" xfId="18793" xr:uid="{00000000-0005-0000-0000-0000205A0000}"/>
    <cellStyle name="Note 4 12 8" xfId="1953" xr:uid="{00000000-0005-0000-0000-0000215A0000}"/>
    <cellStyle name="Note 4 12 8 2" xfId="4464" xr:uid="{00000000-0005-0000-0000-0000225A0000}"/>
    <cellStyle name="Note 4 12 8 2 2" xfId="21900" xr:uid="{00000000-0005-0000-0000-0000235A0000}"/>
    <cellStyle name="Note 4 12 8 2 3" xfId="36353" xr:uid="{00000000-0005-0000-0000-0000245A0000}"/>
    <cellStyle name="Note 4 12 8 3" xfId="6926" xr:uid="{00000000-0005-0000-0000-0000255A0000}"/>
    <cellStyle name="Note 4 12 8 3 2" xfId="24361" xr:uid="{00000000-0005-0000-0000-0000265A0000}"/>
    <cellStyle name="Note 4 12 8 3 3" xfId="38814" xr:uid="{00000000-0005-0000-0000-0000275A0000}"/>
    <cellStyle name="Note 4 12 8 4" xfId="9367" xr:uid="{00000000-0005-0000-0000-0000285A0000}"/>
    <cellStyle name="Note 4 12 8 4 2" xfId="26802" xr:uid="{00000000-0005-0000-0000-0000295A0000}"/>
    <cellStyle name="Note 4 12 8 4 3" xfId="41255" xr:uid="{00000000-0005-0000-0000-00002A5A0000}"/>
    <cellStyle name="Note 4 12 8 5" xfId="11787" xr:uid="{00000000-0005-0000-0000-00002B5A0000}"/>
    <cellStyle name="Note 4 12 8 5 2" xfId="29222" xr:uid="{00000000-0005-0000-0000-00002C5A0000}"/>
    <cellStyle name="Note 4 12 8 5 3" xfId="43675" xr:uid="{00000000-0005-0000-0000-00002D5A0000}"/>
    <cellStyle name="Note 4 12 8 6" xfId="15258" xr:uid="{00000000-0005-0000-0000-00002E5A0000}"/>
    <cellStyle name="Note 4 12 8 6 2" xfId="32693" xr:uid="{00000000-0005-0000-0000-00002F5A0000}"/>
    <cellStyle name="Note 4 12 8 6 3" xfId="47146" xr:uid="{00000000-0005-0000-0000-0000305A0000}"/>
    <cellStyle name="Note 4 12 8 7" xfId="18794" xr:uid="{00000000-0005-0000-0000-0000315A0000}"/>
    <cellStyle name="Note 4 12 8 8" xfId="20420" xr:uid="{00000000-0005-0000-0000-0000325A0000}"/>
    <cellStyle name="Note 4 12 9" xfId="4445" xr:uid="{00000000-0005-0000-0000-0000335A0000}"/>
    <cellStyle name="Note 4 12 9 2" xfId="13959" xr:uid="{00000000-0005-0000-0000-0000345A0000}"/>
    <cellStyle name="Note 4 12 9 2 2" xfId="31394" xr:uid="{00000000-0005-0000-0000-0000355A0000}"/>
    <cellStyle name="Note 4 12 9 2 3" xfId="45847" xr:uid="{00000000-0005-0000-0000-0000365A0000}"/>
    <cellStyle name="Note 4 12 9 3" xfId="16420" xr:uid="{00000000-0005-0000-0000-0000375A0000}"/>
    <cellStyle name="Note 4 12 9 3 2" xfId="33855" xr:uid="{00000000-0005-0000-0000-0000385A0000}"/>
    <cellStyle name="Note 4 12 9 3 3" xfId="48308" xr:uid="{00000000-0005-0000-0000-0000395A0000}"/>
    <cellStyle name="Note 4 12 9 4" xfId="21881" xr:uid="{00000000-0005-0000-0000-00003A5A0000}"/>
    <cellStyle name="Note 4 12 9 5" xfId="36334" xr:uid="{00000000-0005-0000-0000-00003B5A0000}"/>
    <cellStyle name="Note 4 13" xfId="1954" xr:uid="{00000000-0005-0000-0000-00003C5A0000}"/>
    <cellStyle name="Note 4 13 10" xfId="6927" xr:uid="{00000000-0005-0000-0000-00003D5A0000}"/>
    <cellStyle name="Note 4 13 10 2" xfId="24362" xr:uid="{00000000-0005-0000-0000-00003E5A0000}"/>
    <cellStyle name="Note 4 13 10 3" xfId="38815" xr:uid="{00000000-0005-0000-0000-00003F5A0000}"/>
    <cellStyle name="Note 4 13 11" xfId="9368" xr:uid="{00000000-0005-0000-0000-0000405A0000}"/>
    <cellStyle name="Note 4 13 11 2" xfId="26803" xr:uid="{00000000-0005-0000-0000-0000415A0000}"/>
    <cellStyle name="Note 4 13 11 3" xfId="41256" xr:uid="{00000000-0005-0000-0000-0000425A0000}"/>
    <cellStyle name="Note 4 13 12" xfId="11788" xr:uid="{00000000-0005-0000-0000-0000435A0000}"/>
    <cellStyle name="Note 4 13 12 2" xfId="29223" xr:uid="{00000000-0005-0000-0000-0000445A0000}"/>
    <cellStyle name="Note 4 13 12 3" xfId="43676" xr:uid="{00000000-0005-0000-0000-0000455A0000}"/>
    <cellStyle name="Note 4 13 13" xfId="18795" xr:uid="{00000000-0005-0000-0000-0000465A0000}"/>
    <cellStyle name="Note 4 13 2" xfId="1955" xr:uid="{00000000-0005-0000-0000-0000475A0000}"/>
    <cellStyle name="Note 4 13 2 2" xfId="1956" xr:uid="{00000000-0005-0000-0000-0000485A0000}"/>
    <cellStyle name="Note 4 13 2 2 2" xfId="4467" xr:uid="{00000000-0005-0000-0000-0000495A0000}"/>
    <cellStyle name="Note 4 13 2 2 2 2" xfId="13976" xr:uid="{00000000-0005-0000-0000-00004A5A0000}"/>
    <cellStyle name="Note 4 13 2 2 2 2 2" xfId="31411" xr:uid="{00000000-0005-0000-0000-00004B5A0000}"/>
    <cellStyle name="Note 4 13 2 2 2 2 3" xfId="45864" xr:uid="{00000000-0005-0000-0000-00004C5A0000}"/>
    <cellStyle name="Note 4 13 2 2 2 3" xfId="16437" xr:uid="{00000000-0005-0000-0000-00004D5A0000}"/>
    <cellStyle name="Note 4 13 2 2 2 3 2" xfId="33872" xr:uid="{00000000-0005-0000-0000-00004E5A0000}"/>
    <cellStyle name="Note 4 13 2 2 2 3 3" xfId="48325" xr:uid="{00000000-0005-0000-0000-00004F5A0000}"/>
    <cellStyle name="Note 4 13 2 2 2 4" xfId="21903" xr:uid="{00000000-0005-0000-0000-0000505A0000}"/>
    <cellStyle name="Note 4 13 2 2 2 5" xfId="36356" xr:uid="{00000000-0005-0000-0000-0000515A0000}"/>
    <cellStyle name="Note 4 13 2 2 3" xfId="6929" xr:uid="{00000000-0005-0000-0000-0000525A0000}"/>
    <cellStyle name="Note 4 13 2 2 3 2" xfId="24364" xr:uid="{00000000-0005-0000-0000-0000535A0000}"/>
    <cellStyle name="Note 4 13 2 2 3 3" xfId="38817" xr:uid="{00000000-0005-0000-0000-0000545A0000}"/>
    <cellStyle name="Note 4 13 2 2 4" xfId="9370" xr:uid="{00000000-0005-0000-0000-0000555A0000}"/>
    <cellStyle name="Note 4 13 2 2 4 2" xfId="26805" xr:uid="{00000000-0005-0000-0000-0000565A0000}"/>
    <cellStyle name="Note 4 13 2 2 4 3" xfId="41258" xr:uid="{00000000-0005-0000-0000-0000575A0000}"/>
    <cellStyle name="Note 4 13 2 2 5" xfId="11790" xr:uid="{00000000-0005-0000-0000-0000585A0000}"/>
    <cellStyle name="Note 4 13 2 2 5 2" xfId="29225" xr:uid="{00000000-0005-0000-0000-0000595A0000}"/>
    <cellStyle name="Note 4 13 2 2 5 3" xfId="43678" xr:uid="{00000000-0005-0000-0000-00005A5A0000}"/>
    <cellStyle name="Note 4 13 2 2 6" xfId="18797" xr:uid="{00000000-0005-0000-0000-00005B5A0000}"/>
    <cellStyle name="Note 4 13 2 3" xfId="1957" xr:uid="{00000000-0005-0000-0000-00005C5A0000}"/>
    <cellStyle name="Note 4 13 2 3 2" xfId="4468" xr:uid="{00000000-0005-0000-0000-00005D5A0000}"/>
    <cellStyle name="Note 4 13 2 3 2 2" xfId="13977" xr:uid="{00000000-0005-0000-0000-00005E5A0000}"/>
    <cellStyle name="Note 4 13 2 3 2 2 2" xfId="31412" xr:uid="{00000000-0005-0000-0000-00005F5A0000}"/>
    <cellStyle name="Note 4 13 2 3 2 2 3" xfId="45865" xr:uid="{00000000-0005-0000-0000-0000605A0000}"/>
    <cellStyle name="Note 4 13 2 3 2 3" xfId="16438" xr:uid="{00000000-0005-0000-0000-0000615A0000}"/>
    <cellStyle name="Note 4 13 2 3 2 3 2" xfId="33873" xr:uid="{00000000-0005-0000-0000-0000625A0000}"/>
    <cellStyle name="Note 4 13 2 3 2 3 3" xfId="48326" xr:uid="{00000000-0005-0000-0000-0000635A0000}"/>
    <cellStyle name="Note 4 13 2 3 2 4" xfId="21904" xr:uid="{00000000-0005-0000-0000-0000645A0000}"/>
    <cellStyle name="Note 4 13 2 3 2 5" xfId="36357" xr:uid="{00000000-0005-0000-0000-0000655A0000}"/>
    <cellStyle name="Note 4 13 2 3 3" xfId="6930" xr:uid="{00000000-0005-0000-0000-0000665A0000}"/>
    <cellStyle name="Note 4 13 2 3 3 2" xfId="24365" xr:uid="{00000000-0005-0000-0000-0000675A0000}"/>
    <cellStyle name="Note 4 13 2 3 3 3" xfId="38818" xr:uid="{00000000-0005-0000-0000-0000685A0000}"/>
    <cellStyle name="Note 4 13 2 3 4" xfId="9371" xr:uid="{00000000-0005-0000-0000-0000695A0000}"/>
    <cellStyle name="Note 4 13 2 3 4 2" xfId="26806" xr:uid="{00000000-0005-0000-0000-00006A5A0000}"/>
    <cellStyle name="Note 4 13 2 3 4 3" xfId="41259" xr:uid="{00000000-0005-0000-0000-00006B5A0000}"/>
    <cellStyle name="Note 4 13 2 3 5" xfId="11791" xr:uid="{00000000-0005-0000-0000-00006C5A0000}"/>
    <cellStyle name="Note 4 13 2 3 5 2" xfId="29226" xr:uid="{00000000-0005-0000-0000-00006D5A0000}"/>
    <cellStyle name="Note 4 13 2 3 5 3" xfId="43679" xr:uid="{00000000-0005-0000-0000-00006E5A0000}"/>
    <cellStyle name="Note 4 13 2 3 6" xfId="18798" xr:uid="{00000000-0005-0000-0000-00006F5A0000}"/>
    <cellStyle name="Note 4 13 2 4" xfId="1958" xr:uid="{00000000-0005-0000-0000-0000705A0000}"/>
    <cellStyle name="Note 4 13 2 4 2" xfId="4469" xr:uid="{00000000-0005-0000-0000-0000715A0000}"/>
    <cellStyle name="Note 4 13 2 4 2 2" xfId="21905" xr:uid="{00000000-0005-0000-0000-0000725A0000}"/>
    <cellStyle name="Note 4 13 2 4 2 3" xfId="36358" xr:uid="{00000000-0005-0000-0000-0000735A0000}"/>
    <cellStyle name="Note 4 13 2 4 3" xfId="6931" xr:uid="{00000000-0005-0000-0000-0000745A0000}"/>
    <cellStyle name="Note 4 13 2 4 3 2" xfId="24366" xr:uid="{00000000-0005-0000-0000-0000755A0000}"/>
    <cellStyle name="Note 4 13 2 4 3 3" xfId="38819" xr:uid="{00000000-0005-0000-0000-0000765A0000}"/>
    <cellStyle name="Note 4 13 2 4 4" xfId="9372" xr:uid="{00000000-0005-0000-0000-0000775A0000}"/>
    <cellStyle name="Note 4 13 2 4 4 2" xfId="26807" xr:uid="{00000000-0005-0000-0000-0000785A0000}"/>
    <cellStyle name="Note 4 13 2 4 4 3" xfId="41260" xr:uid="{00000000-0005-0000-0000-0000795A0000}"/>
    <cellStyle name="Note 4 13 2 4 5" xfId="11792" xr:uid="{00000000-0005-0000-0000-00007A5A0000}"/>
    <cellStyle name="Note 4 13 2 4 5 2" xfId="29227" xr:uid="{00000000-0005-0000-0000-00007B5A0000}"/>
    <cellStyle name="Note 4 13 2 4 5 3" xfId="43680" xr:uid="{00000000-0005-0000-0000-00007C5A0000}"/>
    <cellStyle name="Note 4 13 2 4 6" xfId="15259" xr:uid="{00000000-0005-0000-0000-00007D5A0000}"/>
    <cellStyle name="Note 4 13 2 4 6 2" xfId="32694" xr:uid="{00000000-0005-0000-0000-00007E5A0000}"/>
    <cellStyle name="Note 4 13 2 4 6 3" xfId="47147" xr:uid="{00000000-0005-0000-0000-00007F5A0000}"/>
    <cellStyle name="Note 4 13 2 4 7" xfId="18799" xr:uid="{00000000-0005-0000-0000-0000805A0000}"/>
    <cellStyle name="Note 4 13 2 4 8" xfId="20421" xr:uid="{00000000-0005-0000-0000-0000815A0000}"/>
    <cellStyle name="Note 4 13 2 5" xfId="4466" xr:uid="{00000000-0005-0000-0000-0000825A0000}"/>
    <cellStyle name="Note 4 13 2 5 2" xfId="13975" xr:uid="{00000000-0005-0000-0000-0000835A0000}"/>
    <cellStyle name="Note 4 13 2 5 2 2" xfId="31410" xr:uid="{00000000-0005-0000-0000-0000845A0000}"/>
    <cellStyle name="Note 4 13 2 5 2 3" xfId="45863" xr:uid="{00000000-0005-0000-0000-0000855A0000}"/>
    <cellStyle name="Note 4 13 2 5 3" xfId="16436" xr:uid="{00000000-0005-0000-0000-0000865A0000}"/>
    <cellStyle name="Note 4 13 2 5 3 2" xfId="33871" xr:uid="{00000000-0005-0000-0000-0000875A0000}"/>
    <cellStyle name="Note 4 13 2 5 3 3" xfId="48324" xr:uid="{00000000-0005-0000-0000-0000885A0000}"/>
    <cellStyle name="Note 4 13 2 5 4" xfId="21902" xr:uid="{00000000-0005-0000-0000-0000895A0000}"/>
    <cellStyle name="Note 4 13 2 5 5" xfId="36355" xr:uid="{00000000-0005-0000-0000-00008A5A0000}"/>
    <cellStyle name="Note 4 13 2 6" xfId="6928" xr:uid="{00000000-0005-0000-0000-00008B5A0000}"/>
    <cellStyle name="Note 4 13 2 6 2" xfId="24363" xr:uid="{00000000-0005-0000-0000-00008C5A0000}"/>
    <cellStyle name="Note 4 13 2 6 3" xfId="38816" xr:uid="{00000000-0005-0000-0000-00008D5A0000}"/>
    <cellStyle name="Note 4 13 2 7" xfId="9369" xr:uid="{00000000-0005-0000-0000-00008E5A0000}"/>
    <cellStyle name="Note 4 13 2 7 2" xfId="26804" xr:uid="{00000000-0005-0000-0000-00008F5A0000}"/>
    <cellStyle name="Note 4 13 2 7 3" xfId="41257" xr:uid="{00000000-0005-0000-0000-0000905A0000}"/>
    <cellStyle name="Note 4 13 2 8" xfId="11789" xr:uid="{00000000-0005-0000-0000-0000915A0000}"/>
    <cellStyle name="Note 4 13 2 8 2" xfId="29224" xr:uid="{00000000-0005-0000-0000-0000925A0000}"/>
    <cellStyle name="Note 4 13 2 8 3" xfId="43677" xr:uid="{00000000-0005-0000-0000-0000935A0000}"/>
    <cellStyle name="Note 4 13 2 9" xfId="18796" xr:uid="{00000000-0005-0000-0000-0000945A0000}"/>
    <cellStyle name="Note 4 13 3" xfId="1959" xr:uid="{00000000-0005-0000-0000-0000955A0000}"/>
    <cellStyle name="Note 4 13 3 2" xfId="1960" xr:uid="{00000000-0005-0000-0000-0000965A0000}"/>
    <cellStyle name="Note 4 13 3 2 2" xfId="4471" xr:uid="{00000000-0005-0000-0000-0000975A0000}"/>
    <cellStyle name="Note 4 13 3 2 2 2" xfId="13979" xr:uid="{00000000-0005-0000-0000-0000985A0000}"/>
    <cellStyle name="Note 4 13 3 2 2 2 2" xfId="31414" xr:uid="{00000000-0005-0000-0000-0000995A0000}"/>
    <cellStyle name="Note 4 13 3 2 2 2 3" xfId="45867" xr:uid="{00000000-0005-0000-0000-00009A5A0000}"/>
    <cellStyle name="Note 4 13 3 2 2 3" xfId="16440" xr:uid="{00000000-0005-0000-0000-00009B5A0000}"/>
    <cellStyle name="Note 4 13 3 2 2 3 2" xfId="33875" xr:uid="{00000000-0005-0000-0000-00009C5A0000}"/>
    <cellStyle name="Note 4 13 3 2 2 3 3" xfId="48328" xr:uid="{00000000-0005-0000-0000-00009D5A0000}"/>
    <cellStyle name="Note 4 13 3 2 2 4" xfId="21907" xr:uid="{00000000-0005-0000-0000-00009E5A0000}"/>
    <cellStyle name="Note 4 13 3 2 2 5" xfId="36360" xr:uid="{00000000-0005-0000-0000-00009F5A0000}"/>
    <cellStyle name="Note 4 13 3 2 3" xfId="6933" xr:uid="{00000000-0005-0000-0000-0000A05A0000}"/>
    <cellStyle name="Note 4 13 3 2 3 2" xfId="24368" xr:uid="{00000000-0005-0000-0000-0000A15A0000}"/>
    <cellStyle name="Note 4 13 3 2 3 3" xfId="38821" xr:uid="{00000000-0005-0000-0000-0000A25A0000}"/>
    <cellStyle name="Note 4 13 3 2 4" xfId="9374" xr:uid="{00000000-0005-0000-0000-0000A35A0000}"/>
    <cellStyle name="Note 4 13 3 2 4 2" xfId="26809" xr:uid="{00000000-0005-0000-0000-0000A45A0000}"/>
    <cellStyle name="Note 4 13 3 2 4 3" xfId="41262" xr:uid="{00000000-0005-0000-0000-0000A55A0000}"/>
    <cellStyle name="Note 4 13 3 2 5" xfId="11794" xr:uid="{00000000-0005-0000-0000-0000A65A0000}"/>
    <cellStyle name="Note 4 13 3 2 5 2" xfId="29229" xr:uid="{00000000-0005-0000-0000-0000A75A0000}"/>
    <cellStyle name="Note 4 13 3 2 5 3" xfId="43682" xr:uid="{00000000-0005-0000-0000-0000A85A0000}"/>
    <cellStyle name="Note 4 13 3 2 6" xfId="18801" xr:uid="{00000000-0005-0000-0000-0000A95A0000}"/>
    <cellStyle name="Note 4 13 3 3" xfId="1961" xr:uid="{00000000-0005-0000-0000-0000AA5A0000}"/>
    <cellStyle name="Note 4 13 3 3 2" xfId="4472" xr:uid="{00000000-0005-0000-0000-0000AB5A0000}"/>
    <cellStyle name="Note 4 13 3 3 2 2" xfId="13980" xr:uid="{00000000-0005-0000-0000-0000AC5A0000}"/>
    <cellStyle name="Note 4 13 3 3 2 2 2" xfId="31415" xr:uid="{00000000-0005-0000-0000-0000AD5A0000}"/>
    <cellStyle name="Note 4 13 3 3 2 2 3" xfId="45868" xr:uid="{00000000-0005-0000-0000-0000AE5A0000}"/>
    <cellStyle name="Note 4 13 3 3 2 3" xfId="16441" xr:uid="{00000000-0005-0000-0000-0000AF5A0000}"/>
    <cellStyle name="Note 4 13 3 3 2 3 2" xfId="33876" xr:uid="{00000000-0005-0000-0000-0000B05A0000}"/>
    <cellStyle name="Note 4 13 3 3 2 3 3" xfId="48329" xr:uid="{00000000-0005-0000-0000-0000B15A0000}"/>
    <cellStyle name="Note 4 13 3 3 2 4" xfId="21908" xr:uid="{00000000-0005-0000-0000-0000B25A0000}"/>
    <cellStyle name="Note 4 13 3 3 2 5" xfId="36361" xr:uid="{00000000-0005-0000-0000-0000B35A0000}"/>
    <cellStyle name="Note 4 13 3 3 3" xfId="6934" xr:uid="{00000000-0005-0000-0000-0000B45A0000}"/>
    <cellStyle name="Note 4 13 3 3 3 2" xfId="24369" xr:uid="{00000000-0005-0000-0000-0000B55A0000}"/>
    <cellStyle name="Note 4 13 3 3 3 3" xfId="38822" xr:uid="{00000000-0005-0000-0000-0000B65A0000}"/>
    <cellStyle name="Note 4 13 3 3 4" xfId="9375" xr:uid="{00000000-0005-0000-0000-0000B75A0000}"/>
    <cellStyle name="Note 4 13 3 3 4 2" xfId="26810" xr:uid="{00000000-0005-0000-0000-0000B85A0000}"/>
    <cellStyle name="Note 4 13 3 3 4 3" xfId="41263" xr:uid="{00000000-0005-0000-0000-0000B95A0000}"/>
    <cellStyle name="Note 4 13 3 3 5" xfId="11795" xr:uid="{00000000-0005-0000-0000-0000BA5A0000}"/>
    <cellStyle name="Note 4 13 3 3 5 2" xfId="29230" xr:uid="{00000000-0005-0000-0000-0000BB5A0000}"/>
    <cellStyle name="Note 4 13 3 3 5 3" xfId="43683" xr:uid="{00000000-0005-0000-0000-0000BC5A0000}"/>
    <cellStyle name="Note 4 13 3 3 6" xfId="18802" xr:uid="{00000000-0005-0000-0000-0000BD5A0000}"/>
    <cellStyle name="Note 4 13 3 4" xfId="1962" xr:uid="{00000000-0005-0000-0000-0000BE5A0000}"/>
    <cellStyle name="Note 4 13 3 4 2" xfId="4473" xr:uid="{00000000-0005-0000-0000-0000BF5A0000}"/>
    <cellStyle name="Note 4 13 3 4 2 2" xfId="21909" xr:uid="{00000000-0005-0000-0000-0000C05A0000}"/>
    <cellStyle name="Note 4 13 3 4 2 3" xfId="36362" xr:uid="{00000000-0005-0000-0000-0000C15A0000}"/>
    <cellStyle name="Note 4 13 3 4 3" xfId="6935" xr:uid="{00000000-0005-0000-0000-0000C25A0000}"/>
    <cellStyle name="Note 4 13 3 4 3 2" xfId="24370" xr:uid="{00000000-0005-0000-0000-0000C35A0000}"/>
    <cellStyle name="Note 4 13 3 4 3 3" xfId="38823" xr:uid="{00000000-0005-0000-0000-0000C45A0000}"/>
    <cellStyle name="Note 4 13 3 4 4" xfId="9376" xr:uid="{00000000-0005-0000-0000-0000C55A0000}"/>
    <cellStyle name="Note 4 13 3 4 4 2" xfId="26811" xr:uid="{00000000-0005-0000-0000-0000C65A0000}"/>
    <cellStyle name="Note 4 13 3 4 4 3" xfId="41264" xr:uid="{00000000-0005-0000-0000-0000C75A0000}"/>
    <cellStyle name="Note 4 13 3 4 5" xfId="11796" xr:uid="{00000000-0005-0000-0000-0000C85A0000}"/>
    <cellStyle name="Note 4 13 3 4 5 2" xfId="29231" xr:uid="{00000000-0005-0000-0000-0000C95A0000}"/>
    <cellStyle name="Note 4 13 3 4 5 3" xfId="43684" xr:uid="{00000000-0005-0000-0000-0000CA5A0000}"/>
    <cellStyle name="Note 4 13 3 4 6" xfId="15260" xr:uid="{00000000-0005-0000-0000-0000CB5A0000}"/>
    <cellStyle name="Note 4 13 3 4 6 2" xfId="32695" xr:uid="{00000000-0005-0000-0000-0000CC5A0000}"/>
    <cellStyle name="Note 4 13 3 4 6 3" xfId="47148" xr:uid="{00000000-0005-0000-0000-0000CD5A0000}"/>
    <cellStyle name="Note 4 13 3 4 7" xfId="18803" xr:uid="{00000000-0005-0000-0000-0000CE5A0000}"/>
    <cellStyle name="Note 4 13 3 4 8" xfId="20422" xr:uid="{00000000-0005-0000-0000-0000CF5A0000}"/>
    <cellStyle name="Note 4 13 3 5" xfId="4470" xr:uid="{00000000-0005-0000-0000-0000D05A0000}"/>
    <cellStyle name="Note 4 13 3 5 2" xfId="13978" xr:uid="{00000000-0005-0000-0000-0000D15A0000}"/>
    <cellStyle name="Note 4 13 3 5 2 2" xfId="31413" xr:uid="{00000000-0005-0000-0000-0000D25A0000}"/>
    <cellStyle name="Note 4 13 3 5 2 3" xfId="45866" xr:uid="{00000000-0005-0000-0000-0000D35A0000}"/>
    <cellStyle name="Note 4 13 3 5 3" xfId="16439" xr:uid="{00000000-0005-0000-0000-0000D45A0000}"/>
    <cellStyle name="Note 4 13 3 5 3 2" xfId="33874" xr:uid="{00000000-0005-0000-0000-0000D55A0000}"/>
    <cellStyle name="Note 4 13 3 5 3 3" xfId="48327" xr:uid="{00000000-0005-0000-0000-0000D65A0000}"/>
    <cellStyle name="Note 4 13 3 5 4" xfId="21906" xr:uid="{00000000-0005-0000-0000-0000D75A0000}"/>
    <cellStyle name="Note 4 13 3 5 5" xfId="36359" xr:uid="{00000000-0005-0000-0000-0000D85A0000}"/>
    <cellStyle name="Note 4 13 3 6" xfId="6932" xr:uid="{00000000-0005-0000-0000-0000D95A0000}"/>
    <cellStyle name="Note 4 13 3 6 2" xfId="24367" xr:uid="{00000000-0005-0000-0000-0000DA5A0000}"/>
    <cellStyle name="Note 4 13 3 6 3" xfId="38820" xr:uid="{00000000-0005-0000-0000-0000DB5A0000}"/>
    <cellStyle name="Note 4 13 3 7" xfId="9373" xr:uid="{00000000-0005-0000-0000-0000DC5A0000}"/>
    <cellStyle name="Note 4 13 3 7 2" xfId="26808" xr:uid="{00000000-0005-0000-0000-0000DD5A0000}"/>
    <cellStyle name="Note 4 13 3 7 3" xfId="41261" xr:uid="{00000000-0005-0000-0000-0000DE5A0000}"/>
    <cellStyle name="Note 4 13 3 8" xfId="11793" xr:uid="{00000000-0005-0000-0000-0000DF5A0000}"/>
    <cellStyle name="Note 4 13 3 8 2" xfId="29228" xr:uid="{00000000-0005-0000-0000-0000E05A0000}"/>
    <cellStyle name="Note 4 13 3 8 3" xfId="43681" xr:uid="{00000000-0005-0000-0000-0000E15A0000}"/>
    <cellStyle name="Note 4 13 3 9" xfId="18800" xr:uid="{00000000-0005-0000-0000-0000E25A0000}"/>
    <cellStyle name="Note 4 13 4" xfId="1963" xr:uid="{00000000-0005-0000-0000-0000E35A0000}"/>
    <cellStyle name="Note 4 13 4 2" xfId="1964" xr:uid="{00000000-0005-0000-0000-0000E45A0000}"/>
    <cellStyle name="Note 4 13 4 2 2" xfId="4475" xr:uid="{00000000-0005-0000-0000-0000E55A0000}"/>
    <cellStyle name="Note 4 13 4 2 2 2" xfId="13982" xr:uid="{00000000-0005-0000-0000-0000E65A0000}"/>
    <cellStyle name="Note 4 13 4 2 2 2 2" xfId="31417" xr:uid="{00000000-0005-0000-0000-0000E75A0000}"/>
    <cellStyle name="Note 4 13 4 2 2 2 3" xfId="45870" xr:uid="{00000000-0005-0000-0000-0000E85A0000}"/>
    <cellStyle name="Note 4 13 4 2 2 3" xfId="16443" xr:uid="{00000000-0005-0000-0000-0000E95A0000}"/>
    <cellStyle name="Note 4 13 4 2 2 3 2" xfId="33878" xr:uid="{00000000-0005-0000-0000-0000EA5A0000}"/>
    <cellStyle name="Note 4 13 4 2 2 3 3" xfId="48331" xr:uid="{00000000-0005-0000-0000-0000EB5A0000}"/>
    <cellStyle name="Note 4 13 4 2 2 4" xfId="21911" xr:uid="{00000000-0005-0000-0000-0000EC5A0000}"/>
    <cellStyle name="Note 4 13 4 2 2 5" xfId="36364" xr:uid="{00000000-0005-0000-0000-0000ED5A0000}"/>
    <cellStyle name="Note 4 13 4 2 3" xfId="6937" xr:uid="{00000000-0005-0000-0000-0000EE5A0000}"/>
    <cellStyle name="Note 4 13 4 2 3 2" xfId="24372" xr:uid="{00000000-0005-0000-0000-0000EF5A0000}"/>
    <cellStyle name="Note 4 13 4 2 3 3" xfId="38825" xr:uid="{00000000-0005-0000-0000-0000F05A0000}"/>
    <cellStyle name="Note 4 13 4 2 4" xfId="9378" xr:uid="{00000000-0005-0000-0000-0000F15A0000}"/>
    <cellStyle name="Note 4 13 4 2 4 2" xfId="26813" xr:uid="{00000000-0005-0000-0000-0000F25A0000}"/>
    <cellStyle name="Note 4 13 4 2 4 3" xfId="41266" xr:uid="{00000000-0005-0000-0000-0000F35A0000}"/>
    <cellStyle name="Note 4 13 4 2 5" xfId="11798" xr:uid="{00000000-0005-0000-0000-0000F45A0000}"/>
    <cellStyle name="Note 4 13 4 2 5 2" xfId="29233" xr:uid="{00000000-0005-0000-0000-0000F55A0000}"/>
    <cellStyle name="Note 4 13 4 2 5 3" xfId="43686" xr:uid="{00000000-0005-0000-0000-0000F65A0000}"/>
    <cellStyle name="Note 4 13 4 2 6" xfId="18805" xr:uid="{00000000-0005-0000-0000-0000F75A0000}"/>
    <cellStyle name="Note 4 13 4 3" xfId="1965" xr:uid="{00000000-0005-0000-0000-0000F85A0000}"/>
    <cellStyle name="Note 4 13 4 3 2" xfId="4476" xr:uid="{00000000-0005-0000-0000-0000F95A0000}"/>
    <cellStyle name="Note 4 13 4 3 2 2" xfId="13983" xr:uid="{00000000-0005-0000-0000-0000FA5A0000}"/>
    <cellStyle name="Note 4 13 4 3 2 2 2" xfId="31418" xr:uid="{00000000-0005-0000-0000-0000FB5A0000}"/>
    <cellStyle name="Note 4 13 4 3 2 2 3" xfId="45871" xr:uid="{00000000-0005-0000-0000-0000FC5A0000}"/>
    <cellStyle name="Note 4 13 4 3 2 3" xfId="16444" xr:uid="{00000000-0005-0000-0000-0000FD5A0000}"/>
    <cellStyle name="Note 4 13 4 3 2 3 2" xfId="33879" xr:uid="{00000000-0005-0000-0000-0000FE5A0000}"/>
    <cellStyle name="Note 4 13 4 3 2 3 3" xfId="48332" xr:uid="{00000000-0005-0000-0000-0000FF5A0000}"/>
    <cellStyle name="Note 4 13 4 3 2 4" xfId="21912" xr:uid="{00000000-0005-0000-0000-0000005B0000}"/>
    <cellStyle name="Note 4 13 4 3 2 5" xfId="36365" xr:uid="{00000000-0005-0000-0000-0000015B0000}"/>
    <cellStyle name="Note 4 13 4 3 3" xfId="6938" xr:uid="{00000000-0005-0000-0000-0000025B0000}"/>
    <cellStyle name="Note 4 13 4 3 3 2" xfId="24373" xr:uid="{00000000-0005-0000-0000-0000035B0000}"/>
    <cellStyle name="Note 4 13 4 3 3 3" xfId="38826" xr:uid="{00000000-0005-0000-0000-0000045B0000}"/>
    <cellStyle name="Note 4 13 4 3 4" xfId="9379" xr:uid="{00000000-0005-0000-0000-0000055B0000}"/>
    <cellStyle name="Note 4 13 4 3 4 2" xfId="26814" xr:uid="{00000000-0005-0000-0000-0000065B0000}"/>
    <cellStyle name="Note 4 13 4 3 4 3" xfId="41267" xr:uid="{00000000-0005-0000-0000-0000075B0000}"/>
    <cellStyle name="Note 4 13 4 3 5" xfId="11799" xr:uid="{00000000-0005-0000-0000-0000085B0000}"/>
    <cellStyle name="Note 4 13 4 3 5 2" xfId="29234" xr:uid="{00000000-0005-0000-0000-0000095B0000}"/>
    <cellStyle name="Note 4 13 4 3 5 3" xfId="43687" xr:uid="{00000000-0005-0000-0000-00000A5B0000}"/>
    <cellStyle name="Note 4 13 4 3 6" xfId="18806" xr:uid="{00000000-0005-0000-0000-00000B5B0000}"/>
    <cellStyle name="Note 4 13 4 4" xfId="1966" xr:uid="{00000000-0005-0000-0000-00000C5B0000}"/>
    <cellStyle name="Note 4 13 4 4 2" xfId="4477" xr:uid="{00000000-0005-0000-0000-00000D5B0000}"/>
    <cellStyle name="Note 4 13 4 4 2 2" xfId="21913" xr:uid="{00000000-0005-0000-0000-00000E5B0000}"/>
    <cellStyle name="Note 4 13 4 4 2 3" xfId="36366" xr:uid="{00000000-0005-0000-0000-00000F5B0000}"/>
    <cellStyle name="Note 4 13 4 4 3" xfId="6939" xr:uid="{00000000-0005-0000-0000-0000105B0000}"/>
    <cellStyle name="Note 4 13 4 4 3 2" xfId="24374" xr:uid="{00000000-0005-0000-0000-0000115B0000}"/>
    <cellStyle name="Note 4 13 4 4 3 3" xfId="38827" xr:uid="{00000000-0005-0000-0000-0000125B0000}"/>
    <cellStyle name="Note 4 13 4 4 4" xfId="9380" xr:uid="{00000000-0005-0000-0000-0000135B0000}"/>
    <cellStyle name="Note 4 13 4 4 4 2" xfId="26815" xr:uid="{00000000-0005-0000-0000-0000145B0000}"/>
    <cellStyle name="Note 4 13 4 4 4 3" xfId="41268" xr:uid="{00000000-0005-0000-0000-0000155B0000}"/>
    <cellStyle name="Note 4 13 4 4 5" xfId="11800" xr:uid="{00000000-0005-0000-0000-0000165B0000}"/>
    <cellStyle name="Note 4 13 4 4 5 2" xfId="29235" xr:uid="{00000000-0005-0000-0000-0000175B0000}"/>
    <cellStyle name="Note 4 13 4 4 5 3" xfId="43688" xr:uid="{00000000-0005-0000-0000-0000185B0000}"/>
    <cellStyle name="Note 4 13 4 4 6" xfId="15261" xr:uid="{00000000-0005-0000-0000-0000195B0000}"/>
    <cellStyle name="Note 4 13 4 4 6 2" xfId="32696" xr:uid="{00000000-0005-0000-0000-00001A5B0000}"/>
    <cellStyle name="Note 4 13 4 4 6 3" xfId="47149" xr:uid="{00000000-0005-0000-0000-00001B5B0000}"/>
    <cellStyle name="Note 4 13 4 4 7" xfId="18807" xr:uid="{00000000-0005-0000-0000-00001C5B0000}"/>
    <cellStyle name="Note 4 13 4 4 8" xfId="20423" xr:uid="{00000000-0005-0000-0000-00001D5B0000}"/>
    <cellStyle name="Note 4 13 4 5" xfId="4474" xr:uid="{00000000-0005-0000-0000-00001E5B0000}"/>
    <cellStyle name="Note 4 13 4 5 2" xfId="13981" xr:uid="{00000000-0005-0000-0000-00001F5B0000}"/>
    <cellStyle name="Note 4 13 4 5 2 2" xfId="31416" xr:uid="{00000000-0005-0000-0000-0000205B0000}"/>
    <cellStyle name="Note 4 13 4 5 2 3" xfId="45869" xr:uid="{00000000-0005-0000-0000-0000215B0000}"/>
    <cellStyle name="Note 4 13 4 5 3" xfId="16442" xr:uid="{00000000-0005-0000-0000-0000225B0000}"/>
    <cellStyle name="Note 4 13 4 5 3 2" xfId="33877" xr:uid="{00000000-0005-0000-0000-0000235B0000}"/>
    <cellStyle name="Note 4 13 4 5 3 3" xfId="48330" xr:uid="{00000000-0005-0000-0000-0000245B0000}"/>
    <cellStyle name="Note 4 13 4 5 4" xfId="21910" xr:uid="{00000000-0005-0000-0000-0000255B0000}"/>
    <cellStyle name="Note 4 13 4 5 5" xfId="36363" xr:uid="{00000000-0005-0000-0000-0000265B0000}"/>
    <cellStyle name="Note 4 13 4 6" xfId="6936" xr:uid="{00000000-0005-0000-0000-0000275B0000}"/>
    <cellStyle name="Note 4 13 4 6 2" xfId="24371" xr:uid="{00000000-0005-0000-0000-0000285B0000}"/>
    <cellStyle name="Note 4 13 4 6 3" xfId="38824" xr:uid="{00000000-0005-0000-0000-0000295B0000}"/>
    <cellStyle name="Note 4 13 4 7" xfId="9377" xr:uid="{00000000-0005-0000-0000-00002A5B0000}"/>
    <cellStyle name="Note 4 13 4 7 2" xfId="26812" xr:uid="{00000000-0005-0000-0000-00002B5B0000}"/>
    <cellStyle name="Note 4 13 4 7 3" xfId="41265" xr:uid="{00000000-0005-0000-0000-00002C5B0000}"/>
    <cellStyle name="Note 4 13 4 8" xfId="11797" xr:uid="{00000000-0005-0000-0000-00002D5B0000}"/>
    <cellStyle name="Note 4 13 4 8 2" xfId="29232" xr:uid="{00000000-0005-0000-0000-00002E5B0000}"/>
    <cellStyle name="Note 4 13 4 8 3" xfId="43685" xr:uid="{00000000-0005-0000-0000-00002F5B0000}"/>
    <cellStyle name="Note 4 13 4 9" xfId="18804" xr:uid="{00000000-0005-0000-0000-0000305B0000}"/>
    <cellStyle name="Note 4 13 5" xfId="1967" xr:uid="{00000000-0005-0000-0000-0000315B0000}"/>
    <cellStyle name="Note 4 13 5 2" xfId="1968" xr:uid="{00000000-0005-0000-0000-0000325B0000}"/>
    <cellStyle name="Note 4 13 5 2 2" xfId="4479" xr:uid="{00000000-0005-0000-0000-0000335B0000}"/>
    <cellStyle name="Note 4 13 5 2 2 2" xfId="13985" xr:uid="{00000000-0005-0000-0000-0000345B0000}"/>
    <cellStyle name="Note 4 13 5 2 2 2 2" xfId="31420" xr:uid="{00000000-0005-0000-0000-0000355B0000}"/>
    <cellStyle name="Note 4 13 5 2 2 2 3" xfId="45873" xr:uid="{00000000-0005-0000-0000-0000365B0000}"/>
    <cellStyle name="Note 4 13 5 2 2 3" xfId="16446" xr:uid="{00000000-0005-0000-0000-0000375B0000}"/>
    <cellStyle name="Note 4 13 5 2 2 3 2" xfId="33881" xr:uid="{00000000-0005-0000-0000-0000385B0000}"/>
    <cellStyle name="Note 4 13 5 2 2 3 3" xfId="48334" xr:uid="{00000000-0005-0000-0000-0000395B0000}"/>
    <cellStyle name="Note 4 13 5 2 2 4" xfId="21915" xr:uid="{00000000-0005-0000-0000-00003A5B0000}"/>
    <cellStyle name="Note 4 13 5 2 2 5" xfId="36368" xr:uid="{00000000-0005-0000-0000-00003B5B0000}"/>
    <cellStyle name="Note 4 13 5 2 3" xfId="6941" xr:uid="{00000000-0005-0000-0000-00003C5B0000}"/>
    <cellStyle name="Note 4 13 5 2 3 2" xfId="24376" xr:uid="{00000000-0005-0000-0000-00003D5B0000}"/>
    <cellStyle name="Note 4 13 5 2 3 3" xfId="38829" xr:uid="{00000000-0005-0000-0000-00003E5B0000}"/>
    <cellStyle name="Note 4 13 5 2 4" xfId="9382" xr:uid="{00000000-0005-0000-0000-00003F5B0000}"/>
    <cellStyle name="Note 4 13 5 2 4 2" xfId="26817" xr:uid="{00000000-0005-0000-0000-0000405B0000}"/>
    <cellStyle name="Note 4 13 5 2 4 3" xfId="41270" xr:uid="{00000000-0005-0000-0000-0000415B0000}"/>
    <cellStyle name="Note 4 13 5 2 5" xfId="11802" xr:uid="{00000000-0005-0000-0000-0000425B0000}"/>
    <cellStyle name="Note 4 13 5 2 5 2" xfId="29237" xr:uid="{00000000-0005-0000-0000-0000435B0000}"/>
    <cellStyle name="Note 4 13 5 2 5 3" xfId="43690" xr:uid="{00000000-0005-0000-0000-0000445B0000}"/>
    <cellStyle name="Note 4 13 5 2 6" xfId="18809" xr:uid="{00000000-0005-0000-0000-0000455B0000}"/>
    <cellStyle name="Note 4 13 5 3" xfId="1969" xr:uid="{00000000-0005-0000-0000-0000465B0000}"/>
    <cellStyle name="Note 4 13 5 3 2" xfId="4480" xr:uid="{00000000-0005-0000-0000-0000475B0000}"/>
    <cellStyle name="Note 4 13 5 3 2 2" xfId="13986" xr:uid="{00000000-0005-0000-0000-0000485B0000}"/>
    <cellStyle name="Note 4 13 5 3 2 2 2" xfId="31421" xr:uid="{00000000-0005-0000-0000-0000495B0000}"/>
    <cellStyle name="Note 4 13 5 3 2 2 3" xfId="45874" xr:uid="{00000000-0005-0000-0000-00004A5B0000}"/>
    <cellStyle name="Note 4 13 5 3 2 3" xfId="16447" xr:uid="{00000000-0005-0000-0000-00004B5B0000}"/>
    <cellStyle name="Note 4 13 5 3 2 3 2" xfId="33882" xr:uid="{00000000-0005-0000-0000-00004C5B0000}"/>
    <cellStyle name="Note 4 13 5 3 2 3 3" xfId="48335" xr:uid="{00000000-0005-0000-0000-00004D5B0000}"/>
    <cellStyle name="Note 4 13 5 3 2 4" xfId="21916" xr:uid="{00000000-0005-0000-0000-00004E5B0000}"/>
    <cellStyle name="Note 4 13 5 3 2 5" xfId="36369" xr:uid="{00000000-0005-0000-0000-00004F5B0000}"/>
    <cellStyle name="Note 4 13 5 3 3" xfId="6942" xr:uid="{00000000-0005-0000-0000-0000505B0000}"/>
    <cellStyle name="Note 4 13 5 3 3 2" xfId="24377" xr:uid="{00000000-0005-0000-0000-0000515B0000}"/>
    <cellStyle name="Note 4 13 5 3 3 3" xfId="38830" xr:uid="{00000000-0005-0000-0000-0000525B0000}"/>
    <cellStyle name="Note 4 13 5 3 4" xfId="9383" xr:uid="{00000000-0005-0000-0000-0000535B0000}"/>
    <cellStyle name="Note 4 13 5 3 4 2" xfId="26818" xr:uid="{00000000-0005-0000-0000-0000545B0000}"/>
    <cellStyle name="Note 4 13 5 3 4 3" xfId="41271" xr:uid="{00000000-0005-0000-0000-0000555B0000}"/>
    <cellStyle name="Note 4 13 5 3 5" xfId="11803" xr:uid="{00000000-0005-0000-0000-0000565B0000}"/>
    <cellStyle name="Note 4 13 5 3 5 2" xfId="29238" xr:uid="{00000000-0005-0000-0000-0000575B0000}"/>
    <cellStyle name="Note 4 13 5 3 5 3" xfId="43691" xr:uid="{00000000-0005-0000-0000-0000585B0000}"/>
    <cellStyle name="Note 4 13 5 3 6" xfId="18810" xr:uid="{00000000-0005-0000-0000-0000595B0000}"/>
    <cellStyle name="Note 4 13 5 4" xfId="1970" xr:uid="{00000000-0005-0000-0000-00005A5B0000}"/>
    <cellStyle name="Note 4 13 5 4 2" xfId="4481" xr:uid="{00000000-0005-0000-0000-00005B5B0000}"/>
    <cellStyle name="Note 4 13 5 4 2 2" xfId="21917" xr:uid="{00000000-0005-0000-0000-00005C5B0000}"/>
    <cellStyle name="Note 4 13 5 4 2 3" xfId="36370" xr:uid="{00000000-0005-0000-0000-00005D5B0000}"/>
    <cellStyle name="Note 4 13 5 4 3" xfId="6943" xr:uid="{00000000-0005-0000-0000-00005E5B0000}"/>
    <cellStyle name="Note 4 13 5 4 3 2" xfId="24378" xr:uid="{00000000-0005-0000-0000-00005F5B0000}"/>
    <cellStyle name="Note 4 13 5 4 3 3" xfId="38831" xr:uid="{00000000-0005-0000-0000-0000605B0000}"/>
    <cellStyle name="Note 4 13 5 4 4" xfId="9384" xr:uid="{00000000-0005-0000-0000-0000615B0000}"/>
    <cellStyle name="Note 4 13 5 4 4 2" xfId="26819" xr:uid="{00000000-0005-0000-0000-0000625B0000}"/>
    <cellStyle name="Note 4 13 5 4 4 3" xfId="41272" xr:uid="{00000000-0005-0000-0000-0000635B0000}"/>
    <cellStyle name="Note 4 13 5 4 5" xfId="11804" xr:uid="{00000000-0005-0000-0000-0000645B0000}"/>
    <cellStyle name="Note 4 13 5 4 5 2" xfId="29239" xr:uid="{00000000-0005-0000-0000-0000655B0000}"/>
    <cellStyle name="Note 4 13 5 4 5 3" xfId="43692" xr:uid="{00000000-0005-0000-0000-0000665B0000}"/>
    <cellStyle name="Note 4 13 5 4 6" xfId="15262" xr:uid="{00000000-0005-0000-0000-0000675B0000}"/>
    <cellStyle name="Note 4 13 5 4 6 2" xfId="32697" xr:uid="{00000000-0005-0000-0000-0000685B0000}"/>
    <cellStyle name="Note 4 13 5 4 6 3" xfId="47150" xr:uid="{00000000-0005-0000-0000-0000695B0000}"/>
    <cellStyle name="Note 4 13 5 4 7" xfId="18811" xr:uid="{00000000-0005-0000-0000-00006A5B0000}"/>
    <cellStyle name="Note 4 13 5 4 8" xfId="20424" xr:uid="{00000000-0005-0000-0000-00006B5B0000}"/>
    <cellStyle name="Note 4 13 5 5" xfId="4478" xr:uid="{00000000-0005-0000-0000-00006C5B0000}"/>
    <cellStyle name="Note 4 13 5 5 2" xfId="13984" xr:uid="{00000000-0005-0000-0000-00006D5B0000}"/>
    <cellStyle name="Note 4 13 5 5 2 2" xfId="31419" xr:uid="{00000000-0005-0000-0000-00006E5B0000}"/>
    <cellStyle name="Note 4 13 5 5 2 3" xfId="45872" xr:uid="{00000000-0005-0000-0000-00006F5B0000}"/>
    <cellStyle name="Note 4 13 5 5 3" xfId="16445" xr:uid="{00000000-0005-0000-0000-0000705B0000}"/>
    <cellStyle name="Note 4 13 5 5 3 2" xfId="33880" xr:uid="{00000000-0005-0000-0000-0000715B0000}"/>
    <cellStyle name="Note 4 13 5 5 3 3" xfId="48333" xr:uid="{00000000-0005-0000-0000-0000725B0000}"/>
    <cellStyle name="Note 4 13 5 5 4" xfId="21914" xr:uid="{00000000-0005-0000-0000-0000735B0000}"/>
    <cellStyle name="Note 4 13 5 5 5" xfId="36367" xr:uid="{00000000-0005-0000-0000-0000745B0000}"/>
    <cellStyle name="Note 4 13 5 6" xfId="6940" xr:uid="{00000000-0005-0000-0000-0000755B0000}"/>
    <cellStyle name="Note 4 13 5 6 2" xfId="24375" xr:uid="{00000000-0005-0000-0000-0000765B0000}"/>
    <cellStyle name="Note 4 13 5 6 3" xfId="38828" xr:uid="{00000000-0005-0000-0000-0000775B0000}"/>
    <cellStyle name="Note 4 13 5 7" xfId="9381" xr:uid="{00000000-0005-0000-0000-0000785B0000}"/>
    <cellStyle name="Note 4 13 5 7 2" xfId="26816" xr:uid="{00000000-0005-0000-0000-0000795B0000}"/>
    <cellStyle name="Note 4 13 5 7 3" xfId="41269" xr:uid="{00000000-0005-0000-0000-00007A5B0000}"/>
    <cellStyle name="Note 4 13 5 8" xfId="11801" xr:uid="{00000000-0005-0000-0000-00007B5B0000}"/>
    <cellStyle name="Note 4 13 5 8 2" xfId="29236" xr:uid="{00000000-0005-0000-0000-00007C5B0000}"/>
    <cellStyle name="Note 4 13 5 8 3" xfId="43689" xr:uid="{00000000-0005-0000-0000-00007D5B0000}"/>
    <cellStyle name="Note 4 13 5 9" xfId="18808" xr:uid="{00000000-0005-0000-0000-00007E5B0000}"/>
    <cellStyle name="Note 4 13 6" xfId="1971" xr:uid="{00000000-0005-0000-0000-00007F5B0000}"/>
    <cellStyle name="Note 4 13 6 2" xfId="4482" xr:uid="{00000000-0005-0000-0000-0000805B0000}"/>
    <cellStyle name="Note 4 13 6 2 2" xfId="13987" xr:uid="{00000000-0005-0000-0000-0000815B0000}"/>
    <cellStyle name="Note 4 13 6 2 2 2" xfId="31422" xr:uid="{00000000-0005-0000-0000-0000825B0000}"/>
    <cellStyle name="Note 4 13 6 2 2 3" xfId="45875" xr:uid="{00000000-0005-0000-0000-0000835B0000}"/>
    <cellStyle name="Note 4 13 6 2 3" xfId="16448" xr:uid="{00000000-0005-0000-0000-0000845B0000}"/>
    <cellStyle name="Note 4 13 6 2 3 2" xfId="33883" xr:uid="{00000000-0005-0000-0000-0000855B0000}"/>
    <cellStyle name="Note 4 13 6 2 3 3" xfId="48336" xr:uid="{00000000-0005-0000-0000-0000865B0000}"/>
    <cellStyle name="Note 4 13 6 2 4" xfId="21918" xr:uid="{00000000-0005-0000-0000-0000875B0000}"/>
    <cellStyle name="Note 4 13 6 2 5" xfId="36371" xr:uid="{00000000-0005-0000-0000-0000885B0000}"/>
    <cellStyle name="Note 4 13 6 3" xfId="6944" xr:uid="{00000000-0005-0000-0000-0000895B0000}"/>
    <cellStyle name="Note 4 13 6 3 2" xfId="24379" xr:uid="{00000000-0005-0000-0000-00008A5B0000}"/>
    <cellStyle name="Note 4 13 6 3 3" xfId="38832" xr:uid="{00000000-0005-0000-0000-00008B5B0000}"/>
    <cellStyle name="Note 4 13 6 4" xfId="9385" xr:uid="{00000000-0005-0000-0000-00008C5B0000}"/>
    <cellStyle name="Note 4 13 6 4 2" xfId="26820" xr:uid="{00000000-0005-0000-0000-00008D5B0000}"/>
    <cellStyle name="Note 4 13 6 4 3" xfId="41273" xr:uid="{00000000-0005-0000-0000-00008E5B0000}"/>
    <cellStyle name="Note 4 13 6 5" xfId="11805" xr:uid="{00000000-0005-0000-0000-00008F5B0000}"/>
    <cellStyle name="Note 4 13 6 5 2" xfId="29240" xr:uid="{00000000-0005-0000-0000-0000905B0000}"/>
    <cellStyle name="Note 4 13 6 5 3" xfId="43693" xr:uid="{00000000-0005-0000-0000-0000915B0000}"/>
    <cellStyle name="Note 4 13 6 6" xfId="18812" xr:uid="{00000000-0005-0000-0000-0000925B0000}"/>
    <cellStyle name="Note 4 13 7" xfId="1972" xr:uid="{00000000-0005-0000-0000-0000935B0000}"/>
    <cellStyle name="Note 4 13 7 2" xfId="4483" xr:uid="{00000000-0005-0000-0000-0000945B0000}"/>
    <cellStyle name="Note 4 13 7 2 2" xfId="13988" xr:uid="{00000000-0005-0000-0000-0000955B0000}"/>
    <cellStyle name="Note 4 13 7 2 2 2" xfId="31423" xr:uid="{00000000-0005-0000-0000-0000965B0000}"/>
    <cellStyle name="Note 4 13 7 2 2 3" xfId="45876" xr:uid="{00000000-0005-0000-0000-0000975B0000}"/>
    <cellStyle name="Note 4 13 7 2 3" xfId="16449" xr:uid="{00000000-0005-0000-0000-0000985B0000}"/>
    <cellStyle name="Note 4 13 7 2 3 2" xfId="33884" xr:uid="{00000000-0005-0000-0000-0000995B0000}"/>
    <cellStyle name="Note 4 13 7 2 3 3" xfId="48337" xr:uid="{00000000-0005-0000-0000-00009A5B0000}"/>
    <cellStyle name="Note 4 13 7 2 4" xfId="21919" xr:uid="{00000000-0005-0000-0000-00009B5B0000}"/>
    <cellStyle name="Note 4 13 7 2 5" xfId="36372" xr:uid="{00000000-0005-0000-0000-00009C5B0000}"/>
    <cellStyle name="Note 4 13 7 3" xfId="6945" xr:uid="{00000000-0005-0000-0000-00009D5B0000}"/>
    <cellStyle name="Note 4 13 7 3 2" xfId="24380" xr:uid="{00000000-0005-0000-0000-00009E5B0000}"/>
    <cellStyle name="Note 4 13 7 3 3" xfId="38833" xr:uid="{00000000-0005-0000-0000-00009F5B0000}"/>
    <cellStyle name="Note 4 13 7 4" xfId="9386" xr:uid="{00000000-0005-0000-0000-0000A05B0000}"/>
    <cellStyle name="Note 4 13 7 4 2" xfId="26821" xr:uid="{00000000-0005-0000-0000-0000A15B0000}"/>
    <cellStyle name="Note 4 13 7 4 3" xfId="41274" xr:uid="{00000000-0005-0000-0000-0000A25B0000}"/>
    <cellStyle name="Note 4 13 7 5" xfId="11806" xr:uid="{00000000-0005-0000-0000-0000A35B0000}"/>
    <cellStyle name="Note 4 13 7 5 2" xfId="29241" xr:uid="{00000000-0005-0000-0000-0000A45B0000}"/>
    <cellStyle name="Note 4 13 7 5 3" xfId="43694" xr:uid="{00000000-0005-0000-0000-0000A55B0000}"/>
    <cellStyle name="Note 4 13 7 6" xfId="18813" xr:uid="{00000000-0005-0000-0000-0000A65B0000}"/>
    <cellStyle name="Note 4 13 8" xfId="1973" xr:uid="{00000000-0005-0000-0000-0000A75B0000}"/>
    <cellStyle name="Note 4 13 8 2" xfId="4484" xr:uid="{00000000-0005-0000-0000-0000A85B0000}"/>
    <cellStyle name="Note 4 13 8 2 2" xfId="21920" xr:uid="{00000000-0005-0000-0000-0000A95B0000}"/>
    <cellStyle name="Note 4 13 8 2 3" xfId="36373" xr:uid="{00000000-0005-0000-0000-0000AA5B0000}"/>
    <cellStyle name="Note 4 13 8 3" xfId="6946" xr:uid="{00000000-0005-0000-0000-0000AB5B0000}"/>
    <cellStyle name="Note 4 13 8 3 2" xfId="24381" xr:uid="{00000000-0005-0000-0000-0000AC5B0000}"/>
    <cellStyle name="Note 4 13 8 3 3" xfId="38834" xr:uid="{00000000-0005-0000-0000-0000AD5B0000}"/>
    <cellStyle name="Note 4 13 8 4" xfId="9387" xr:uid="{00000000-0005-0000-0000-0000AE5B0000}"/>
    <cellStyle name="Note 4 13 8 4 2" xfId="26822" xr:uid="{00000000-0005-0000-0000-0000AF5B0000}"/>
    <cellStyle name="Note 4 13 8 4 3" xfId="41275" xr:uid="{00000000-0005-0000-0000-0000B05B0000}"/>
    <cellStyle name="Note 4 13 8 5" xfId="11807" xr:uid="{00000000-0005-0000-0000-0000B15B0000}"/>
    <cellStyle name="Note 4 13 8 5 2" xfId="29242" xr:uid="{00000000-0005-0000-0000-0000B25B0000}"/>
    <cellStyle name="Note 4 13 8 5 3" xfId="43695" xr:uid="{00000000-0005-0000-0000-0000B35B0000}"/>
    <cellStyle name="Note 4 13 8 6" xfId="15263" xr:uid="{00000000-0005-0000-0000-0000B45B0000}"/>
    <cellStyle name="Note 4 13 8 6 2" xfId="32698" xr:uid="{00000000-0005-0000-0000-0000B55B0000}"/>
    <cellStyle name="Note 4 13 8 6 3" xfId="47151" xr:uid="{00000000-0005-0000-0000-0000B65B0000}"/>
    <cellStyle name="Note 4 13 8 7" xfId="18814" xr:uid="{00000000-0005-0000-0000-0000B75B0000}"/>
    <cellStyle name="Note 4 13 8 8" xfId="20425" xr:uid="{00000000-0005-0000-0000-0000B85B0000}"/>
    <cellStyle name="Note 4 13 9" xfId="4465" xr:uid="{00000000-0005-0000-0000-0000B95B0000}"/>
    <cellStyle name="Note 4 13 9 2" xfId="13974" xr:uid="{00000000-0005-0000-0000-0000BA5B0000}"/>
    <cellStyle name="Note 4 13 9 2 2" xfId="31409" xr:uid="{00000000-0005-0000-0000-0000BB5B0000}"/>
    <cellStyle name="Note 4 13 9 2 3" xfId="45862" xr:uid="{00000000-0005-0000-0000-0000BC5B0000}"/>
    <cellStyle name="Note 4 13 9 3" xfId="16435" xr:uid="{00000000-0005-0000-0000-0000BD5B0000}"/>
    <cellStyle name="Note 4 13 9 3 2" xfId="33870" xr:uid="{00000000-0005-0000-0000-0000BE5B0000}"/>
    <cellStyle name="Note 4 13 9 3 3" xfId="48323" xr:uid="{00000000-0005-0000-0000-0000BF5B0000}"/>
    <cellStyle name="Note 4 13 9 4" xfId="21901" xr:uid="{00000000-0005-0000-0000-0000C05B0000}"/>
    <cellStyle name="Note 4 13 9 5" xfId="36354" xr:uid="{00000000-0005-0000-0000-0000C15B0000}"/>
    <cellStyle name="Note 4 14" xfId="1974" xr:uid="{00000000-0005-0000-0000-0000C25B0000}"/>
    <cellStyle name="Note 4 14 10" xfId="6947" xr:uid="{00000000-0005-0000-0000-0000C35B0000}"/>
    <cellStyle name="Note 4 14 10 2" xfId="24382" xr:uid="{00000000-0005-0000-0000-0000C45B0000}"/>
    <cellStyle name="Note 4 14 10 3" xfId="38835" xr:uid="{00000000-0005-0000-0000-0000C55B0000}"/>
    <cellStyle name="Note 4 14 11" xfId="9388" xr:uid="{00000000-0005-0000-0000-0000C65B0000}"/>
    <cellStyle name="Note 4 14 11 2" xfId="26823" xr:uid="{00000000-0005-0000-0000-0000C75B0000}"/>
    <cellStyle name="Note 4 14 11 3" xfId="41276" xr:uid="{00000000-0005-0000-0000-0000C85B0000}"/>
    <cellStyle name="Note 4 14 12" xfId="11808" xr:uid="{00000000-0005-0000-0000-0000C95B0000}"/>
    <cellStyle name="Note 4 14 12 2" xfId="29243" xr:uid="{00000000-0005-0000-0000-0000CA5B0000}"/>
    <cellStyle name="Note 4 14 12 3" xfId="43696" xr:uid="{00000000-0005-0000-0000-0000CB5B0000}"/>
    <cellStyle name="Note 4 14 13" xfId="18815" xr:uid="{00000000-0005-0000-0000-0000CC5B0000}"/>
    <cellStyle name="Note 4 14 2" xfId="1975" xr:uid="{00000000-0005-0000-0000-0000CD5B0000}"/>
    <cellStyle name="Note 4 14 2 2" xfId="1976" xr:uid="{00000000-0005-0000-0000-0000CE5B0000}"/>
    <cellStyle name="Note 4 14 2 2 2" xfId="4487" xr:uid="{00000000-0005-0000-0000-0000CF5B0000}"/>
    <cellStyle name="Note 4 14 2 2 2 2" xfId="13991" xr:uid="{00000000-0005-0000-0000-0000D05B0000}"/>
    <cellStyle name="Note 4 14 2 2 2 2 2" xfId="31426" xr:uid="{00000000-0005-0000-0000-0000D15B0000}"/>
    <cellStyle name="Note 4 14 2 2 2 2 3" xfId="45879" xr:uid="{00000000-0005-0000-0000-0000D25B0000}"/>
    <cellStyle name="Note 4 14 2 2 2 3" xfId="16452" xr:uid="{00000000-0005-0000-0000-0000D35B0000}"/>
    <cellStyle name="Note 4 14 2 2 2 3 2" xfId="33887" xr:uid="{00000000-0005-0000-0000-0000D45B0000}"/>
    <cellStyle name="Note 4 14 2 2 2 3 3" xfId="48340" xr:uid="{00000000-0005-0000-0000-0000D55B0000}"/>
    <cellStyle name="Note 4 14 2 2 2 4" xfId="21923" xr:uid="{00000000-0005-0000-0000-0000D65B0000}"/>
    <cellStyle name="Note 4 14 2 2 2 5" xfId="36376" xr:uid="{00000000-0005-0000-0000-0000D75B0000}"/>
    <cellStyle name="Note 4 14 2 2 3" xfId="6949" xr:uid="{00000000-0005-0000-0000-0000D85B0000}"/>
    <cellStyle name="Note 4 14 2 2 3 2" xfId="24384" xr:uid="{00000000-0005-0000-0000-0000D95B0000}"/>
    <cellStyle name="Note 4 14 2 2 3 3" xfId="38837" xr:uid="{00000000-0005-0000-0000-0000DA5B0000}"/>
    <cellStyle name="Note 4 14 2 2 4" xfId="9390" xr:uid="{00000000-0005-0000-0000-0000DB5B0000}"/>
    <cellStyle name="Note 4 14 2 2 4 2" xfId="26825" xr:uid="{00000000-0005-0000-0000-0000DC5B0000}"/>
    <cellStyle name="Note 4 14 2 2 4 3" xfId="41278" xr:uid="{00000000-0005-0000-0000-0000DD5B0000}"/>
    <cellStyle name="Note 4 14 2 2 5" xfId="11810" xr:uid="{00000000-0005-0000-0000-0000DE5B0000}"/>
    <cellStyle name="Note 4 14 2 2 5 2" xfId="29245" xr:uid="{00000000-0005-0000-0000-0000DF5B0000}"/>
    <cellStyle name="Note 4 14 2 2 5 3" xfId="43698" xr:uid="{00000000-0005-0000-0000-0000E05B0000}"/>
    <cellStyle name="Note 4 14 2 2 6" xfId="18817" xr:uid="{00000000-0005-0000-0000-0000E15B0000}"/>
    <cellStyle name="Note 4 14 2 3" xfId="1977" xr:uid="{00000000-0005-0000-0000-0000E25B0000}"/>
    <cellStyle name="Note 4 14 2 3 2" xfId="4488" xr:uid="{00000000-0005-0000-0000-0000E35B0000}"/>
    <cellStyle name="Note 4 14 2 3 2 2" xfId="13992" xr:uid="{00000000-0005-0000-0000-0000E45B0000}"/>
    <cellStyle name="Note 4 14 2 3 2 2 2" xfId="31427" xr:uid="{00000000-0005-0000-0000-0000E55B0000}"/>
    <cellStyle name="Note 4 14 2 3 2 2 3" xfId="45880" xr:uid="{00000000-0005-0000-0000-0000E65B0000}"/>
    <cellStyle name="Note 4 14 2 3 2 3" xfId="16453" xr:uid="{00000000-0005-0000-0000-0000E75B0000}"/>
    <cellStyle name="Note 4 14 2 3 2 3 2" xfId="33888" xr:uid="{00000000-0005-0000-0000-0000E85B0000}"/>
    <cellStyle name="Note 4 14 2 3 2 3 3" xfId="48341" xr:uid="{00000000-0005-0000-0000-0000E95B0000}"/>
    <cellStyle name="Note 4 14 2 3 2 4" xfId="21924" xr:uid="{00000000-0005-0000-0000-0000EA5B0000}"/>
    <cellStyle name="Note 4 14 2 3 2 5" xfId="36377" xr:uid="{00000000-0005-0000-0000-0000EB5B0000}"/>
    <cellStyle name="Note 4 14 2 3 3" xfId="6950" xr:uid="{00000000-0005-0000-0000-0000EC5B0000}"/>
    <cellStyle name="Note 4 14 2 3 3 2" xfId="24385" xr:uid="{00000000-0005-0000-0000-0000ED5B0000}"/>
    <cellStyle name="Note 4 14 2 3 3 3" xfId="38838" xr:uid="{00000000-0005-0000-0000-0000EE5B0000}"/>
    <cellStyle name="Note 4 14 2 3 4" xfId="9391" xr:uid="{00000000-0005-0000-0000-0000EF5B0000}"/>
    <cellStyle name="Note 4 14 2 3 4 2" xfId="26826" xr:uid="{00000000-0005-0000-0000-0000F05B0000}"/>
    <cellStyle name="Note 4 14 2 3 4 3" xfId="41279" xr:uid="{00000000-0005-0000-0000-0000F15B0000}"/>
    <cellStyle name="Note 4 14 2 3 5" xfId="11811" xr:uid="{00000000-0005-0000-0000-0000F25B0000}"/>
    <cellStyle name="Note 4 14 2 3 5 2" xfId="29246" xr:uid="{00000000-0005-0000-0000-0000F35B0000}"/>
    <cellStyle name="Note 4 14 2 3 5 3" xfId="43699" xr:uid="{00000000-0005-0000-0000-0000F45B0000}"/>
    <cellStyle name="Note 4 14 2 3 6" xfId="18818" xr:uid="{00000000-0005-0000-0000-0000F55B0000}"/>
    <cellStyle name="Note 4 14 2 4" xfId="1978" xr:uid="{00000000-0005-0000-0000-0000F65B0000}"/>
    <cellStyle name="Note 4 14 2 4 2" xfId="4489" xr:uid="{00000000-0005-0000-0000-0000F75B0000}"/>
    <cellStyle name="Note 4 14 2 4 2 2" xfId="21925" xr:uid="{00000000-0005-0000-0000-0000F85B0000}"/>
    <cellStyle name="Note 4 14 2 4 2 3" xfId="36378" xr:uid="{00000000-0005-0000-0000-0000F95B0000}"/>
    <cellStyle name="Note 4 14 2 4 3" xfId="6951" xr:uid="{00000000-0005-0000-0000-0000FA5B0000}"/>
    <cellStyle name="Note 4 14 2 4 3 2" xfId="24386" xr:uid="{00000000-0005-0000-0000-0000FB5B0000}"/>
    <cellStyle name="Note 4 14 2 4 3 3" xfId="38839" xr:uid="{00000000-0005-0000-0000-0000FC5B0000}"/>
    <cellStyle name="Note 4 14 2 4 4" xfId="9392" xr:uid="{00000000-0005-0000-0000-0000FD5B0000}"/>
    <cellStyle name="Note 4 14 2 4 4 2" xfId="26827" xr:uid="{00000000-0005-0000-0000-0000FE5B0000}"/>
    <cellStyle name="Note 4 14 2 4 4 3" xfId="41280" xr:uid="{00000000-0005-0000-0000-0000FF5B0000}"/>
    <cellStyle name="Note 4 14 2 4 5" xfId="11812" xr:uid="{00000000-0005-0000-0000-0000005C0000}"/>
    <cellStyle name="Note 4 14 2 4 5 2" xfId="29247" xr:uid="{00000000-0005-0000-0000-0000015C0000}"/>
    <cellStyle name="Note 4 14 2 4 5 3" xfId="43700" xr:uid="{00000000-0005-0000-0000-0000025C0000}"/>
    <cellStyle name="Note 4 14 2 4 6" xfId="15264" xr:uid="{00000000-0005-0000-0000-0000035C0000}"/>
    <cellStyle name="Note 4 14 2 4 6 2" xfId="32699" xr:uid="{00000000-0005-0000-0000-0000045C0000}"/>
    <cellStyle name="Note 4 14 2 4 6 3" xfId="47152" xr:uid="{00000000-0005-0000-0000-0000055C0000}"/>
    <cellStyle name="Note 4 14 2 4 7" xfId="18819" xr:uid="{00000000-0005-0000-0000-0000065C0000}"/>
    <cellStyle name="Note 4 14 2 4 8" xfId="20426" xr:uid="{00000000-0005-0000-0000-0000075C0000}"/>
    <cellStyle name="Note 4 14 2 5" xfId="4486" xr:uid="{00000000-0005-0000-0000-0000085C0000}"/>
    <cellStyle name="Note 4 14 2 5 2" xfId="13990" xr:uid="{00000000-0005-0000-0000-0000095C0000}"/>
    <cellStyle name="Note 4 14 2 5 2 2" xfId="31425" xr:uid="{00000000-0005-0000-0000-00000A5C0000}"/>
    <cellStyle name="Note 4 14 2 5 2 3" xfId="45878" xr:uid="{00000000-0005-0000-0000-00000B5C0000}"/>
    <cellStyle name="Note 4 14 2 5 3" xfId="16451" xr:uid="{00000000-0005-0000-0000-00000C5C0000}"/>
    <cellStyle name="Note 4 14 2 5 3 2" xfId="33886" xr:uid="{00000000-0005-0000-0000-00000D5C0000}"/>
    <cellStyle name="Note 4 14 2 5 3 3" xfId="48339" xr:uid="{00000000-0005-0000-0000-00000E5C0000}"/>
    <cellStyle name="Note 4 14 2 5 4" xfId="21922" xr:uid="{00000000-0005-0000-0000-00000F5C0000}"/>
    <cellStyle name="Note 4 14 2 5 5" xfId="36375" xr:uid="{00000000-0005-0000-0000-0000105C0000}"/>
    <cellStyle name="Note 4 14 2 6" xfId="6948" xr:uid="{00000000-0005-0000-0000-0000115C0000}"/>
    <cellStyle name="Note 4 14 2 6 2" xfId="24383" xr:uid="{00000000-0005-0000-0000-0000125C0000}"/>
    <cellStyle name="Note 4 14 2 6 3" xfId="38836" xr:uid="{00000000-0005-0000-0000-0000135C0000}"/>
    <cellStyle name="Note 4 14 2 7" xfId="9389" xr:uid="{00000000-0005-0000-0000-0000145C0000}"/>
    <cellStyle name="Note 4 14 2 7 2" xfId="26824" xr:uid="{00000000-0005-0000-0000-0000155C0000}"/>
    <cellStyle name="Note 4 14 2 7 3" xfId="41277" xr:uid="{00000000-0005-0000-0000-0000165C0000}"/>
    <cellStyle name="Note 4 14 2 8" xfId="11809" xr:uid="{00000000-0005-0000-0000-0000175C0000}"/>
    <cellStyle name="Note 4 14 2 8 2" xfId="29244" xr:uid="{00000000-0005-0000-0000-0000185C0000}"/>
    <cellStyle name="Note 4 14 2 8 3" xfId="43697" xr:uid="{00000000-0005-0000-0000-0000195C0000}"/>
    <cellStyle name="Note 4 14 2 9" xfId="18816" xr:uid="{00000000-0005-0000-0000-00001A5C0000}"/>
    <cellStyle name="Note 4 14 3" xfId="1979" xr:uid="{00000000-0005-0000-0000-00001B5C0000}"/>
    <cellStyle name="Note 4 14 3 2" xfId="1980" xr:uid="{00000000-0005-0000-0000-00001C5C0000}"/>
    <cellStyle name="Note 4 14 3 2 2" xfId="4491" xr:uid="{00000000-0005-0000-0000-00001D5C0000}"/>
    <cellStyle name="Note 4 14 3 2 2 2" xfId="13994" xr:uid="{00000000-0005-0000-0000-00001E5C0000}"/>
    <cellStyle name="Note 4 14 3 2 2 2 2" xfId="31429" xr:uid="{00000000-0005-0000-0000-00001F5C0000}"/>
    <cellStyle name="Note 4 14 3 2 2 2 3" xfId="45882" xr:uid="{00000000-0005-0000-0000-0000205C0000}"/>
    <cellStyle name="Note 4 14 3 2 2 3" xfId="16455" xr:uid="{00000000-0005-0000-0000-0000215C0000}"/>
    <cellStyle name="Note 4 14 3 2 2 3 2" xfId="33890" xr:uid="{00000000-0005-0000-0000-0000225C0000}"/>
    <cellStyle name="Note 4 14 3 2 2 3 3" xfId="48343" xr:uid="{00000000-0005-0000-0000-0000235C0000}"/>
    <cellStyle name="Note 4 14 3 2 2 4" xfId="21927" xr:uid="{00000000-0005-0000-0000-0000245C0000}"/>
    <cellStyle name="Note 4 14 3 2 2 5" xfId="36380" xr:uid="{00000000-0005-0000-0000-0000255C0000}"/>
    <cellStyle name="Note 4 14 3 2 3" xfId="6953" xr:uid="{00000000-0005-0000-0000-0000265C0000}"/>
    <cellStyle name="Note 4 14 3 2 3 2" xfId="24388" xr:uid="{00000000-0005-0000-0000-0000275C0000}"/>
    <cellStyle name="Note 4 14 3 2 3 3" xfId="38841" xr:uid="{00000000-0005-0000-0000-0000285C0000}"/>
    <cellStyle name="Note 4 14 3 2 4" xfId="9394" xr:uid="{00000000-0005-0000-0000-0000295C0000}"/>
    <cellStyle name="Note 4 14 3 2 4 2" xfId="26829" xr:uid="{00000000-0005-0000-0000-00002A5C0000}"/>
    <cellStyle name="Note 4 14 3 2 4 3" xfId="41282" xr:uid="{00000000-0005-0000-0000-00002B5C0000}"/>
    <cellStyle name="Note 4 14 3 2 5" xfId="11814" xr:uid="{00000000-0005-0000-0000-00002C5C0000}"/>
    <cellStyle name="Note 4 14 3 2 5 2" xfId="29249" xr:uid="{00000000-0005-0000-0000-00002D5C0000}"/>
    <cellStyle name="Note 4 14 3 2 5 3" xfId="43702" xr:uid="{00000000-0005-0000-0000-00002E5C0000}"/>
    <cellStyle name="Note 4 14 3 2 6" xfId="18821" xr:uid="{00000000-0005-0000-0000-00002F5C0000}"/>
    <cellStyle name="Note 4 14 3 3" xfId="1981" xr:uid="{00000000-0005-0000-0000-0000305C0000}"/>
    <cellStyle name="Note 4 14 3 3 2" xfId="4492" xr:uid="{00000000-0005-0000-0000-0000315C0000}"/>
    <cellStyle name="Note 4 14 3 3 2 2" xfId="13995" xr:uid="{00000000-0005-0000-0000-0000325C0000}"/>
    <cellStyle name="Note 4 14 3 3 2 2 2" xfId="31430" xr:uid="{00000000-0005-0000-0000-0000335C0000}"/>
    <cellStyle name="Note 4 14 3 3 2 2 3" xfId="45883" xr:uid="{00000000-0005-0000-0000-0000345C0000}"/>
    <cellStyle name="Note 4 14 3 3 2 3" xfId="16456" xr:uid="{00000000-0005-0000-0000-0000355C0000}"/>
    <cellStyle name="Note 4 14 3 3 2 3 2" xfId="33891" xr:uid="{00000000-0005-0000-0000-0000365C0000}"/>
    <cellStyle name="Note 4 14 3 3 2 3 3" xfId="48344" xr:uid="{00000000-0005-0000-0000-0000375C0000}"/>
    <cellStyle name="Note 4 14 3 3 2 4" xfId="21928" xr:uid="{00000000-0005-0000-0000-0000385C0000}"/>
    <cellStyle name="Note 4 14 3 3 2 5" xfId="36381" xr:uid="{00000000-0005-0000-0000-0000395C0000}"/>
    <cellStyle name="Note 4 14 3 3 3" xfId="6954" xr:uid="{00000000-0005-0000-0000-00003A5C0000}"/>
    <cellStyle name="Note 4 14 3 3 3 2" xfId="24389" xr:uid="{00000000-0005-0000-0000-00003B5C0000}"/>
    <cellStyle name="Note 4 14 3 3 3 3" xfId="38842" xr:uid="{00000000-0005-0000-0000-00003C5C0000}"/>
    <cellStyle name="Note 4 14 3 3 4" xfId="9395" xr:uid="{00000000-0005-0000-0000-00003D5C0000}"/>
    <cellStyle name="Note 4 14 3 3 4 2" xfId="26830" xr:uid="{00000000-0005-0000-0000-00003E5C0000}"/>
    <cellStyle name="Note 4 14 3 3 4 3" xfId="41283" xr:uid="{00000000-0005-0000-0000-00003F5C0000}"/>
    <cellStyle name="Note 4 14 3 3 5" xfId="11815" xr:uid="{00000000-0005-0000-0000-0000405C0000}"/>
    <cellStyle name="Note 4 14 3 3 5 2" xfId="29250" xr:uid="{00000000-0005-0000-0000-0000415C0000}"/>
    <cellStyle name="Note 4 14 3 3 5 3" xfId="43703" xr:uid="{00000000-0005-0000-0000-0000425C0000}"/>
    <cellStyle name="Note 4 14 3 3 6" xfId="18822" xr:uid="{00000000-0005-0000-0000-0000435C0000}"/>
    <cellStyle name="Note 4 14 3 4" xfId="1982" xr:uid="{00000000-0005-0000-0000-0000445C0000}"/>
    <cellStyle name="Note 4 14 3 4 2" xfId="4493" xr:uid="{00000000-0005-0000-0000-0000455C0000}"/>
    <cellStyle name="Note 4 14 3 4 2 2" xfId="21929" xr:uid="{00000000-0005-0000-0000-0000465C0000}"/>
    <cellStyle name="Note 4 14 3 4 2 3" xfId="36382" xr:uid="{00000000-0005-0000-0000-0000475C0000}"/>
    <cellStyle name="Note 4 14 3 4 3" xfId="6955" xr:uid="{00000000-0005-0000-0000-0000485C0000}"/>
    <cellStyle name="Note 4 14 3 4 3 2" xfId="24390" xr:uid="{00000000-0005-0000-0000-0000495C0000}"/>
    <cellStyle name="Note 4 14 3 4 3 3" xfId="38843" xr:uid="{00000000-0005-0000-0000-00004A5C0000}"/>
    <cellStyle name="Note 4 14 3 4 4" xfId="9396" xr:uid="{00000000-0005-0000-0000-00004B5C0000}"/>
    <cellStyle name="Note 4 14 3 4 4 2" xfId="26831" xr:uid="{00000000-0005-0000-0000-00004C5C0000}"/>
    <cellStyle name="Note 4 14 3 4 4 3" xfId="41284" xr:uid="{00000000-0005-0000-0000-00004D5C0000}"/>
    <cellStyle name="Note 4 14 3 4 5" xfId="11816" xr:uid="{00000000-0005-0000-0000-00004E5C0000}"/>
    <cellStyle name="Note 4 14 3 4 5 2" xfId="29251" xr:uid="{00000000-0005-0000-0000-00004F5C0000}"/>
    <cellStyle name="Note 4 14 3 4 5 3" xfId="43704" xr:uid="{00000000-0005-0000-0000-0000505C0000}"/>
    <cellStyle name="Note 4 14 3 4 6" xfId="15265" xr:uid="{00000000-0005-0000-0000-0000515C0000}"/>
    <cellStyle name="Note 4 14 3 4 6 2" xfId="32700" xr:uid="{00000000-0005-0000-0000-0000525C0000}"/>
    <cellStyle name="Note 4 14 3 4 6 3" xfId="47153" xr:uid="{00000000-0005-0000-0000-0000535C0000}"/>
    <cellStyle name="Note 4 14 3 4 7" xfId="18823" xr:uid="{00000000-0005-0000-0000-0000545C0000}"/>
    <cellStyle name="Note 4 14 3 4 8" xfId="20427" xr:uid="{00000000-0005-0000-0000-0000555C0000}"/>
    <cellStyle name="Note 4 14 3 5" xfId="4490" xr:uid="{00000000-0005-0000-0000-0000565C0000}"/>
    <cellStyle name="Note 4 14 3 5 2" xfId="13993" xr:uid="{00000000-0005-0000-0000-0000575C0000}"/>
    <cellStyle name="Note 4 14 3 5 2 2" xfId="31428" xr:uid="{00000000-0005-0000-0000-0000585C0000}"/>
    <cellStyle name="Note 4 14 3 5 2 3" xfId="45881" xr:uid="{00000000-0005-0000-0000-0000595C0000}"/>
    <cellStyle name="Note 4 14 3 5 3" xfId="16454" xr:uid="{00000000-0005-0000-0000-00005A5C0000}"/>
    <cellStyle name="Note 4 14 3 5 3 2" xfId="33889" xr:uid="{00000000-0005-0000-0000-00005B5C0000}"/>
    <cellStyle name="Note 4 14 3 5 3 3" xfId="48342" xr:uid="{00000000-0005-0000-0000-00005C5C0000}"/>
    <cellStyle name="Note 4 14 3 5 4" xfId="21926" xr:uid="{00000000-0005-0000-0000-00005D5C0000}"/>
    <cellStyle name="Note 4 14 3 5 5" xfId="36379" xr:uid="{00000000-0005-0000-0000-00005E5C0000}"/>
    <cellStyle name="Note 4 14 3 6" xfId="6952" xr:uid="{00000000-0005-0000-0000-00005F5C0000}"/>
    <cellStyle name="Note 4 14 3 6 2" xfId="24387" xr:uid="{00000000-0005-0000-0000-0000605C0000}"/>
    <cellStyle name="Note 4 14 3 6 3" xfId="38840" xr:uid="{00000000-0005-0000-0000-0000615C0000}"/>
    <cellStyle name="Note 4 14 3 7" xfId="9393" xr:uid="{00000000-0005-0000-0000-0000625C0000}"/>
    <cellStyle name="Note 4 14 3 7 2" xfId="26828" xr:uid="{00000000-0005-0000-0000-0000635C0000}"/>
    <cellStyle name="Note 4 14 3 7 3" xfId="41281" xr:uid="{00000000-0005-0000-0000-0000645C0000}"/>
    <cellStyle name="Note 4 14 3 8" xfId="11813" xr:uid="{00000000-0005-0000-0000-0000655C0000}"/>
    <cellStyle name="Note 4 14 3 8 2" xfId="29248" xr:uid="{00000000-0005-0000-0000-0000665C0000}"/>
    <cellStyle name="Note 4 14 3 8 3" xfId="43701" xr:uid="{00000000-0005-0000-0000-0000675C0000}"/>
    <cellStyle name="Note 4 14 3 9" xfId="18820" xr:uid="{00000000-0005-0000-0000-0000685C0000}"/>
    <cellStyle name="Note 4 14 4" xfId="1983" xr:uid="{00000000-0005-0000-0000-0000695C0000}"/>
    <cellStyle name="Note 4 14 4 2" xfId="1984" xr:uid="{00000000-0005-0000-0000-00006A5C0000}"/>
    <cellStyle name="Note 4 14 4 2 2" xfId="4495" xr:uid="{00000000-0005-0000-0000-00006B5C0000}"/>
    <cellStyle name="Note 4 14 4 2 2 2" xfId="13997" xr:uid="{00000000-0005-0000-0000-00006C5C0000}"/>
    <cellStyle name="Note 4 14 4 2 2 2 2" xfId="31432" xr:uid="{00000000-0005-0000-0000-00006D5C0000}"/>
    <cellStyle name="Note 4 14 4 2 2 2 3" xfId="45885" xr:uid="{00000000-0005-0000-0000-00006E5C0000}"/>
    <cellStyle name="Note 4 14 4 2 2 3" xfId="16458" xr:uid="{00000000-0005-0000-0000-00006F5C0000}"/>
    <cellStyle name="Note 4 14 4 2 2 3 2" xfId="33893" xr:uid="{00000000-0005-0000-0000-0000705C0000}"/>
    <cellStyle name="Note 4 14 4 2 2 3 3" xfId="48346" xr:uid="{00000000-0005-0000-0000-0000715C0000}"/>
    <cellStyle name="Note 4 14 4 2 2 4" xfId="21931" xr:uid="{00000000-0005-0000-0000-0000725C0000}"/>
    <cellStyle name="Note 4 14 4 2 2 5" xfId="36384" xr:uid="{00000000-0005-0000-0000-0000735C0000}"/>
    <cellStyle name="Note 4 14 4 2 3" xfId="6957" xr:uid="{00000000-0005-0000-0000-0000745C0000}"/>
    <cellStyle name="Note 4 14 4 2 3 2" xfId="24392" xr:uid="{00000000-0005-0000-0000-0000755C0000}"/>
    <cellStyle name="Note 4 14 4 2 3 3" xfId="38845" xr:uid="{00000000-0005-0000-0000-0000765C0000}"/>
    <cellStyle name="Note 4 14 4 2 4" xfId="9398" xr:uid="{00000000-0005-0000-0000-0000775C0000}"/>
    <cellStyle name="Note 4 14 4 2 4 2" xfId="26833" xr:uid="{00000000-0005-0000-0000-0000785C0000}"/>
    <cellStyle name="Note 4 14 4 2 4 3" xfId="41286" xr:uid="{00000000-0005-0000-0000-0000795C0000}"/>
    <cellStyle name="Note 4 14 4 2 5" xfId="11818" xr:uid="{00000000-0005-0000-0000-00007A5C0000}"/>
    <cellStyle name="Note 4 14 4 2 5 2" xfId="29253" xr:uid="{00000000-0005-0000-0000-00007B5C0000}"/>
    <cellStyle name="Note 4 14 4 2 5 3" xfId="43706" xr:uid="{00000000-0005-0000-0000-00007C5C0000}"/>
    <cellStyle name="Note 4 14 4 2 6" xfId="18825" xr:uid="{00000000-0005-0000-0000-00007D5C0000}"/>
    <cellStyle name="Note 4 14 4 3" xfId="1985" xr:uid="{00000000-0005-0000-0000-00007E5C0000}"/>
    <cellStyle name="Note 4 14 4 3 2" xfId="4496" xr:uid="{00000000-0005-0000-0000-00007F5C0000}"/>
    <cellStyle name="Note 4 14 4 3 2 2" xfId="13998" xr:uid="{00000000-0005-0000-0000-0000805C0000}"/>
    <cellStyle name="Note 4 14 4 3 2 2 2" xfId="31433" xr:uid="{00000000-0005-0000-0000-0000815C0000}"/>
    <cellStyle name="Note 4 14 4 3 2 2 3" xfId="45886" xr:uid="{00000000-0005-0000-0000-0000825C0000}"/>
    <cellStyle name="Note 4 14 4 3 2 3" xfId="16459" xr:uid="{00000000-0005-0000-0000-0000835C0000}"/>
    <cellStyle name="Note 4 14 4 3 2 3 2" xfId="33894" xr:uid="{00000000-0005-0000-0000-0000845C0000}"/>
    <cellStyle name="Note 4 14 4 3 2 3 3" xfId="48347" xr:uid="{00000000-0005-0000-0000-0000855C0000}"/>
    <cellStyle name="Note 4 14 4 3 2 4" xfId="21932" xr:uid="{00000000-0005-0000-0000-0000865C0000}"/>
    <cellStyle name="Note 4 14 4 3 2 5" xfId="36385" xr:uid="{00000000-0005-0000-0000-0000875C0000}"/>
    <cellStyle name="Note 4 14 4 3 3" xfId="6958" xr:uid="{00000000-0005-0000-0000-0000885C0000}"/>
    <cellStyle name="Note 4 14 4 3 3 2" xfId="24393" xr:uid="{00000000-0005-0000-0000-0000895C0000}"/>
    <cellStyle name="Note 4 14 4 3 3 3" xfId="38846" xr:uid="{00000000-0005-0000-0000-00008A5C0000}"/>
    <cellStyle name="Note 4 14 4 3 4" xfId="9399" xr:uid="{00000000-0005-0000-0000-00008B5C0000}"/>
    <cellStyle name="Note 4 14 4 3 4 2" xfId="26834" xr:uid="{00000000-0005-0000-0000-00008C5C0000}"/>
    <cellStyle name="Note 4 14 4 3 4 3" xfId="41287" xr:uid="{00000000-0005-0000-0000-00008D5C0000}"/>
    <cellStyle name="Note 4 14 4 3 5" xfId="11819" xr:uid="{00000000-0005-0000-0000-00008E5C0000}"/>
    <cellStyle name="Note 4 14 4 3 5 2" xfId="29254" xr:uid="{00000000-0005-0000-0000-00008F5C0000}"/>
    <cellStyle name="Note 4 14 4 3 5 3" xfId="43707" xr:uid="{00000000-0005-0000-0000-0000905C0000}"/>
    <cellStyle name="Note 4 14 4 3 6" xfId="18826" xr:uid="{00000000-0005-0000-0000-0000915C0000}"/>
    <cellStyle name="Note 4 14 4 4" xfId="1986" xr:uid="{00000000-0005-0000-0000-0000925C0000}"/>
    <cellStyle name="Note 4 14 4 4 2" xfId="4497" xr:uid="{00000000-0005-0000-0000-0000935C0000}"/>
    <cellStyle name="Note 4 14 4 4 2 2" xfId="21933" xr:uid="{00000000-0005-0000-0000-0000945C0000}"/>
    <cellStyle name="Note 4 14 4 4 2 3" xfId="36386" xr:uid="{00000000-0005-0000-0000-0000955C0000}"/>
    <cellStyle name="Note 4 14 4 4 3" xfId="6959" xr:uid="{00000000-0005-0000-0000-0000965C0000}"/>
    <cellStyle name="Note 4 14 4 4 3 2" xfId="24394" xr:uid="{00000000-0005-0000-0000-0000975C0000}"/>
    <cellStyle name="Note 4 14 4 4 3 3" xfId="38847" xr:uid="{00000000-0005-0000-0000-0000985C0000}"/>
    <cellStyle name="Note 4 14 4 4 4" xfId="9400" xr:uid="{00000000-0005-0000-0000-0000995C0000}"/>
    <cellStyle name="Note 4 14 4 4 4 2" xfId="26835" xr:uid="{00000000-0005-0000-0000-00009A5C0000}"/>
    <cellStyle name="Note 4 14 4 4 4 3" xfId="41288" xr:uid="{00000000-0005-0000-0000-00009B5C0000}"/>
    <cellStyle name="Note 4 14 4 4 5" xfId="11820" xr:uid="{00000000-0005-0000-0000-00009C5C0000}"/>
    <cellStyle name="Note 4 14 4 4 5 2" xfId="29255" xr:uid="{00000000-0005-0000-0000-00009D5C0000}"/>
    <cellStyle name="Note 4 14 4 4 5 3" xfId="43708" xr:uid="{00000000-0005-0000-0000-00009E5C0000}"/>
    <cellStyle name="Note 4 14 4 4 6" xfId="15266" xr:uid="{00000000-0005-0000-0000-00009F5C0000}"/>
    <cellStyle name="Note 4 14 4 4 6 2" xfId="32701" xr:uid="{00000000-0005-0000-0000-0000A05C0000}"/>
    <cellStyle name="Note 4 14 4 4 6 3" xfId="47154" xr:uid="{00000000-0005-0000-0000-0000A15C0000}"/>
    <cellStyle name="Note 4 14 4 4 7" xfId="18827" xr:uid="{00000000-0005-0000-0000-0000A25C0000}"/>
    <cellStyle name="Note 4 14 4 4 8" xfId="20428" xr:uid="{00000000-0005-0000-0000-0000A35C0000}"/>
    <cellStyle name="Note 4 14 4 5" xfId="4494" xr:uid="{00000000-0005-0000-0000-0000A45C0000}"/>
    <cellStyle name="Note 4 14 4 5 2" xfId="13996" xr:uid="{00000000-0005-0000-0000-0000A55C0000}"/>
    <cellStyle name="Note 4 14 4 5 2 2" xfId="31431" xr:uid="{00000000-0005-0000-0000-0000A65C0000}"/>
    <cellStyle name="Note 4 14 4 5 2 3" xfId="45884" xr:uid="{00000000-0005-0000-0000-0000A75C0000}"/>
    <cellStyle name="Note 4 14 4 5 3" xfId="16457" xr:uid="{00000000-0005-0000-0000-0000A85C0000}"/>
    <cellStyle name="Note 4 14 4 5 3 2" xfId="33892" xr:uid="{00000000-0005-0000-0000-0000A95C0000}"/>
    <cellStyle name="Note 4 14 4 5 3 3" xfId="48345" xr:uid="{00000000-0005-0000-0000-0000AA5C0000}"/>
    <cellStyle name="Note 4 14 4 5 4" xfId="21930" xr:uid="{00000000-0005-0000-0000-0000AB5C0000}"/>
    <cellStyle name="Note 4 14 4 5 5" xfId="36383" xr:uid="{00000000-0005-0000-0000-0000AC5C0000}"/>
    <cellStyle name="Note 4 14 4 6" xfId="6956" xr:uid="{00000000-0005-0000-0000-0000AD5C0000}"/>
    <cellStyle name="Note 4 14 4 6 2" xfId="24391" xr:uid="{00000000-0005-0000-0000-0000AE5C0000}"/>
    <cellStyle name="Note 4 14 4 6 3" xfId="38844" xr:uid="{00000000-0005-0000-0000-0000AF5C0000}"/>
    <cellStyle name="Note 4 14 4 7" xfId="9397" xr:uid="{00000000-0005-0000-0000-0000B05C0000}"/>
    <cellStyle name="Note 4 14 4 7 2" xfId="26832" xr:uid="{00000000-0005-0000-0000-0000B15C0000}"/>
    <cellStyle name="Note 4 14 4 7 3" xfId="41285" xr:uid="{00000000-0005-0000-0000-0000B25C0000}"/>
    <cellStyle name="Note 4 14 4 8" xfId="11817" xr:uid="{00000000-0005-0000-0000-0000B35C0000}"/>
    <cellStyle name="Note 4 14 4 8 2" xfId="29252" xr:uid="{00000000-0005-0000-0000-0000B45C0000}"/>
    <cellStyle name="Note 4 14 4 8 3" xfId="43705" xr:uid="{00000000-0005-0000-0000-0000B55C0000}"/>
    <cellStyle name="Note 4 14 4 9" xfId="18824" xr:uid="{00000000-0005-0000-0000-0000B65C0000}"/>
    <cellStyle name="Note 4 14 5" xfId="1987" xr:uid="{00000000-0005-0000-0000-0000B75C0000}"/>
    <cellStyle name="Note 4 14 5 2" xfId="1988" xr:uid="{00000000-0005-0000-0000-0000B85C0000}"/>
    <cellStyle name="Note 4 14 5 2 2" xfId="4499" xr:uid="{00000000-0005-0000-0000-0000B95C0000}"/>
    <cellStyle name="Note 4 14 5 2 2 2" xfId="14000" xr:uid="{00000000-0005-0000-0000-0000BA5C0000}"/>
    <cellStyle name="Note 4 14 5 2 2 2 2" xfId="31435" xr:uid="{00000000-0005-0000-0000-0000BB5C0000}"/>
    <cellStyle name="Note 4 14 5 2 2 2 3" xfId="45888" xr:uid="{00000000-0005-0000-0000-0000BC5C0000}"/>
    <cellStyle name="Note 4 14 5 2 2 3" xfId="16461" xr:uid="{00000000-0005-0000-0000-0000BD5C0000}"/>
    <cellStyle name="Note 4 14 5 2 2 3 2" xfId="33896" xr:uid="{00000000-0005-0000-0000-0000BE5C0000}"/>
    <cellStyle name="Note 4 14 5 2 2 3 3" xfId="48349" xr:uid="{00000000-0005-0000-0000-0000BF5C0000}"/>
    <cellStyle name="Note 4 14 5 2 2 4" xfId="21935" xr:uid="{00000000-0005-0000-0000-0000C05C0000}"/>
    <cellStyle name="Note 4 14 5 2 2 5" xfId="36388" xr:uid="{00000000-0005-0000-0000-0000C15C0000}"/>
    <cellStyle name="Note 4 14 5 2 3" xfId="6961" xr:uid="{00000000-0005-0000-0000-0000C25C0000}"/>
    <cellStyle name="Note 4 14 5 2 3 2" xfId="24396" xr:uid="{00000000-0005-0000-0000-0000C35C0000}"/>
    <cellStyle name="Note 4 14 5 2 3 3" xfId="38849" xr:uid="{00000000-0005-0000-0000-0000C45C0000}"/>
    <cellStyle name="Note 4 14 5 2 4" xfId="9402" xr:uid="{00000000-0005-0000-0000-0000C55C0000}"/>
    <cellStyle name="Note 4 14 5 2 4 2" xfId="26837" xr:uid="{00000000-0005-0000-0000-0000C65C0000}"/>
    <cellStyle name="Note 4 14 5 2 4 3" xfId="41290" xr:uid="{00000000-0005-0000-0000-0000C75C0000}"/>
    <cellStyle name="Note 4 14 5 2 5" xfId="11822" xr:uid="{00000000-0005-0000-0000-0000C85C0000}"/>
    <cellStyle name="Note 4 14 5 2 5 2" xfId="29257" xr:uid="{00000000-0005-0000-0000-0000C95C0000}"/>
    <cellStyle name="Note 4 14 5 2 5 3" xfId="43710" xr:uid="{00000000-0005-0000-0000-0000CA5C0000}"/>
    <cellStyle name="Note 4 14 5 2 6" xfId="18829" xr:uid="{00000000-0005-0000-0000-0000CB5C0000}"/>
    <cellStyle name="Note 4 14 5 3" xfId="1989" xr:uid="{00000000-0005-0000-0000-0000CC5C0000}"/>
    <cellStyle name="Note 4 14 5 3 2" xfId="4500" xr:uid="{00000000-0005-0000-0000-0000CD5C0000}"/>
    <cellStyle name="Note 4 14 5 3 2 2" xfId="14001" xr:uid="{00000000-0005-0000-0000-0000CE5C0000}"/>
    <cellStyle name="Note 4 14 5 3 2 2 2" xfId="31436" xr:uid="{00000000-0005-0000-0000-0000CF5C0000}"/>
    <cellStyle name="Note 4 14 5 3 2 2 3" xfId="45889" xr:uid="{00000000-0005-0000-0000-0000D05C0000}"/>
    <cellStyle name="Note 4 14 5 3 2 3" xfId="16462" xr:uid="{00000000-0005-0000-0000-0000D15C0000}"/>
    <cellStyle name="Note 4 14 5 3 2 3 2" xfId="33897" xr:uid="{00000000-0005-0000-0000-0000D25C0000}"/>
    <cellStyle name="Note 4 14 5 3 2 3 3" xfId="48350" xr:uid="{00000000-0005-0000-0000-0000D35C0000}"/>
    <cellStyle name="Note 4 14 5 3 2 4" xfId="21936" xr:uid="{00000000-0005-0000-0000-0000D45C0000}"/>
    <cellStyle name="Note 4 14 5 3 2 5" xfId="36389" xr:uid="{00000000-0005-0000-0000-0000D55C0000}"/>
    <cellStyle name="Note 4 14 5 3 3" xfId="6962" xr:uid="{00000000-0005-0000-0000-0000D65C0000}"/>
    <cellStyle name="Note 4 14 5 3 3 2" xfId="24397" xr:uid="{00000000-0005-0000-0000-0000D75C0000}"/>
    <cellStyle name="Note 4 14 5 3 3 3" xfId="38850" xr:uid="{00000000-0005-0000-0000-0000D85C0000}"/>
    <cellStyle name="Note 4 14 5 3 4" xfId="9403" xr:uid="{00000000-0005-0000-0000-0000D95C0000}"/>
    <cellStyle name="Note 4 14 5 3 4 2" xfId="26838" xr:uid="{00000000-0005-0000-0000-0000DA5C0000}"/>
    <cellStyle name="Note 4 14 5 3 4 3" xfId="41291" xr:uid="{00000000-0005-0000-0000-0000DB5C0000}"/>
    <cellStyle name="Note 4 14 5 3 5" xfId="11823" xr:uid="{00000000-0005-0000-0000-0000DC5C0000}"/>
    <cellStyle name="Note 4 14 5 3 5 2" xfId="29258" xr:uid="{00000000-0005-0000-0000-0000DD5C0000}"/>
    <cellStyle name="Note 4 14 5 3 5 3" xfId="43711" xr:uid="{00000000-0005-0000-0000-0000DE5C0000}"/>
    <cellStyle name="Note 4 14 5 3 6" xfId="18830" xr:uid="{00000000-0005-0000-0000-0000DF5C0000}"/>
    <cellStyle name="Note 4 14 5 4" xfId="1990" xr:uid="{00000000-0005-0000-0000-0000E05C0000}"/>
    <cellStyle name="Note 4 14 5 4 2" xfId="4501" xr:uid="{00000000-0005-0000-0000-0000E15C0000}"/>
    <cellStyle name="Note 4 14 5 4 2 2" xfId="21937" xr:uid="{00000000-0005-0000-0000-0000E25C0000}"/>
    <cellStyle name="Note 4 14 5 4 2 3" xfId="36390" xr:uid="{00000000-0005-0000-0000-0000E35C0000}"/>
    <cellStyle name="Note 4 14 5 4 3" xfId="6963" xr:uid="{00000000-0005-0000-0000-0000E45C0000}"/>
    <cellStyle name="Note 4 14 5 4 3 2" xfId="24398" xr:uid="{00000000-0005-0000-0000-0000E55C0000}"/>
    <cellStyle name="Note 4 14 5 4 3 3" xfId="38851" xr:uid="{00000000-0005-0000-0000-0000E65C0000}"/>
    <cellStyle name="Note 4 14 5 4 4" xfId="9404" xr:uid="{00000000-0005-0000-0000-0000E75C0000}"/>
    <cellStyle name="Note 4 14 5 4 4 2" xfId="26839" xr:uid="{00000000-0005-0000-0000-0000E85C0000}"/>
    <cellStyle name="Note 4 14 5 4 4 3" xfId="41292" xr:uid="{00000000-0005-0000-0000-0000E95C0000}"/>
    <cellStyle name="Note 4 14 5 4 5" xfId="11824" xr:uid="{00000000-0005-0000-0000-0000EA5C0000}"/>
    <cellStyle name="Note 4 14 5 4 5 2" xfId="29259" xr:uid="{00000000-0005-0000-0000-0000EB5C0000}"/>
    <cellStyle name="Note 4 14 5 4 5 3" xfId="43712" xr:uid="{00000000-0005-0000-0000-0000EC5C0000}"/>
    <cellStyle name="Note 4 14 5 4 6" xfId="15267" xr:uid="{00000000-0005-0000-0000-0000ED5C0000}"/>
    <cellStyle name="Note 4 14 5 4 6 2" xfId="32702" xr:uid="{00000000-0005-0000-0000-0000EE5C0000}"/>
    <cellStyle name="Note 4 14 5 4 6 3" xfId="47155" xr:uid="{00000000-0005-0000-0000-0000EF5C0000}"/>
    <cellStyle name="Note 4 14 5 4 7" xfId="18831" xr:uid="{00000000-0005-0000-0000-0000F05C0000}"/>
    <cellStyle name="Note 4 14 5 4 8" xfId="20429" xr:uid="{00000000-0005-0000-0000-0000F15C0000}"/>
    <cellStyle name="Note 4 14 5 5" xfId="4498" xr:uid="{00000000-0005-0000-0000-0000F25C0000}"/>
    <cellStyle name="Note 4 14 5 5 2" xfId="13999" xr:uid="{00000000-0005-0000-0000-0000F35C0000}"/>
    <cellStyle name="Note 4 14 5 5 2 2" xfId="31434" xr:uid="{00000000-0005-0000-0000-0000F45C0000}"/>
    <cellStyle name="Note 4 14 5 5 2 3" xfId="45887" xr:uid="{00000000-0005-0000-0000-0000F55C0000}"/>
    <cellStyle name="Note 4 14 5 5 3" xfId="16460" xr:uid="{00000000-0005-0000-0000-0000F65C0000}"/>
    <cellStyle name="Note 4 14 5 5 3 2" xfId="33895" xr:uid="{00000000-0005-0000-0000-0000F75C0000}"/>
    <cellStyle name="Note 4 14 5 5 3 3" xfId="48348" xr:uid="{00000000-0005-0000-0000-0000F85C0000}"/>
    <cellStyle name="Note 4 14 5 5 4" xfId="21934" xr:uid="{00000000-0005-0000-0000-0000F95C0000}"/>
    <cellStyle name="Note 4 14 5 5 5" xfId="36387" xr:uid="{00000000-0005-0000-0000-0000FA5C0000}"/>
    <cellStyle name="Note 4 14 5 6" xfId="6960" xr:uid="{00000000-0005-0000-0000-0000FB5C0000}"/>
    <cellStyle name="Note 4 14 5 6 2" xfId="24395" xr:uid="{00000000-0005-0000-0000-0000FC5C0000}"/>
    <cellStyle name="Note 4 14 5 6 3" xfId="38848" xr:uid="{00000000-0005-0000-0000-0000FD5C0000}"/>
    <cellStyle name="Note 4 14 5 7" xfId="9401" xr:uid="{00000000-0005-0000-0000-0000FE5C0000}"/>
    <cellStyle name="Note 4 14 5 7 2" xfId="26836" xr:uid="{00000000-0005-0000-0000-0000FF5C0000}"/>
    <cellStyle name="Note 4 14 5 7 3" xfId="41289" xr:uid="{00000000-0005-0000-0000-0000005D0000}"/>
    <cellStyle name="Note 4 14 5 8" xfId="11821" xr:uid="{00000000-0005-0000-0000-0000015D0000}"/>
    <cellStyle name="Note 4 14 5 8 2" xfId="29256" xr:uid="{00000000-0005-0000-0000-0000025D0000}"/>
    <cellStyle name="Note 4 14 5 8 3" xfId="43709" xr:uid="{00000000-0005-0000-0000-0000035D0000}"/>
    <cellStyle name="Note 4 14 5 9" xfId="18828" xr:uid="{00000000-0005-0000-0000-0000045D0000}"/>
    <cellStyle name="Note 4 14 6" xfId="1991" xr:uid="{00000000-0005-0000-0000-0000055D0000}"/>
    <cellStyle name="Note 4 14 6 2" xfId="4502" xr:uid="{00000000-0005-0000-0000-0000065D0000}"/>
    <cellStyle name="Note 4 14 6 2 2" xfId="14002" xr:uid="{00000000-0005-0000-0000-0000075D0000}"/>
    <cellStyle name="Note 4 14 6 2 2 2" xfId="31437" xr:uid="{00000000-0005-0000-0000-0000085D0000}"/>
    <cellStyle name="Note 4 14 6 2 2 3" xfId="45890" xr:uid="{00000000-0005-0000-0000-0000095D0000}"/>
    <cellStyle name="Note 4 14 6 2 3" xfId="16463" xr:uid="{00000000-0005-0000-0000-00000A5D0000}"/>
    <cellStyle name="Note 4 14 6 2 3 2" xfId="33898" xr:uid="{00000000-0005-0000-0000-00000B5D0000}"/>
    <cellStyle name="Note 4 14 6 2 3 3" xfId="48351" xr:uid="{00000000-0005-0000-0000-00000C5D0000}"/>
    <cellStyle name="Note 4 14 6 2 4" xfId="21938" xr:uid="{00000000-0005-0000-0000-00000D5D0000}"/>
    <cellStyle name="Note 4 14 6 2 5" xfId="36391" xr:uid="{00000000-0005-0000-0000-00000E5D0000}"/>
    <cellStyle name="Note 4 14 6 3" xfId="6964" xr:uid="{00000000-0005-0000-0000-00000F5D0000}"/>
    <cellStyle name="Note 4 14 6 3 2" xfId="24399" xr:uid="{00000000-0005-0000-0000-0000105D0000}"/>
    <cellStyle name="Note 4 14 6 3 3" xfId="38852" xr:uid="{00000000-0005-0000-0000-0000115D0000}"/>
    <cellStyle name="Note 4 14 6 4" xfId="9405" xr:uid="{00000000-0005-0000-0000-0000125D0000}"/>
    <cellStyle name="Note 4 14 6 4 2" xfId="26840" xr:uid="{00000000-0005-0000-0000-0000135D0000}"/>
    <cellStyle name="Note 4 14 6 4 3" xfId="41293" xr:uid="{00000000-0005-0000-0000-0000145D0000}"/>
    <cellStyle name="Note 4 14 6 5" xfId="11825" xr:uid="{00000000-0005-0000-0000-0000155D0000}"/>
    <cellStyle name="Note 4 14 6 5 2" xfId="29260" xr:uid="{00000000-0005-0000-0000-0000165D0000}"/>
    <cellStyle name="Note 4 14 6 5 3" xfId="43713" xr:uid="{00000000-0005-0000-0000-0000175D0000}"/>
    <cellStyle name="Note 4 14 6 6" xfId="18832" xr:uid="{00000000-0005-0000-0000-0000185D0000}"/>
    <cellStyle name="Note 4 14 7" xfId="1992" xr:uid="{00000000-0005-0000-0000-0000195D0000}"/>
    <cellStyle name="Note 4 14 7 2" xfId="4503" xr:uid="{00000000-0005-0000-0000-00001A5D0000}"/>
    <cellStyle name="Note 4 14 7 2 2" xfId="14003" xr:uid="{00000000-0005-0000-0000-00001B5D0000}"/>
    <cellStyle name="Note 4 14 7 2 2 2" xfId="31438" xr:uid="{00000000-0005-0000-0000-00001C5D0000}"/>
    <cellStyle name="Note 4 14 7 2 2 3" xfId="45891" xr:uid="{00000000-0005-0000-0000-00001D5D0000}"/>
    <cellStyle name="Note 4 14 7 2 3" xfId="16464" xr:uid="{00000000-0005-0000-0000-00001E5D0000}"/>
    <cellStyle name="Note 4 14 7 2 3 2" xfId="33899" xr:uid="{00000000-0005-0000-0000-00001F5D0000}"/>
    <cellStyle name="Note 4 14 7 2 3 3" xfId="48352" xr:uid="{00000000-0005-0000-0000-0000205D0000}"/>
    <cellStyle name="Note 4 14 7 2 4" xfId="21939" xr:uid="{00000000-0005-0000-0000-0000215D0000}"/>
    <cellStyle name="Note 4 14 7 2 5" xfId="36392" xr:uid="{00000000-0005-0000-0000-0000225D0000}"/>
    <cellStyle name="Note 4 14 7 3" xfId="6965" xr:uid="{00000000-0005-0000-0000-0000235D0000}"/>
    <cellStyle name="Note 4 14 7 3 2" xfId="24400" xr:uid="{00000000-0005-0000-0000-0000245D0000}"/>
    <cellStyle name="Note 4 14 7 3 3" xfId="38853" xr:uid="{00000000-0005-0000-0000-0000255D0000}"/>
    <cellStyle name="Note 4 14 7 4" xfId="9406" xr:uid="{00000000-0005-0000-0000-0000265D0000}"/>
    <cellStyle name="Note 4 14 7 4 2" xfId="26841" xr:uid="{00000000-0005-0000-0000-0000275D0000}"/>
    <cellStyle name="Note 4 14 7 4 3" xfId="41294" xr:uid="{00000000-0005-0000-0000-0000285D0000}"/>
    <cellStyle name="Note 4 14 7 5" xfId="11826" xr:uid="{00000000-0005-0000-0000-0000295D0000}"/>
    <cellStyle name="Note 4 14 7 5 2" xfId="29261" xr:uid="{00000000-0005-0000-0000-00002A5D0000}"/>
    <cellStyle name="Note 4 14 7 5 3" xfId="43714" xr:uid="{00000000-0005-0000-0000-00002B5D0000}"/>
    <cellStyle name="Note 4 14 7 6" xfId="18833" xr:uid="{00000000-0005-0000-0000-00002C5D0000}"/>
    <cellStyle name="Note 4 14 8" xfId="1993" xr:uid="{00000000-0005-0000-0000-00002D5D0000}"/>
    <cellStyle name="Note 4 14 8 2" xfId="4504" xr:uid="{00000000-0005-0000-0000-00002E5D0000}"/>
    <cellStyle name="Note 4 14 8 2 2" xfId="21940" xr:uid="{00000000-0005-0000-0000-00002F5D0000}"/>
    <cellStyle name="Note 4 14 8 2 3" xfId="36393" xr:uid="{00000000-0005-0000-0000-0000305D0000}"/>
    <cellStyle name="Note 4 14 8 3" xfId="6966" xr:uid="{00000000-0005-0000-0000-0000315D0000}"/>
    <cellStyle name="Note 4 14 8 3 2" xfId="24401" xr:uid="{00000000-0005-0000-0000-0000325D0000}"/>
    <cellStyle name="Note 4 14 8 3 3" xfId="38854" xr:uid="{00000000-0005-0000-0000-0000335D0000}"/>
    <cellStyle name="Note 4 14 8 4" xfId="9407" xr:uid="{00000000-0005-0000-0000-0000345D0000}"/>
    <cellStyle name="Note 4 14 8 4 2" xfId="26842" xr:uid="{00000000-0005-0000-0000-0000355D0000}"/>
    <cellStyle name="Note 4 14 8 4 3" xfId="41295" xr:uid="{00000000-0005-0000-0000-0000365D0000}"/>
    <cellStyle name="Note 4 14 8 5" xfId="11827" xr:uid="{00000000-0005-0000-0000-0000375D0000}"/>
    <cellStyle name="Note 4 14 8 5 2" xfId="29262" xr:uid="{00000000-0005-0000-0000-0000385D0000}"/>
    <cellStyle name="Note 4 14 8 5 3" xfId="43715" xr:uid="{00000000-0005-0000-0000-0000395D0000}"/>
    <cellStyle name="Note 4 14 8 6" xfId="15268" xr:uid="{00000000-0005-0000-0000-00003A5D0000}"/>
    <cellStyle name="Note 4 14 8 6 2" xfId="32703" xr:uid="{00000000-0005-0000-0000-00003B5D0000}"/>
    <cellStyle name="Note 4 14 8 6 3" xfId="47156" xr:uid="{00000000-0005-0000-0000-00003C5D0000}"/>
    <cellStyle name="Note 4 14 8 7" xfId="18834" xr:uid="{00000000-0005-0000-0000-00003D5D0000}"/>
    <cellStyle name="Note 4 14 8 8" xfId="20430" xr:uid="{00000000-0005-0000-0000-00003E5D0000}"/>
    <cellStyle name="Note 4 14 9" xfId="4485" xr:uid="{00000000-0005-0000-0000-00003F5D0000}"/>
    <cellStyle name="Note 4 14 9 2" xfId="13989" xr:uid="{00000000-0005-0000-0000-0000405D0000}"/>
    <cellStyle name="Note 4 14 9 2 2" xfId="31424" xr:uid="{00000000-0005-0000-0000-0000415D0000}"/>
    <cellStyle name="Note 4 14 9 2 3" xfId="45877" xr:uid="{00000000-0005-0000-0000-0000425D0000}"/>
    <cellStyle name="Note 4 14 9 3" xfId="16450" xr:uid="{00000000-0005-0000-0000-0000435D0000}"/>
    <cellStyle name="Note 4 14 9 3 2" xfId="33885" xr:uid="{00000000-0005-0000-0000-0000445D0000}"/>
    <cellStyle name="Note 4 14 9 3 3" xfId="48338" xr:uid="{00000000-0005-0000-0000-0000455D0000}"/>
    <cellStyle name="Note 4 14 9 4" xfId="21921" xr:uid="{00000000-0005-0000-0000-0000465D0000}"/>
    <cellStyle name="Note 4 14 9 5" xfId="36374" xr:uid="{00000000-0005-0000-0000-0000475D0000}"/>
    <cellStyle name="Note 4 15" xfId="1994" xr:uid="{00000000-0005-0000-0000-0000485D0000}"/>
    <cellStyle name="Note 4 15 10" xfId="6967" xr:uid="{00000000-0005-0000-0000-0000495D0000}"/>
    <cellStyle name="Note 4 15 10 2" xfId="24402" xr:uid="{00000000-0005-0000-0000-00004A5D0000}"/>
    <cellStyle name="Note 4 15 10 3" xfId="38855" xr:uid="{00000000-0005-0000-0000-00004B5D0000}"/>
    <cellStyle name="Note 4 15 11" xfId="9408" xr:uid="{00000000-0005-0000-0000-00004C5D0000}"/>
    <cellStyle name="Note 4 15 11 2" xfId="26843" xr:uid="{00000000-0005-0000-0000-00004D5D0000}"/>
    <cellStyle name="Note 4 15 11 3" xfId="41296" xr:uid="{00000000-0005-0000-0000-00004E5D0000}"/>
    <cellStyle name="Note 4 15 12" xfId="11828" xr:uid="{00000000-0005-0000-0000-00004F5D0000}"/>
    <cellStyle name="Note 4 15 12 2" xfId="29263" xr:uid="{00000000-0005-0000-0000-0000505D0000}"/>
    <cellStyle name="Note 4 15 12 3" xfId="43716" xr:uid="{00000000-0005-0000-0000-0000515D0000}"/>
    <cellStyle name="Note 4 15 13" xfId="18835" xr:uid="{00000000-0005-0000-0000-0000525D0000}"/>
    <cellStyle name="Note 4 15 2" xfId="1995" xr:uid="{00000000-0005-0000-0000-0000535D0000}"/>
    <cellStyle name="Note 4 15 2 2" xfId="1996" xr:uid="{00000000-0005-0000-0000-0000545D0000}"/>
    <cellStyle name="Note 4 15 2 2 2" xfId="4507" xr:uid="{00000000-0005-0000-0000-0000555D0000}"/>
    <cellStyle name="Note 4 15 2 2 2 2" xfId="14006" xr:uid="{00000000-0005-0000-0000-0000565D0000}"/>
    <cellStyle name="Note 4 15 2 2 2 2 2" xfId="31441" xr:uid="{00000000-0005-0000-0000-0000575D0000}"/>
    <cellStyle name="Note 4 15 2 2 2 2 3" xfId="45894" xr:uid="{00000000-0005-0000-0000-0000585D0000}"/>
    <cellStyle name="Note 4 15 2 2 2 3" xfId="16467" xr:uid="{00000000-0005-0000-0000-0000595D0000}"/>
    <cellStyle name="Note 4 15 2 2 2 3 2" xfId="33902" xr:uid="{00000000-0005-0000-0000-00005A5D0000}"/>
    <cellStyle name="Note 4 15 2 2 2 3 3" xfId="48355" xr:uid="{00000000-0005-0000-0000-00005B5D0000}"/>
    <cellStyle name="Note 4 15 2 2 2 4" xfId="21943" xr:uid="{00000000-0005-0000-0000-00005C5D0000}"/>
    <cellStyle name="Note 4 15 2 2 2 5" xfId="36396" xr:uid="{00000000-0005-0000-0000-00005D5D0000}"/>
    <cellStyle name="Note 4 15 2 2 3" xfId="6969" xr:uid="{00000000-0005-0000-0000-00005E5D0000}"/>
    <cellStyle name="Note 4 15 2 2 3 2" xfId="24404" xr:uid="{00000000-0005-0000-0000-00005F5D0000}"/>
    <cellStyle name="Note 4 15 2 2 3 3" xfId="38857" xr:uid="{00000000-0005-0000-0000-0000605D0000}"/>
    <cellStyle name="Note 4 15 2 2 4" xfId="9410" xr:uid="{00000000-0005-0000-0000-0000615D0000}"/>
    <cellStyle name="Note 4 15 2 2 4 2" xfId="26845" xr:uid="{00000000-0005-0000-0000-0000625D0000}"/>
    <cellStyle name="Note 4 15 2 2 4 3" xfId="41298" xr:uid="{00000000-0005-0000-0000-0000635D0000}"/>
    <cellStyle name="Note 4 15 2 2 5" xfId="11830" xr:uid="{00000000-0005-0000-0000-0000645D0000}"/>
    <cellStyle name="Note 4 15 2 2 5 2" xfId="29265" xr:uid="{00000000-0005-0000-0000-0000655D0000}"/>
    <cellStyle name="Note 4 15 2 2 5 3" xfId="43718" xr:uid="{00000000-0005-0000-0000-0000665D0000}"/>
    <cellStyle name="Note 4 15 2 2 6" xfId="18837" xr:uid="{00000000-0005-0000-0000-0000675D0000}"/>
    <cellStyle name="Note 4 15 2 3" xfId="1997" xr:uid="{00000000-0005-0000-0000-0000685D0000}"/>
    <cellStyle name="Note 4 15 2 3 2" xfId="4508" xr:uid="{00000000-0005-0000-0000-0000695D0000}"/>
    <cellStyle name="Note 4 15 2 3 2 2" xfId="14007" xr:uid="{00000000-0005-0000-0000-00006A5D0000}"/>
    <cellStyle name="Note 4 15 2 3 2 2 2" xfId="31442" xr:uid="{00000000-0005-0000-0000-00006B5D0000}"/>
    <cellStyle name="Note 4 15 2 3 2 2 3" xfId="45895" xr:uid="{00000000-0005-0000-0000-00006C5D0000}"/>
    <cellStyle name="Note 4 15 2 3 2 3" xfId="16468" xr:uid="{00000000-0005-0000-0000-00006D5D0000}"/>
    <cellStyle name="Note 4 15 2 3 2 3 2" xfId="33903" xr:uid="{00000000-0005-0000-0000-00006E5D0000}"/>
    <cellStyle name="Note 4 15 2 3 2 3 3" xfId="48356" xr:uid="{00000000-0005-0000-0000-00006F5D0000}"/>
    <cellStyle name="Note 4 15 2 3 2 4" xfId="21944" xr:uid="{00000000-0005-0000-0000-0000705D0000}"/>
    <cellStyle name="Note 4 15 2 3 2 5" xfId="36397" xr:uid="{00000000-0005-0000-0000-0000715D0000}"/>
    <cellStyle name="Note 4 15 2 3 3" xfId="6970" xr:uid="{00000000-0005-0000-0000-0000725D0000}"/>
    <cellStyle name="Note 4 15 2 3 3 2" xfId="24405" xr:uid="{00000000-0005-0000-0000-0000735D0000}"/>
    <cellStyle name="Note 4 15 2 3 3 3" xfId="38858" xr:uid="{00000000-0005-0000-0000-0000745D0000}"/>
    <cellStyle name="Note 4 15 2 3 4" xfId="9411" xr:uid="{00000000-0005-0000-0000-0000755D0000}"/>
    <cellStyle name="Note 4 15 2 3 4 2" xfId="26846" xr:uid="{00000000-0005-0000-0000-0000765D0000}"/>
    <cellStyle name="Note 4 15 2 3 4 3" xfId="41299" xr:uid="{00000000-0005-0000-0000-0000775D0000}"/>
    <cellStyle name="Note 4 15 2 3 5" xfId="11831" xr:uid="{00000000-0005-0000-0000-0000785D0000}"/>
    <cellStyle name="Note 4 15 2 3 5 2" xfId="29266" xr:uid="{00000000-0005-0000-0000-0000795D0000}"/>
    <cellStyle name="Note 4 15 2 3 5 3" xfId="43719" xr:uid="{00000000-0005-0000-0000-00007A5D0000}"/>
    <cellStyle name="Note 4 15 2 3 6" xfId="18838" xr:uid="{00000000-0005-0000-0000-00007B5D0000}"/>
    <cellStyle name="Note 4 15 2 4" xfId="1998" xr:uid="{00000000-0005-0000-0000-00007C5D0000}"/>
    <cellStyle name="Note 4 15 2 4 2" xfId="4509" xr:uid="{00000000-0005-0000-0000-00007D5D0000}"/>
    <cellStyle name="Note 4 15 2 4 2 2" xfId="21945" xr:uid="{00000000-0005-0000-0000-00007E5D0000}"/>
    <cellStyle name="Note 4 15 2 4 2 3" xfId="36398" xr:uid="{00000000-0005-0000-0000-00007F5D0000}"/>
    <cellStyle name="Note 4 15 2 4 3" xfId="6971" xr:uid="{00000000-0005-0000-0000-0000805D0000}"/>
    <cellStyle name="Note 4 15 2 4 3 2" xfId="24406" xr:uid="{00000000-0005-0000-0000-0000815D0000}"/>
    <cellStyle name="Note 4 15 2 4 3 3" xfId="38859" xr:uid="{00000000-0005-0000-0000-0000825D0000}"/>
    <cellStyle name="Note 4 15 2 4 4" xfId="9412" xr:uid="{00000000-0005-0000-0000-0000835D0000}"/>
    <cellStyle name="Note 4 15 2 4 4 2" xfId="26847" xr:uid="{00000000-0005-0000-0000-0000845D0000}"/>
    <cellStyle name="Note 4 15 2 4 4 3" xfId="41300" xr:uid="{00000000-0005-0000-0000-0000855D0000}"/>
    <cellStyle name="Note 4 15 2 4 5" xfId="11832" xr:uid="{00000000-0005-0000-0000-0000865D0000}"/>
    <cellStyle name="Note 4 15 2 4 5 2" xfId="29267" xr:uid="{00000000-0005-0000-0000-0000875D0000}"/>
    <cellStyle name="Note 4 15 2 4 5 3" xfId="43720" xr:uid="{00000000-0005-0000-0000-0000885D0000}"/>
    <cellStyle name="Note 4 15 2 4 6" xfId="15269" xr:uid="{00000000-0005-0000-0000-0000895D0000}"/>
    <cellStyle name="Note 4 15 2 4 6 2" xfId="32704" xr:uid="{00000000-0005-0000-0000-00008A5D0000}"/>
    <cellStyle name="Note 4 15 2 4 6 3" xfId="47157" xr:uid="{00000000-0005-0000-0000-00008B5D0000}"/>
    <cellStyle name="Note 4 15 2 4 7" xfId="18839" xr:uid="{00000000-0005-0000-0000-00008C5D0000}"/>
    <cellStyle name="Note 4 15 2 4 8" xfId="20431" xr:uid="{00000000-0005-0000-0000-00008D5D0000}"/>
    <cellStyle name="Note 4 15 2 5" xfId="4506" xr:uid="{00000000-0005-0000-0000-00008E5D0000}"/>
    <cellStyle name="Note 4 15 2 5 2" xfId="14005" xr:uid="{00000000-0005-0000-0000-00008F5D0000}"/>
    <cellStyle name="Note 4 15 2 5 2 2" xfId="31440" xr:uid="{00000000-0005-0000-0000-0000905D0000}"/>
    <cellStyle name="Note 4 15 2 5 2 3" xfId="45893" xr:uid="{00000000-0005-0000-0000-0000915D0000}"/>
    <cellStyle name="Note 4 15 2 5 3" xfId="16466" xr:uid="{00000000-0005-0000-0000-0000925D0000}"/>
    <cellStyle name="Note 4 15 2 5 3 2" xfId="33901" xr:uid="{00000000-0005-0000-0000-0000935D0000}"/>
    <cellStyle name="Note 4 15 2 5 3 3" xfId="48354" xr:uid="{00000000-0005-0000-0000-0000945D0000}"/>
    <cellStyle name="Note 4 15 2 5 4" xfId="21942" xr:uid="{00000000-0005-0000-0000-0000955D0000}"/>
    <cellStyle name="Note 4 15 2 5 5" xfId="36395" xr:uid="{00000000-0005-0000-0000-0000965D0000}"/>
    <cellStyle name="Note 4 15 2 6" xfId="6968" xr:uid="{00000000-0005-0000-0000-0000975D0000}"/>
    <cellStyle name="Note 4 15 2 6 2" xfId="24403" xr:uid="{00000000-0005-0000-0000-0000985D0000}"/>
    <cellStyle name="Note 4 15 2 6 3" xfId="38856" xr:uid="{00000000-0005-0000-0000-0000995D0000}"/>
    <cellStyle name="Note 4 15 2 7" xfId="9409" xr:uid="{00000000-0005-0000-0000-00009A5D0000}"/>
    <cellStyle name="Note 4 15 2 7 2" xfId="26844" xr:uid="{00000000-0005-0000-0000-00009B5D0000}"/>
    <cellStyle name="Note 4 15 2 7 3" xfId="41297" xr:uid="{00000000-0005-0000-0000-00009C5D0000}"/>
    <cellStyle name="Note 4 15 2 8" xfId="11829" xr:uid="{00000000-0005-0000-0000-00009D5D0000}"/>
    <cellStyle name="Note 4 15 2 8 2" xfId="29264" xr:uid="{00000000-0005-0000-0000-00009E5D0000}"/>
    <cellStyle name="Note 4 15 2 8 3" xfId="43717" xr:uid="{00000000-0005-0000-0000-00009F5D0000}"/>
    <cellStyle name="Note 4 15 2 9" xfId="18836" xr:uid="{00000000-0005-0000-0000-0000A05D0000}"/>
    <cellStyle name="Note 4 15 3" xfId="1999" xr:uid="{00000000-0005-0000-0000-0000A15D0000}"/>
    <cellStyle name="Note 4 15 3 2" xfId="2000" xr:uid="{00000000-0005-0000-0000-0000A25D0000}"/>
    <cellStyle name="Note 4 15 3 2 2" xfId="4511" xr:uid="{00000000-0005-0000-0000-0000A35D0000}"/>
    <cellStyle name="Note 4 15 3 2 2 2" xfId="14009" xr:uid="{00000000-0005-0000-0000-0000A45D0000}"/>
    <cellStyle name="Note 4 15 3 2 2 2 2" xfId="31444" xr:uid="{00000000-0005-0000-0000-0000A55D0000}"/>
    <cellStyle name="Note 4 15 3 2 2 2 3" xfId="45897" xr:uid="{00000000-0005-0000-0000-0000A65D0000}"/>
    <cellStyle name="Note 4 15 3 2 2 3" xfId="16470" xr:uid="{00000000-0005-0000-0000-0000A75D0000}"/>
    <cellStyle name="Note 4 15 3 2 2 3 2" xfId="33905" xr:uid="{00000000-0005-0000-0000-0000A85D0000}"/>
    <cellStyle name="Note 4 15 3 2 2 3 3" xfId="48358" xr:uid="{00000000-0005-0000-0000-0000A95D0000}"/>
    <cellStyle name="Note 4 15 3 2 2 4" xfId="21947" xr:uid="{00000000-0005-0000-0000-0000AA5D0000}"/>
    <cellStyle name="Note 4 15 3 2 2 5" xfId="36400" xr:uid="{00000000-0005-0000-0000-0000AB5D0000}"/>
    <cellStyle name="Note 4 15 3 2 3" xfId="6973" xr:uid="{00000000-0005-0000-0000-0000AC5D0000}"/>
    <cellStyle name="Note 4 15 3 2 3 2" xfId="24408" xr:uid="{00000000-0005-0000-0000-0000AD5D0000}"/>
    <cellStyle name="Note 4 15 3 2 3 3" xfId="38861" xr:uid="{00000000-0005-0000-0000-0000AE5D0000}"/>
    <cellStyle name="Note 4 15 3 2 4" xfId="9414" xr:uid="{00000000-0005-0000-0000-0000AF5D0000}"/>
    <cellStyle name="Note 4 15 3 2 4 2" xfId="26849" xr:uid="{00000000-0005-0000-0000-0000B05D0000}"/>
    <cellStyle name="Note 4 15 3 2 4 3" xfId="41302" xr:uid="{00000000-0005-0000-0000-0000B15D0000}"/>
    <cellStyle name="Note 4 15 3 2 5" xfId="11834" xr:uid="{00000000-0005-0000-0000-0000B25D0000}"/>
    <cellStyle name="Note 4 15 3 2 5 2" xfId="29269" xr:uid="{00000000-0005-0000-0000-0000B35D0000}"/>
    <cellStyle name="Note 4 15 3 2 5 3" xfId="43722" xr:uid="{00000000-0005-0000-0000-0000B45D0000}"/>
    <cellStyle name="Note 4 15 3 2 6" xfId="18841" xr:uid="{00000000-0005-0000-0000-0000B55D0000}"/>
    <cellStyle name="Note 4 15 3 3" xfId="2001" xr:uid="{00000000-0005-0000-0000-0000B65D0000}"/>
    <cellStyle name="Note 4 15 3 3 2" xfId="4512" xr:uid="{00000000-0005-0000-0000-0000B75D0000}"/>
    <cellStyle name="Note 4 15 3 3 2 2" xfId="14010" xr:uid="{00000000-0005-0000-0000-0000B85D0000}"/>
    <cellStyle name="Note 4 15 3 3 2 2 2" xfId="31445" xr:uid="{00000000-0005-0000-0000-0000B95D0000}"/>
    <cellStyle name="Note 4 15 3 3 2 2 3" xfId="45898" xr:uid="{00000000-0005-0000-0000-0000BA5D0000}"/>
    <cellStyle name="Note 4 15 3 3 2 3" xfId="16471" xr:uid="{00000000-0005-0000-0000-0000BB5D0000}"/>
    <cellStyle name="Note 4 15 3 3 2 3 2" xfId="33906" xr:uid="{00000000-0005-0000-0000-0000BC5D0000}"/>
    <cellStyle name="Note 4 15 3 3 2 3 3" xfId="48359" xr:uid="{00000000-0005-0000-0000-0000BD5D0000}"/>
    <cellStyle name="Note 4 15 3 3 2 4" xfId="21948" xr:uid="{00000000-0005-0000-0000-0000BE5D0000}"/>
    <cellStyle name="Note 4 15 3 3 2 5" xfId="36401" xr:uid="{00000000-0005-0000-0000-0000BF5D0000}"/>
    <cellStyle name="Note 4 15 3 3 3" xfId="6974" xr:uid="{00000000-0005-0000-0000-0000C05D0000}"/>
    <cellStyle name="Note 4 15 3 3 3 2" xfId="24409" xr:uid="{00000000-0005-0000-0000-0000C15D0000}"/>
    <cellStyle name="Note 4 15 3 3 3 3" xfId="38862" xr:uid="{00000000-0005-0000-0000-0000C25D0000}"/>
    <cellStyle name="Note 4 15 3 3 4" xfId="9415" xr:uid="{00000000-0005-0000-0000-0000C35D0000}"/>
    <cellStyle name="Note 4 15 3 3 4 2" xfId="26850" xr:uid="{00000000-0005-0000-0000-0000C45D0000}"/>
    <cellStyle name="Note 4 15 3 3 4 3" xfId="41303" xr:uid="{00000000-0005-0000-0000-0000C55D0000}"/>
    <cellStyle name="Note 4 15 3 3 5" xfId="11835" xr:uid="{00000000-0005-0000-0000-0000C65D0000}"/>
    <cellStyle name="Note 4 15 3 3 5 2" xfId="29270" xr:uid="{00000000-0005-0000-0000-0000C75D0000}"/>
    <cellStyle name="Note 4 15 3 3 5 3" xfId="43723" xr:uid="{00000000-0005-0000-0000-0000C85D0000}"/>
    <cellStyle name="Note 4 15 3 3 6" xfId="18842" xr:uid="{00000000-0005-0000-0000-0000C95D0000}"/>
    <cellStyle name="Note 4 15 3 4" xfId="2002" xr:uid="{00000000-0005-0000-0000-0000CA5D0000}"/>
    <cellStyle name="Note 4 15 3 4 2" xfId="4513" xr:uid="{00000000-0005-0000-0000-0000CB5D0000}"/>
    <cellStyle name="Note 4 15 3 4 2 2" xfId="21949" xr:uid="{00000000-0005-0000-0000-0000CC5D0000}"/>
    <cellStyle name="Note 4 15 3 4 2 3" xfId="36402" xr:uid="{00000000-0005-0000-0000-0000CD5D0000}"/>
    <cellStyle name="Note 4 15 3 4 3" xfId="6975" xr:uid="{00000000-0005-0000-0000-0000CE5D0000}"/>
    <cellStyle name="Note 4 15 3 4 3 2" xfId="24410" xr:uid="{00000000-0005-0000-0000-0000CF5D0000}"/>
    <cellStyle name="Note 4 15 3 4 3 3" xfId="38863" xr:uid="{00000000-0005-0000-0000-0000D05D0000}"/>
    <cellStyle name="Note 4 15 3 4 4" xfId="9416" xr:uid="{00000000-0005-0000-0000-0000D15D0000}"/>
    <cellStyle name="Note 4 15 3 4 4 2" xfId="26851" xr:uid="{00000000-0005-0000-0000-0000D25D0000}"/>
    <cellStyle name="Note 4 15 3 4 4 3" xfId="41304" xr:uid="{00000000-0005-0000-0000-0000D35D0000}"/>
    <cellStyle name="Note 4 15 3 4 5" xfId="11836" xr:uid="{00000000-0005-0000-0000-0000D45D0000}"/>
    <cellStyle name="Note 4 15 3 4 5 2" xfId="29271" xr:uid="{00000000-0005-0000-0000-0000D55D0000}"/>
    <cellStyle name="Note 4 15 3 4 5 3" xfId="43724" xr:uid="{00000000-0005-0000-0000-0000D65D0000}"/>
    <cellStyle name="Note 4 15 3 4 6" xfId="15270" xr:uid="{00000000-0005-0000-0000-0000D75D0000}"/>
    <cellStyle name="Note 4 15 3 4 6 2" xfId="32705" xr:uid="{00000000-0005-0000-0000-0000D85D0000}"/>
    <cellStyle name="Note 4 15 3 4 6 3" xfId="47158" xr:uid="{00000000-0005-0000-0000-0000D95D0000}"/>
    <cellStyle name="Note 4 15 3 4 7" xfId="18843" xr:uid="{00000000-0005-0000-0000-0000DA5D0000}"/>
    <cellStyle name="Note 4 15 3 4 8" xfId="20432" xr:uid="{00000000-0005-0000-0000-0000DB5D0000}"/>
    <cellStyle name="Note 4 15 3 5" xfId="4510" xr:uid="{00000000-0005-0000-0000-0000DC5D0000}"/>
    <cellStyle name="Note 4 15 3 5 2" xfId="14008" xr:uid="{00000000-0005-0000-0000-0000DD5D0000}"/>
    <cellStyle name="Note 4 15 3 5 2 2" xfId="31443" xr:uid="{00000000-0005-0000-0000-0000DE5D0000}"/>
    <cellStyle name="Note 4 15 3 5 2 3" xfId="45896" xr:uid="{00000000-0005-0000-0000-0000DF5D0000}"/>
    <cellStyle name="Note 4 15 3 5 3" xfId="16469" xr:uid="{00000000-0005-0000-0000-0000E05D0000}"/>
    <cellStyle name="Note 4 15 3 5 3 2" xfId="33904" xr:uid="{00000000-0005-0000-0000-0000E15D0000}"/>
    <cellStyle name="Note 4 15 3 5 3 3" xfId="48357" xr:uid="{00000000-0005-0000-0000-0000E25D0000}"/>
    <cellStyle name="Note 4 15 3 5 4" xfId="21946" xr:uid="{00000000-0005-0000-0000-0000E35D0000}"/>
    <cellStyle name="Note 4 15 3 5 5" xfId="36399" xr:uid="{00000000-0005-0000-0000-0000E45D0000}"/>
    <cellStyle name="Note 4 15 3 6" xfId="6972" xr:uid="{00000000-0005-0000-0000-0000E55D0000}"/>
    <cellStyle name="Note 4 15 3 6 2" xfId="24407" xr:uid="{00000000-0005-0000-0000-0000E65D0000}"/>
    <cellStyle name="Note 4 15 3 6 3" xfId="38860" xr:uid="{00000000-0005-0000-0000-0000E75D0000}"/>
    <cellStyle name="Note 4 15 3 7" xfId="9413" xr:uid="{00000000-0005-0000-0000-0000E85D0000}"/>
    <cellStyle name="Note 4 15 3 7 2" xfId="26848" xr:uid="{00000000-0005-0000-0000-0000E95D0000}"/>
    <cellStyle name="Note 4 15 3 7 3" xfId="41301" xr:uid="{00000000-0005-0000-0000-0000EA5D0000}"/>
    <cellStyle name="Note 4 15 3 8" xfId="11833" xr:uid="{00000000-0005-0000-0000-0000EB5D0000}"/>
    <cellStyle name="Note 4 15 3 8 2" xfId="29268" xr:uid="{00000000-0005-0000-0000-0000EC5D0000}"/>
    <cellStyle name="Note 4 15 3 8 3" xfId="43721" xr:uid="{00000000-0005-0000-0000-0000ED5D0000}"/>
    <cellStyle name="Note 4 15 3 9" xfId="18840" xr:uid="{00000000-0005-0000-0000-0000EE5D0000}"/>
    <cellStyle name="Note 4 15 4" xfId="2003" xr:uid="{00000000-0005-0000-0000-0000EF5D0000}"/>
    <cellStyle name="Note 4 15 4 2" xfId="2004" xr:uid="{00000000-0005-0000-0000-0000F05D0000}"/>
    <cellStyle name="Note 4 15 4 2 2" xfId="4515" xr:uid="{00000000-0005-0000-0000-0000F15D0000}"/>
    <cellStyle name="Note 4 15 4 2 2 2" xfId="14012" xr:uid="{00000000-0005-0000-0000-0000F25D0000}"/>
    <cellStyle name="Note 4 15 4 2 2 2 2" xfId="31447" xr:uid="{00000000-0005-0000-0000-0000F35D0000}"/>
    <cellStyle name="Note 4 15 4 2 2 2 3" xfId="45900" xr:uid="{00000000-0005-0000-0000-0000F45D0000}"/>
    <cellStyle name="Note 4 15 4 2 2 3" xfId="16473" xr:uid="{00000000-0005-0000-0000-0000F55D0000}"/>
    <cellStyle name="Note 4 15 4 2 2 3 2" xfId="33908" xr:uid="{00000000-0005-0000-0000-0000F65D0000}"/>
    <cellStyle name="Note 4 15 4 2 2 3 3" xfId="48361" xr:uid="{00000000-0005-0000-0000-0000F75D0000}"/>
    <cellStyle name="Note 4 15 4 2 2 4" xfId="21951" xr:uid="{00000000-0005-0000-0000-0000F85D0000}"/>
    <cellStyle name="Note 4 15 4 2 2 5" xfId="36404" xr:uid="{00000000-0005-0000-0000-0000F95D0000}"/>
    <cellStyle name="Note 4 15 4 2 3" xfId="6977" xr:uid="{00000000-0005-0000-0000-0000FA5D0000}"/>
    <cellStyle name="Note 4 15 4 2 3 2" xfId="24412" xr:uid="{00000000-0005-0000-0000-0000FB5D0000}"/>
    <cellStyle name="Note 4 15 4 2 3 3" xfId="38865" xr:uid="{00000000-0005-0000-0000-0000FC5D0000}"/>
    <cellStyle name="Note 4 15 4 2 4" xfId="9418" xr:uid="{00000000-0005-0000-0000-0000FD5D0000}"/>
    <cellStyle name="Note 4 15 4 2 4 2" xfId="26853" xr:uid="{00000000-0005-0000-0000-0000FE5D0000}"/>
    <cellStyle name="Note 4 15 4 2 4 3" xfId="41306" xr:uid="{00000000-0005-0000-0000-0000FF5D0000}"/>
    <cellStyle name="Note 4 15 4 2 5" xfId="11838" xr:uid="{00000000-0005-0000-0000-0000005E0000}"/>
    <cellStyle name="Note 4 15 4 2 5 2" xfId="29273" xr:uid="{00000000-0005-0000-0000-0000015E0000}"/>
    <cellStyle name="Note 4 15 4 2 5 3" xfId="43726" xr:uid="{00000000-0005-0000-0000-0000025E0000}"/>
    <cellStyle name="Note 4 15 4 2 6" xfId="18845" xr:uid="{00000000-0005-0000-0000-0000035E0000}"/>
    <cellStyle name="Note 4 15 4 3" xfId="2005" xr:uid="{00000000-0005-0000-0000-0000045E0000}"/>
    <cellStyle name="Note 4 15 4 3 2" xfId="4516" xr:uid="{00000000-0005-0000-0000-0000055E0000}"/>
    <cellStyle name="Note 4 15 4 3 2 2" xfId="14013" xr:uid="{00000000-0005-0000-0000-0000065E0000}"/>
    <cellStyle name="Note 4 15 4 3 2 2 2" xfId="31448" xr:uid="{00000000-0005-0000-0000-0000075E0000}"/>
    <cellStyle name="Note 4 15 4 3 2 2 3" xfId="45901" xr:uid="{00000000-0005-0000-0000-0000085E0000}"/>
    <cellStyle name="Note 4 15 4 3 2 3" xfId="16474" xr:uid="{00000000-0005-0000-0000-0000095E0000}"/>
    <cellStyle name="Note 4 15 4 3 2 3 2" xfId="33909" xr:uid="{00000000-0005-0000-0000-00000A5E0000}"/>
    <cellStyle name="Note 4 15 4 3 2 3 3" xfId="48362" xr:uid="{00000000-0005-0000-0000-00000B5E0000}"/>
    <cellStyle name="Note 4 15 4 3 2 4" xfId="21952" xr:uid="{00000000-0005-0000-0000-00000C5E0000}"/>
    <cellStyle name="Note 4 15 4 3 2 5" xfId="36405" xr:uid="{00000000-0005-0000-0000-00000D5E0000}"/>
    <cellStyle name="Note 4 15 4 3 3" xfId="6978" xr:uid="{00000000-0005-0000-0000-00000E5E0000}"/>
    <cellStyle name="Note 4 15 4 3 3 2" xfId="24413" xr:uid="{00000000-0005-0000-0000-00000F5E0000}"/>
    <cellStyle name="Note 4 15 4 3 3 3" xfId="38866" xr:uid="{00000000-0005-0000-0000-0000105E0000}"/>
    <cellStyle name="Note 4 15 4 3 4" xfId="9419" xr:uid="{00000000-0005-0000-0000-0000115E0000}"/>
    <cellStyle name="Note 4 15 4 3 4 2" xfId="26854" xr:uid="{00000000-0005-0000-0000-0000125E0000}"/>
    <cellStyle name="Note 4 15 4 3 4 3" xfId="41307" xr:uid="{00000000-0005-0000-0000-0000135E0000}"/>
    <cellStyle name="Note 4 15 4 3 5" xfId="11839" xr:uid="{00000000-0005-0000-0000-0000145E0000}"/>
    <cellStyle name="Note 4 15 4 3 5 2" xfId="29274" xr:uid="{00000000-0005-0000-0000-0000155E0000}"/>
    <cellStyle name="Note 4 15 4 3 5 3" xfId="43727" xr:uid="{00000000-0005-0000-0000-0000165E0000}"/>
    <cellStyle name="Note 4 15 4 3 6" xfId="18846" xr:uid="{00000000-0005-0000-0000-0000175E0000}"/>
    <cellStyle name="Note 4 15 4 4" xfId="2006" xr:uid="{00000000-0005-0000-0000-0000185E0000}"/>
    <cellStyle name="Note 4 15 4 4 2" xfId="4517" xr:uid="{00000000-0005-0000-0000-0000195E0000}"/>
    <cellStyle name="Note 4 15 4 4 2 2" xfId="21953" xr:uid="{00000000-0005-0000-0000-00001A5E0000}"/>
    <cellStyle name="Note 4 15 4 4 2 3" xfId="36406" xr:uid="{00000000-0005-0000-0000-00001B5E0000}"/>
    <cellStyle name="Note 4 15 4 4 3" xfId="6979" xr:uid="{00000000-0005-0000-0000-00001C5E0000}"/>
    <cellStyle name="Note 4 15 4 4 3 2" xfId="24414" xr:uid="{00000000-0005-0000-0000-00001D5E0000}"/>
    <cellStyle name="Note 4 15 4 4 3 3" xfId="38867" xr:uid="{00000000-0005-0000-0000-00001E5E0000}"/>
    <cellStyle name="Note 4 15 4 4 4" xfId="9420" xr:uid="{00000000-0005-0000-0000-00001F5E0000}"/>
    <cellStyle name="Note 4 15 4 4 4 2" xfId="26855" xr:uid="{00000000-0005-0000-0000-0000205E0000}"/>
    <cellStyle name="Note 4 15 4 4 4 3" xfId="41308" xr:uid="{00000000-0005-0000-0000-0000215E0000}"/>
    <cellStyle name="Note 4 15 4 4 5" xfId="11840" xr:uid="{00000000-0005-0000-0000-0000225E0000}"/>
    <cellStyle name="Note 4 15 4 4 5 2" xfId="29275" xr:uid="{00000000-0005-0000-0000-0000235E0000}"/>
    <cellStyle name="Note 4 15 4 4 5 3" xfId="43728" xr:uid="{00000000-0005-0000-0000-0000245E0000}"/>
    <cellStyle name="Note 4 15 4 4 6" xfId="15271" xr:uid="{00000000-0005-0000-0000-0000255E0000}"/>
    <cellStyle name="Note 4 15 4 4 6 2" xfId="32706" xr:uid="{00000000-0005-0000-0000-0000265E0000}"/>
    <cellStyle name="Note 4 15 4 4 6 3" xfId="47159" xr:uid="{00000000-0005-0000-0000-0000275E0000}"/>
    <cellStyle name="Note 4 15 4 4 7" xfId="18847" xr:uid="{00000000-0005-0000-0000-0000285E0000}"/>
    <cellStyle name="Note 4 15 4 4 8" xfId="20433" xr:uid="{00000000-0005-0000-0000-0000295E0000}"/>
    <cellStyle name="Note 4 15 4 5" xfId="4514" xr:uid="{00000000-0005-0000-0000-00002A5E0000}"/>
    <cellStyle name="Note 4 15 4 5 2" xfId="14011" xr:uid="{00000000-0005-0000-0000-00002B5E0000}"/>
    <cellStyle name="Note 4 15 4 5 2 2" xfId="31446" xr:uid="{00000000-0005-0000-0000-00002C5E0000}"/>
    <cellStyle name="Note 4 15 4 5 2 3" xfId="45899" xr:uid="{00000000-0005-0000-0000-00002D5E0000}"/>
    <cellStyle name="Note 4 15 4 5 3" xfId="16472" xr:uid="{00000000-0005-0000-0000-00002E5E0000}"/>
    <cellStyle name="Note 4 15 4 5 3 2" xfId="33907" xr:uid="{00000000-0005-0000-0000-00002F5E0000}"/>
    <cellStyle name="Note 4 15 4 5 3 3" xfId="48360" xr:uid="{00000000-0005-0000-0000-0000305E0000}"/>
    <cellStyle name="Note 4 15 4 5 4" xfId="21950" xr:uid="{00000000-0005-0000-0000-0000315E0000}"/>
    <cellStyle name="Note 4 15 4 5 5" xfId="36403" xr:uid="{00000000-0005-0000-0000-0000325E0000}"/>
    <cellStyle name="Note 4 15 4 6" xfId="6976" xr:uid="{00000000-0005-0000-0000-0000335E0000}"/>
    <cellStyle name="Note 4 15 4 6 2" xfId="24411" xr:uid="{00000000-0005-0000-0000-0000345E0000}"/>
    <cellStyle name="Note 4 15 4 6 3" xfId="38864" xr:uid="{00000000-0005-0000-0000-0000355E0000}"/>
    <cellStyle name="Note 4 15 4 7" xfId="9417" xr:uid="{00000000-0005-0000-0000-0000365E0000}"/>
    <cellStyle name="Note 4 15 4 7 2" xfId="26852" xr:uid="{00000000-0005-0000-0000-0000375E0000}"/>
    <cellStyle name="Note 4 15 4 7 3" xfId="41305" xr:uid="{00000000-0005-0000-0000-0000385E0000}"/>
    <cellStyle name="Note 4 15 4 8" xfId="11837" xr:uid="{00000000-0005-0000-0000-0000395E0000}"/>
    <cellStyle name="Note 4 15 4 8 2" xfId="29272" xr:uid="{00000000-0005-0000-0000-00003A5E0000}"/>
    <cellStyle name="Note 4 15 4 8 3" xfId="43725" xr:uid="{00000000-0005-0000-0000-00003B5E0000}"/>
    <cellStyle name="Note 4 15 4 9" xfId="18844" xr:uid="{00000000-0005-0000-0000-00003C5E0000}"/>
    <cellStyle name="Note 4 15 5" xfId="2007" xr:uid="{00000000-0005-0000-0000-00003D5E0000}"/>
    <cellStyle name="Note 4 15 5 2" xfId="2008" xr:uid="{00000000-0005-0000-0000-00003E5E0000}"/>
    <cellStyle name="Note 4 15 5 2 2" xfId="4519" xr:uid="{00000000-0005-0000-0000-00003F5E0000}"/>
    <cellStyle name="Note 4 15 5 2 2 2" xfId="14015" xr:uid="{00000000-0005-0000-0000-0000405E0000}"/>
    <cellStyle name="Note 4 15 5 2 2 2 2" xfId="31450" xr:uid="{00000000-0005-0000-0000-0000415E0000}"/>
    <cellStyle name="Note 4 15 5 2 2 2 3" xfId="45903" xr:uid="{00000000-0005-0000-0000-0000425E0000}"/>
    <cellStyle name="Note 4 15 5 2 2 3" xfId="16476" xr:uid="{00000000-0005-0000-0000-0000435E0000}"/>
    <cellStyle name="Note 4 15 5 2 2 3 2" xfId="33911" xr:uid="{00000000-0005-0000-0000-0000445E0000}"/>
    <cellStyle name="Note 4 15 5 2 2 3 3" xfId="48364" xr:uid="{00000000-0005-0000-0000-0000455E0000}"/>
    <cellStyle name="Note 4 15 5 2 2 4" xfId="21955" xr:uid="{00000000-0005-0000-0000-0000465E0000}"/>
    <cellStyle name="Note 4 15 5 2 2 5" xfId="36408" xr:uid="{00000000-0005-0000-0000-0000475E0000}"/>
    <cellStyle name="Note 4 15 5 2 3" xfId="6981" xr:uid="{00000000-0005-0000-0000-0000485E0000}"/>
    <cellStyle name="Note 4 15 5 2 3 2" xfId="24416" xr:uid="{00000000-0005-0000-0000-0000495E0000}"/>
    <cellStyle name="Note 4 15 5 2 3 3" xfId="38869" xr:uid="{00000000-0005-0000-0000-00004A5E0000}"/>
    <cellStyle name="Note 4 15 5 2 4" xfId="9422" xr:uid="{00000000-0005-0000-0000-00004B5E0000}"/>
    <cellStyle name="Note 4 15 5 2 4 2" xfId="26857" xr:uid="{00000000-0005-0000-0000-00004C5E0000}"/>
    <cellStyle name="Note 4 15 5 2 4 3" xfId="41310" xr:uid="{00000000-0005-0000-0000-00004D5E0000}"/>
    <cellStyle name="Note 4 15 5 2 5" xfId="11842" xr:uid="{00000000-0005-0000-0000-00004E5E0000}"/>
    <cellStyle name="Note 4 15 5 2 5 2" xfId="29277" xr:uid="{00000000-0005-0000-0000-00004F5E0000}"/>
    <cellStyle name="Note 4 15 5 2 5 3" xfId="43730" xr:uid="{00000000-0005-0000-0000-0000505E0000}"/>
    <cellStyle name="Note 4 15 5 2 6" xfId="18849" xr:uid="{00000000-0005-0000-0000-0000515E0000}"/>
    <cellStyle name="Note 4 15 5 3" xfId="2009" xr:uid="{00000000-0005-0000-0000-0000525E0000}"/>
    <cellStyle name="Note 4 15 5 3 2" xfId="4520" xr:uid="{00000000-0005-0000-0000-0000535E0000}"/>
    <cellStyle name="Note 4 15 5 3 2 2" xfId="14016" xr:uid="{00000000-0005-0000-0000-0000545E0000}"/>
    <cellStyle name="Note 4 15 5 3 2 2 2" xfId="31451" xr:uid="{00000000-0005-0000-0000-0000555E0000}"/>
    <cellStyle name="Note 4 15 5 3 2 2 3" xfId="45904" xr:uid="{00000000-0005-0000-0000-0000565E0000}"/>
    <cellStyle name="Note 4 15 5 3 2 3" xfId="16477" xr:uid="{00000000-0005-0000-0000-0000575E0000}"/>
    <cellStyle name="Note 4 15 5 3 2 3 2" xfId="33912" xr:uid="{00000000-0005-0000-0000-0000585E0000}"/>
    <cellStyle name="Note 4 15 5 3 2 3 3" xfId="48365" xr:uid="{00000000-0005-0000-0000-0000595E0000}"/>
    <cellStyle name="Note 4 15 5 3 2 4" xfId="21956" xr:uid="{00000000-0005-0000-0000-00005A5E0000}"/>
    <cellStyle name="Note 4 15 5 3 2 5" xfId="36409" xr:uid="{00000000-0005-0000-0000-00005B5E0000}"/>
    <cellStyle name="Note 4 15 5 3 3" xfId="6982" xr:uid="{00000000-0005-0000-0000-00005C5E0000}"/>
    <cellStyle name="Note 4 15 5 3 3 2" xfId="24417" xr:uid="{00000000-0005-0000-0000-00005D5E0000}"/>
    <cellStyle name="Note 4 15 5 3 3 3" xfId="38870" xr:uid="{00000000-0005-0000-0000-00005E5E0000}"/>
    <cellStyle name="Note 4 15 5 3 4" xfId="9423" xr:uid="{00000000-0005-0000-0000-00005F5E0000}"/>
    <cellStyle name="Note 4 15 5 3 4 2" xfId="26858" xr:uid="{00000000-0005-0000-0000-0000605E0000}"/>
    <cellStyle name="Note 4 15 5 3 4 3" xfId="41311" xr:uid="{00000000-0005-0000-0000-0000615E0000}"/>
    <cellStyle name="Note 4 15 5 3 5" xfId="11843" xr:uid="{00000000-0005-0000-0000-0000625E0000}"/>
    <cellStyle name="Note 4 15 5 3 5 2" xfId="29278" xr:uid="{00000000-0005-0000-0000-0000635E0000}"/>
    <cellStyle name="Note 4 15 5 3 5 3" xfId="43731" xr:uid="{00000000-0005-0000-0000-0000645E0000}"/>
    <cellStyle name="Note 4 15 5 3 6" xfId="18850" xr:uid="{00000000-0005-0000-0000-0000655E0000}"/>
    <cellStyle name="Note 4 15 5 4" xfId="2010" xr:uid="{00000000-0005-0000-0000-0000665E0000}"/>
    <cellStyle name="Note 4 15 5 4 2" xfId="4521" xr:uid="{00000000-0005-0000-0000-0000675E0000}"/>
    <cellStyle name="Note 4 15 5 4 2 2" xfId="21957" xr:uid="{00000000-0005-0000-0000-0000685E0000}"/>
    <cellStyle name="Note 4 15 5 4 2 3" xfId="36410" xr:uid="{00000000-0005-0000-0000-0000695E0000}"/>
    <cellStyle name="Note 4 15 5 4 3" xfId="6983" xr:uid="{00000000-0005-0000-0000-00006A5E0000}"/>
    <cellStyle name="Note 4 15 5 4 3 2" xfId="24418" xr:uid="{00000000-0005-0000-0000-00006B5E0000}"/>
    <cellStyle name="Note 4 15 5 4 3 3" xfId="38871" xr:uid="{00000000-0005-0000-0000-00006C5E0000}"/>
    <cellStyle name="Note 4 15 5 4 4" xfId="9424" xr:uid="{00000000-0005-0000-0000-00006D5E0000}"/>
    <cellStyle name="Note 4 15 5 4 4 2" xfId="26859" xr:uid="{00000000-0005-0000-0000-00006E5E0000}"/>
    <cellStyle name="Note 4 15 5 4 4 3" xfId="41312" xr:uid="{00000000-0005-0000-0000-00006F5E0000}"/>
    <cellStyle name="Note 4 15 5 4 5" xfId="11844" xr:uid="{00000000-0005-0000-0000-0000705E0000}"/>
    <cellStyle name="Note 4 15 5 4 5 2" xfId="29279" xr:uid="{00000000-0005-0000-0000-0000715E0000}"/>
    <cellStyle name="Note 4 15 5 4 5 3" xfId="43732" xr:uid="{00000000-0005-0000-0000-0000725E0000}"/>
    <cellStyle name="Note 4 15 5 4 6" xfId="15272" xr:uid="{00000000-0005-0000-0000-0000735E0000}"/>
    <cellStyle name="Note 4 15 5 4 6 2" xfId="32707" xr:uid="{00000000-0005-0000-0000-0000745E0000}"/>
    <cellStyle name="Note 4 15 5 4 6 3" xfId="47160" xr:uid="{00000000-0005-0000-0000-0000755E0000}"/>
    <cellStyle name="Note 4 15 5 4 7" xfId="18851" xr:uid="{00000000-0005-0000-0000-0000765E0000}"/>
    <cellStyle name="Note 4 15 5 4 8" xfId="20434" xr:uid="{00000000-0005-0000-0000-0000775E0000}"/>
    <cellStyle name="Note 4 15 5 5" xfId="4518" xr:uid="{00000000-0005-0000-0000-0000785E0000}"/>
    <cellStyle name="Note 4 15 5 5 2" xfId="14014" xr:uid="{00000000-0005-0000-0000-0000795E0000}"/>
    <cellStyle name="Note 4 15 5 5 2 2" xfId="31449" xr:uid="{00000000-0005-0000-0000-00007A5E0000}"/>
    <cellStyle name="Note 4 15 5 5 2 3" xfId="45902" xr:uid="{00000000-0005-0000-0000-00007B5E0000}"/>
    <cellStyle name="Note 4 15 5 5 3" xfId="16475" xr:uid="{00000000-0005-0000-0000-00007C5E0000}"/>
    <cellStyle name="Note 4 15 5 5 3 2" xfId="33910" xr:uid="{00000000-0005-0000-0000-00007D5E0000}"/>
    <cellStyle name="Note 4 15 5 5 3 3" xfId="48363" xr:uid="{00000000-0005-0000-0000-00007E5E0000}"/>
    <cellStyle name="Note 4 15 5 5 4" xfId="21954" xr:uid="{00000000-0005-0000-0000-00007F5E0000}"/>
    <cellStyle name="Note 4 15 5 5 5" xfId="36407" xr:uid="{00000000-0005-0000-0000-0000805E0000}"/>
    <cellStyle name="Note 4 15 5 6" xfId="6980" xr:uid="{00000000-0005-0000-0000-0000815E0000}"/>
    <cellStyle name="Note 4 15 5 6 2" xfId="24415" xr:uid="{00000000-0005-0000-0000-0000825E0000}"/>
    <cellStyle name="Note 4 15 5 6 3" xfId="38868" xr:uid="{00000000-0005-0000-0000-0000835E0000}"/>
    <cellStyle name="Note 4 15 5 7" xfId="9421" xr:uid="{00000000-0005-0000-0000-0000845E0000}"/>
    <cellStyle name="Note 4 15 5 7 2" xfId="26856" xr:uid="{00000000-0005-0000-0000-0000855E0000}"/>
    <cellStyle name="Note 4 15 5 7 3" xfId="41309" xr:uid="{00000000-0005-0000-0000-0000865E0000}"/>
    <cellStyle name="Note 4 15 5 8" xfId="11841" xr:uid="{00000000-0005-0000-0000-0000875E0000}"/>
    <cellStyle name="Note 4 15 5 8 2" xfId="29276" xr:uid="{00000000-0005-0000-0000-0000885E0000}"/>
    <cellStyle name="Note 4 15 5 8 3" xfId="43729" xr:uid="{00000000-0005-0000-0000-0000895E0000}"/>
    <cellStyle name="Note 4 15 5 9" xfId="18848" xr:uid="{00000000-0005-0000-0000-00008A5E0000}"/>
    <cellStyle name="Note 4 15 6" xfId="2011" xr:uid="{00000000-0005-0000-0000-00008B5E0000}"/>
    <cellStyle name="Note 4 15 6 2" xfId="4522" xr:uid="{00000000-0005-0000-0000-00008C5E0000}"/>
    <cellStyle name="Note 4 15 6 2 2" xfId="14017" xr:uid="{00000000-0005-0000-0000-00008D5E0000}"/>
    <cellStyle name="Note 4 15 6 2 2 2" xfId="31452" xr:uid="{00000000-0005-0000-0000-00008E5E0000}"/>
    <cellStyle name="Note 4 15 6 2 2 3" xfId="45905" xr:uid="{00000000-0005-0000-0000-00008F5E0000}"/>
    <cellStyle name="Note 4 15 6 2 3" xfId="16478" xr:uid="{00000000-0005-0000-0000-0000905E0000}"/>
    <cellStyle name="Note 4 15 6 2 3 2" xfId="33913" xr:uid="{00000000-0005-0000-0000-0000915E0000}"/>
    <cellStyle name="Note 4 15 6 2 3 3" xfId="48366" xr:uid="{00000000-0005-0000-0000-0000925E0000}"/>
    <cellStyle name="Note 4 15 6 2 4" xfId="21958" xr:uid="{00000000-0005-0000-0000-0000935E0000}"/>
    <cellStyle name="Note 4 15 6 2 5" xfId="36411" xr:uid="{00000000-0005-0000-0000-0000945E0000}"/>
    <cellStyle name="Note 4 15 6 3" xfId="6984" xr:uid="{00000000-0005-0000-0000-0000955E0000}"/>
    <cellStyle name="Note 4 15 6 3 2" xfId="24419" xr:uid="{00000000-0005-0000-0000-0000965E0000}"/>
    <cellStyle name="Note 4 15 6 3 3" xfId="38872" xr:uid="{00000000-0005-0000-0000-0000975E0000}"/>
    <cellStyle name="Note 4 15 6 4" xfId="9425" xr:uid="{00000000-0005-0000-0000-0000985E0000}"/>
    <cellStyle name="Note 4 15 6 4 2" xfId="26860" xr:uid="{00000000-0005-0000-0000-0000995E0000}"/>
    <cellStyle name="Note 4 15 6 4 3" xfId="41313" xr:uid="{00000000-0005-0000-0000-00009A5E0000}"/>
    <cellStyle name="Note 4 15 6 5" xfId="11845" xr:uid="{00000000-0005-0000-0000-00009B5E0000}"/>
    <cellStyle name="Note 4 15 6 5 2" xfId="29280" xr:uid="{00000000-0005-0000-0000-00009C5E0000}"/>
    <cellStyle name="Note 4 15 6 5 3" xfId="43733" xr:uid="{00000000-0005-0000-0000-00009D5E0000}"/>
    <cellStyle name="Note 4 15 6 6" xfId="18852" xr:uid="{00000000-0005-0000-0000-00009E5E0000}"/>
    <cellStyle name="Note 4 15 7" xfId="2012" xr:uid="{00000000-0005-0000-0000-00009F5E0000}"/>
    <cellStyle name="Note 4 15 7 2" xfId="4523" xr:uid="{00000000-0005-0000-0000-0000A05E0000}"/>
    <cellStyle name="Note 4 15 7 2 2" xfId="14018" xr:uid="{00000000-0005-0000-0000-0000A15E0000}"/>
    <cellStyle name="Note 4 15 7 2 2 2" xfId="31453" xr:uid="{00000000-0005-0000-0000-0000A25E0000}"/>
    <cellStyle name="Note 4 15 7 2 2 3" xfId="45906" xr:uid="{00000000-0005-0000-0000-0000A35E0000}"/>
    <cellStyle name="Note 4 15 7 2 3" xfId="16479" xr:uid="{00000000-0005-0000-0000-0000A45E0000}"/>
    <cellStyle name="Note 4 15 7 2 3 2" xfId="33914" xr:uid="{00000000-0005-0000-0000-0000A55E0000}"/>
    <cellStyle name="Note 4 15 7 2 3 3" xfId="48367" xr:uid="{00000000-0005-0000-0000-0000A65E0000}"/>
    <cellStyle name="Note 4 15 7 2 4" xfId="21959" xr:uid="{00000000-0005-0000-0000-0000A75E0000}"/>
    <cellStyle name="Note 4 15 7 2 5" xfId="36412" xr:uid="{00000000-0005-0000-0000-0000A85E0000}"/>
    <cellStyle name="Note 4 15 7 3" xfId="6985" xr:uid="{00000000-0005-0000-0000-0000A95E0000}"/>
    <cellStyle name="Note 4 15 7 3 2" xfId="24420" xr:uid="{00000000-0005-0000-0000-0000AA5E0000}"/>
    <cellStyle name="Note 4 15 7 3 3" xfId="38873" xr:uid="{00000000-0005-0000-0000-0000AB5E0000}"/>
    <cellStyle name="Note 4 15 7 4" xfId="9426" xr:uid="{00000000-0005-0000-0000-0000AC5E0000}"/>
    <cellStyle name="Note 4 15 7 4 2" xfId="26861" xr:uid="{00000000-0005-0000-0000-0000AD5E0000}"/>
    <cellStyle name="Note 4 15 7 4 3" xfId="41314" xr:uid="{00000000-0005-0000-0000-0000AE5E0000}"/>
    <cellStyle name="Note 4 15 7 5" xfId="11846" xr:uid="{00000000-0005-0000-0000-0000AF5E0000}"/>
    <cellStyle name="Note 4 15 7 5 2" xfId="29281" xr:uid="{00000000-0005-0000-0000-0000B05E0000}"/>
    <cellStyle name="Note 4 15 7 5 3" xfId="43734" xr:uid="{00000000-0005-0000-0000-0000B15E0000}"/>
    <cellStyle name="Note 4 15 7 6" xfId="18853" xr:uid="{00000000-0005-0000-0000-0000B25E0000}"/>
    <cellStyle name="Note 4 15 8" xfId="2013" xr:uid="{00000000-0005-0000-0000-0000B35E0000}"/>
    <cellStyle name="Note 4 15 8 2" xfId="4524" xr:uid="{00000000-0005-0000-0000-0000B45E0000}"/>
    <cellStyle name="Note 4 15 8 2 2" xfId="21960" xr:uid="{00000000-0005-0000-0000-0000B55E0000}"/>
    <cellStyle name="Note 4 15 8 2 3" xfId="36413" xr:uid="{00000000-0005-0000-0000-0000B65E0000}"/>
    <cellStyle name="Note 4 15 8 3" xfId="6986" xr:uid="{00000000-0005-0000-0000-0000B75E0000}"/>
    <cellStyle name="Note 4 15 8 3 2" xfId="24421" xr:uid="{00000000-0005-0000-0000-0000B85E0000}"/>
    <cellStyle name="Note 4 15 8 3 3" xfId="38874" xr:uid="{00000000-0005-0000-0000-0000B95E0000}"/>
    <cellStyle name="Note 4 15 8 4" xfId="9427" xr:uid="{00000000-0005-0000-0000-0000BA5E0000}"/>
    <cellStyle name="Note 4 15 8 4 2" xfId="26862" xr:uid="{00000000-0005-0000-0000-0000BB5E0000}"/>
    <cellStyle name="Note 4 15 8 4 3" xfId="41315" xr:uid="{00000000-0005-0000-0000-0000BC5E0000}"/>
    <cellStyle name="Note 4 15 8 5" xfId="11847" xr:uid="{00000000-0005-0000-0000-0000BD5E0000}"/>
    <cellStyle name="Note 4 15 8 5 2" xfId="29282" xr:uid="{00000000-0005-0000-0000-0000BE5E0000}"/>
    <cellStyle name="Note 4 15 8 5 3" xfId="43735" xr:uid="{00000000-0005-0000-0000-0000BF5E0000}"/>
    <cellStyle name="Note 4 15 8 6" xfId="15273" xr:uid="{00000000-0005-0000-0000-0000C05E0000}"/>
    <cellStyle name="Note 4 15 8 6 2" xfId="32708" xr:uid="{00000000-0005-0000-0000-0000C15E0000}"/>
    <cellStyle name="Note 4 15 8 6 3" xfId="47161" xr:uid="{00000000-0005-0000-0000-0000C25E0000}"/>
    <cellStyle name="Note 4 15 8 7" xfId="18854" xr:uid="{00000000-0005-0000-0000-0000C35E0000}"/>
    <cellStyle name="Note 4 15 8 8" xfId="20435" xr:uid="{00000000-0005-0000-0000-0000C45E0000}"/>
    <cellStyle name="Note 4 15 9" xfId="4505" xr:uid="{00000000-0005-0000-0000-0000C55E0000}"/>
    <cellStyle name="Note 4 15 9 2" xfId="14004" xr:uid="{00000000-0005-0000-0000-0000C65E0000}"/>
    <cellStyle name="Note 4 15 9 2 2" xfId="31439" xr:uid="{00000000-0005-0000-0000-0000C75E0000}"/>
    <cellStyle name="Note 4 15 9 2 3" xfId="45892" xr:uid="{00000000-0005-0000-0000-0000C85E0000}"/>
    <cellStyle name="Note 4 15 9 3" xfId="16465" xr:uid="{00000000-0005-0000-0000-0000C95E0000}"/>
    <cellStyle name="Note 4 15 9 3 2" xfId="33900" xr:uid="{00000000-0005-0000-0000-0000CA5E0000}"/>
    <cellStyle name="Note 4 15 9 3 3" xfId="48353" xr:uid="{00000000-0005-0000-0000-0000CB5E0000}"/>
    <cellStyle name="Note 4 15 9 4" xfId="21941" xr:uid="{00000000-0005-0000-0000-0000CC5E0000}"/>
    <cellStyle name="Note 4 15 9 5" xfId="36394" xr:uid="{00000000-0005-0000-0000-0000CD5E0000}"/>
    <cellStyle name="Note 4 16" xfId="2014" xr:uid="{00000000-0005-0000-0000-0000CE5E0000}"/>
    <cellStyle name="Note 4 16 10" xfId="6987" xr:uid="{00000000-0005-0000-0000-0000CF5E0000}"/>
    <cellStyle name="Note 4 16 10 2" xfId="24422" xr:uid="{00000000-0005-0000-0000-0000D05E0000}"/>
    <cellStyle name="Note 4 16 10 3" xfId="38875" xr:uid="{00000000-0005-0000-0000-0000D15E0000}"/>
    <cellStyle name="Note 4 16 11" xfId="9428" xr:uid="{00000000-0005-0000-0000-0000D25E0000}"/>
    <cellStyle name="Note 4 16 11 2" xfId="26863" xr:uid="{00000000-0005-0000-0000-0000D35E0000}"/>
    <cellStyle name="Note 4 16 11 3" xfId="41316" xr:uid="{00000000-0005-0000-0000-0000D45E0000}"/>
    <cellStyle name="Note 4 16 12" xfId="11848" xr:uid="{00000000-0005-0000-0000-0000D55E0000}"/>
    <cellStyle name="Note 4 16 12 2" xfId="29283" xr:uid="{00000000-0005-0000-0000-0000D65E0000}"/>
    <cellStyle name="Note 4 16 12 3" xfId="43736" xr:uid="{00000000-0005-0000-0000-0000D75E0000}"/>
    <cellStyle name="Note 4 16 13" xfId="18855" xr:uid="{00000000-0005-0000-0000-0000D85E0000}"/>
    <cellStyle name="Note 4 16 2" xfId="2015" xr:uid="{00000000-0005-0000-0000-0000D95E0000}"/>
    <cellStyle name="Note 4 16 2 2" xfId="2016" xr:uid="{00000000-0005-0000-0000-0000DA5E0000}"/>
    <cellStyle name="Note 4 16 2 2 2" xfId="4527" xr:uid="{00000000-0005-0000-0000-0000DB5E0000}"/>
    <cellStyle name="Note 4 16 2 2 2 2" xfId="14021" xr:uid="{00000000-0005-0000-0000-0000DC5E0000}"/>
    <cellStyle name="Note 4 16 2 2 2 2 2" xfId="31456" xr:uid="{00000000-0005-0000-0000-0000DD5E0000}"/>
    <cellStyle name="Note 4 16 2 2 2 2 3" xfId="45909" xr:uid="{00000000-0005-0000-0000-0000DE5E0000}"/>
    <cellStyle name="Note 4 16 2 2 2 3" xfId="16482" xr:uid="{00000000-0005-0000-0000-0000DF5E0000}"/>
    <cellStyle name="Note 4 16 2 2 2 3 2" xfId="33917" xr:uid="{00000000-0005-0000-0000-0000E05E0000}"/>
    <cellStyle name="Note 4 16 2 2 2 3 3" xfId="48370" xr:uid="{00000000-0005-0000-0000-0000E15E0000}"/>
    <cellStyle name="Note 4 16 2 2 2 4" xfId="21963" xr:uid="{00000000-0005-0000-0000-0000E25E0000}"/>
    <cellStyle name="Note 4 16 2 2 2 5" xfId="36416" xr:uid="{00000000-0005-0000-0000-0000E35E0000}"/>
    <cellStyle name="Note 4 16 2 2 3" xfId="6989" xr:uid="{00000000-0005-0000-0000-0000E45E0000}"/>
    <cellStyle name="Note 4 16 2 2 3 2" xfId="24424" xr:uid="{00000000-0005-0000-0000-0000E55E0000}"/>
    <cellStyle name="Note 4 16 2 2 3 3" xfId="38877" xr:uid="{00000000-0005-0000-0000-0000E65E0000}"/>
    <cellStyle name="Note 4 16 2 2 4" xfId="9430" xr:uid="{00000000-0005-0000-0000-0000E75E0000}"/>
    <cellStyle name="Note 4 16 2 2 4 2" xfId="26865" xr:uid="{00000000-0005-0000-0000-0000E85E0000}"/>
    <cellStyle name="Note 4 16 2 2 4 3" xfId="41318" xr:uid="{00000000-0005-0000-0000-0000E95E0000}"/>
    <cellStyle name="Note 4 16 2 2 5" xfId="11850" xr:uid="{00000000-0005-0000-0000-0000EA5E0000}"/>
    <cellStyle name="Note 4 16 2 2 5 2" xfId="29285" xr:uid="{00000000-0005-0000-0000-0000EB5E0000}"/>
    <cellStyle name="Note 4 16 2 2 5 3" xfId="43738" xr:uid="{00000000-0005-0000-0000-0000EC5E0000}"/>
    <cellStyle name="Note 4 16 2 2 6" xfId="18857" xr:uid="{00000000-0005-0000-0000-0000ED5E0000}"/>
    <cellStyle name="Note 4 16 2 3" xfId="2017" xr:uid="{00000000-0005-0000-0000-0000EE5E0000}"/>
    <cellStyle name="Note 4 16 2 3 2" xfId="4528" xr:uid="{00000000-0005-0000-0000-0000EF5E0000}"/>
    <cellStyle name="Note 4 16 2 3 2 2" xfId="14022" xr:uid="{00000000-0005-0000-0000-0000F05E0000}"/>
    <cellStyle name="Note 4 16 2 3 2 2 2" xfId="31457" xr:uid="{00000000-0005-0000-0000-0000F15E0000}"/>
    <cellStyle name="Note 4 16 2 3 2 2 3" xfId="45910" xr:uid="{00000000-0005-0000-0000-0000F25E0000}"/>
    <cellStyle name="Note 4 16 2 3 2 3" xfId="16483" xr:uid="{00000000-0005-0000-0000-0000F35E0000}"/>
    <cellStyle name="Note 4 16 2 3 2 3 2" xfId="33918" xr:uid="{00000000-0005-0000-0000-0000F45E0000}"/>
    <cellStyle name="Note 4 16 2 3 2 3 3" xfId="48371" xr:uid="{00000000-0005-0000-0000-0000F55E0000}"/>
    <cellStyle name="Note 4 16 2 3 2 4" xfId="21964" xr:uid="{00000000-0005-0000-0000-0000F65E0000}"/>
    <cellStyle name="Note 4 16 2 3 2 5" xfId="36417" xr:uid="{00000000-0005-0000-0000-0000F75E0000}"/>
    <cellStyle name="Note 4 16 2 3 3" xfId="6990" xr:uid="{00000000-0005-0000-0000-0000F85E0000}"/>
    <cellStyle name="Note 4 16 2 3 3 2" xfId="24425" xr:uid="{00000000-0005-0000-0000-0000F95E0000}"/>
    <cellStyle name="Note 4 16 2 3 3 3" xfId="38878" xr:uid="{00000000-0005-0000-0000-0000FA5E0000}"/>
    <cellStyle name="Note 4 16 2 3 4" xfId="9431" xr:uid="{00000000-0005-0000-0000-0000FB5E0000}"/>
    <cellStyle name="Note 4 16 2 3 4 2" xfId="26866" xr:uid="{00000000-0005-0000-0000-0000FC5E0000}"/>
    <cellStyle name="Note 4 16 2 3 4 3" xfId="41319" xr:uid="{00000000-0005-0000-0000-0000FD5E0000}"/>
    <cellStyle name="Note 4 16 2 3 5" xfId="11851" xr:uid="{00000000-0005-0000-0000-0000FE5E0000}"/>
    <cellStyle name="Note 4 16 2 3 5 2" xfId="29286" xr:uid="{00000000-0005-0000-0000-0000FF5E0000}"/>
    <cellStyle name="Note 4 16 2 3 5 3" xfId="43739" xr:uid="{00000000-0005-0000-0000-0000005F0000}"/>
    <cellStyle name="Note 4 16 2 3 6" xfId="18858" xr:uid="{00000000-0005-0000-0000-0000015F0000}"/>
    <cellStyle name="Note 4 16 2 4" xfId="2018" xr:uid="{00000000-0005-0000-0000-0000025F0000}"/>
    <cellStyle name="Note 4 16 2 4 2" xfId="4529" xr:uid="{00000000-0005-0000-0000-0000035F0000}"/>
    <cellStyle name="Note 4 16 2 4 2 2" xfId="21965" xr:uid="{00000000-0005-0000-0000-0000045F0000}"/>
    <cellStyle name="Note 4 16 2 4 2 3" xfId="36418" xr:uid="{00000000-0005-0000-0000-0000055F0000}"/>
    <cellStyle name="Note 4 16 2 4 3" xfId="6991" xr:uid="{00000000-0005-0000-0000-0000065F0000}"/>
    <cellStyle name="Note 4 16 2 4 3 2" xfId="24426" xr:uid="{00000000-0005-0000-0000-0000075F0000}"/>
    <cellStyle name="Note 4 16 2 4 3 3" xfId="38879" xr:uid="{00000000-0005-0000-0000-0000085F0000}"/>
    <cellStyle name="Note 4 16 2 4 4" xfId="9432" xr:uid="{00000000-0005-0000-0000-0000095F0000}"/>
    <cellStyle name="Note 4 16 2 4 4 2" xfId="26867" xr:uid="{00000000-0005-0000-0000-00000A5F0000}"/>
    <cellStyle name="Note 4 16 2 4 4 3" xfId="41320" xr:uid="{00000000-0005-0000-0000-00000B5F0000}"/>
    <cellStyle name="Note 4 16 2 4 5" xfId="11852" xr:uid="{00000000-0005-0000-0000-00000C5F0000}"/>
    <cellStyle name="Note 4 16 2 4 5 2" xfId="29287" xr:uid="{00000000-0005-0000-0000-00000D5F0000}"/>
    <cellStyle name="Note 4 16 2 4 5 3" xfId="43740" xr:uid="{00000000-0005-0000-0000-00000E5F0000}"/>
    <cellStyle name="Note 4 16 2 4 6" xfId="15274" xr:uid="{00000000-0005-0000-0000-00000F5F0000}"/>
    <cellStyle name="Note 4 16 2 4 6 2" xfId="32709" xr:uid="{00000000-0005-0000-0000-0000105F0000}"/>
    <cellStyle name="Note 4 16 2 4 6 3" xfId="47162" xr:uid="{00000000-0005-0000-0000-0000115F0000}"/>
    <cellStyle name="Note 4 16 2 4 7" xfId="18859" xr:uid="{00000000-0005-0000-0000-0000125F0000}"/>
    <cellStyle name="Note 4 16 2 4 8" xfId="20436" xr:uid="{00000000-0005-0000-0000-0000135F0000}"/>
    <cellStyle name="Note 4 16 2 5" xfId="4526" xr:uid="{00000000-0005-0000-0000-0000145F0000}"/>
    <cellStyle name="Note 4 16 2 5 2" xfId="14020" xr:uid="{00000000-0005-0000-0000-0000155F0000}"/>
    <cellStyle name="Note 4 16 2 5 2 2" xfId="31455" xr:uid="{00000000-0005-0000-0000-0000165F0000}"/>
    <cellStyle name="Note 4 16 2 5 2 3" xfId="45908" xr:uid="{00000000-0005-0000-0000-0000175F0000}"/>
    <cellStyle name="Note 4 16 2 5 3" xfId="16481" xr:uid="{00000000-0005-0000-0000-0000185F0000}"/>
    <cellStyle name="Note 4 16 2 5 3 2" xfId="33916" xr:uid="{00000000-0005-0000-0000-0000195F0000}"/>
    <cellStyle name="Note 4 16 2 5 3 3" xfId="48369" xr:uid="{00000000-0005-0000-0000-00001A5F0000}"/>
    <cellStyle name="Note 4 16 2 5 4" xfId="21962" xr:uid="{00000000-0005-0000-0000-00001B5F0000}"/>
    <cellStyle name="Note 4 16 2 5 5" xfId="36415" xr:uid="{00000000-0005-0000-0000-00001C5F0000}"/>
    <cellStyle name="Note 4 16 2 6" xfId="6988" xr:uid="{00000000-0005-0000-0000-00001D5F0000}"/>
    <cellStyle name="Note 4 16 2 6 2" xfId="24423" xr:uid="{00000000-0005-0000-0000-00001E5F0000}"/>
    <cellStyle name="Note 4 16 2 6 3" xfId="38876" xr:uid="{00000000-0005-0000-0000-00001F5F0000}"/>
    <cellStyle name="Note 4 16 2 7" xfId="9429" xr:uid="{00000000-0005-0000-0000-0000205F0000}"/>
    <cellStyle name="Note 4 16 2 7 2" xfId="26864" xr:uid="{00000000-0005-0000-0000-0000215F0000}"/>
    <cellStyle name="Note 4 16 2 7 3" xfId="41317" xr:uid="{00000000-0005-0000-0000-0000225F0000}"/>
    <cellStyle name="Note 4 16 2 8" xfId="11849" xr:uid="{00000000-0005-0000-0000-0000235F0000}"/>
    <cellStyle name="Note 4 16 2 8 2" xfId="29284" xr:uid="{00000000-0005-0000-0000-0000245F0000}"/>
    <cellStyle name="Note 4 16 2 8 3" xfId="43737" xr:uid="{00000000-0005-0000-0000-0000255F0000}"/>
    <cellStyle name="Note 4 16 2 9" xfId="18856" xr:uid="{00000000-0005-0000-0000-0000265F0000}"/>
    <cellStyle name="Note 4 16 3" xfId="2019" xr:uid="{00000000-0005-0000-0000-0000275F0000}"/>
    <cellStyle name="Note 4 16 3 2" xfId="2020" xr:uid="{00000000-0005-0000-0000-0000285F0000}"/>
    <cellStyle name="Note 4 16 3 2 2" xfId="4531" xr:uid="{00000000-0005-0000-0000-0000295F0000}"/>
    <cellStyle name="Note 4 16 3 2 2 2" xfId="14024" xr:uid="{00000000-0005-0000-0000-00002A5F0000}"/>
    <cellStyle name="Note 4 16 3 2 2 2 2" xfId="31459" xr:uid="{00000000-0005-0000-0000-00002B5F0000}"/>
    <cellStyle name="Note 4 16 3 2 2 2 3" xfId="45912" xr:uid="{00000000-0005-0000-0000-00002C5F0000}"/>
    <cellStyle name="Note 4 16 3 2 2 3" xfId="16485" xr:uid="{00000000-0005-0000-0000-00002D5F0000}"/>
    <cellStyle name="Note 4 16 3 2 2 3 2" xfId="33920" xr:uid="{00000000-0005-0000-0000-00002E5F0000}"/>
    <cellStyle name="Note 4 16 3 2 2 3 3" xfId="48373" xr:uid="{00000000-0005-0000-0000-00002F5F0000}"/>
    <cellStyle name="Note 4 16 3 2 2 4" xfId="21967" xr:uid="{00000000-0005-0000-0000-0000305F0000}"/>
    <cellStyle name="Note 4 16 3 2 2 5" xfId="36420" xr:uid="{00000000-0005-0000-0000-0000315F0000}"/>
    <cellStyle name="Note 4 16 3 2 3" xfId="6993" xr:uid="{00000000-0005-0000-0000-0000325F0000}"/>
    <cellStyle name="Note 4 16 3 2 3 2" xfId="24428" xr:uid="{00000000-0005-0000-0000-0000335F0000}"/>
    <cellStyle name="Note 4 16 3 2 3 3" xfId="38881" xr:uid="{00000000-0005-0000-0000-0000345F0000}"/>
    <cellStyle name="Note 4 16 3 2 4" xfId="9434" xr:uid="{00000000-0005-0000-0000-0000355F0000}"/>
    <cellStyle name="Note 4 16 3 2 4 2" xfId="26869" xr:uid="{00000000-0005-0000-0000-0000365F0000}"/>
    <cellStyle name="Note 4 16 3 2 4 3" xfId="41322" xr:uid="{00000000-0005-0000-0000-0000375F0000}"/>
    <cellStyle name="Note 4 16 3 2 5" xfId="11854" xr:uid="{00000000-0005-0000-0000-0000385F0000}"/>
    <cellStyle name="Note 4 16 3 2 5 2" xfId="29289" xr:uid="{00000000-0005-0000-0000-0000395F0000}"/>
    <cellStyle name="Note 4 16 3 2 5 3" xfId="43742" xr:uid="{00000000-0005-0000-0000-00003A5F0000}"/>
    <cellStyle name="Note 4 16 3 2 6" xfId="18861" xr:uid="{00000000-0005-0000-0000-00003B5F0000}"/>
    <cellStyle name="Note 4 16 3 3" xfId="2021" xr:uid="{00000000-0005-0000-0000-00003C5F0000}"/>
    <cellStyle name="Note 4 16 3 3 2" xfId="4532" xr:uid="{00000000-0005-0000-0000-00003D5F0000}"/>
    <cellStyle name="Note 4 16 3 3 2 2" xfId="14025" xr:uid="{00000000-0005-0000-0000-00003E5F0000}"/>
    <cellStyle name="Note 4 16 3 3 2 2 2" xfId="31460" xr:uid="{00000000-0005-0000-0000-00003F5F0000}"/>
    <cellStyle name="Note 4 16 3 3 2 2 3" xfId="45913" xr:uid="{00000000-0005-0000-0000-0000405F0000}"/>
    <cellStyle name="Note 4 16 3 3 2 3" xfId="16486" xr:uid="{00000000-0005-0000-0000-0000415F0000}"/>
    <cellStyle name="Note 4 16 3 3 2 3 2" xfId="33921" xr:uid="{00000000-0005-0000-0000-0000425F0000}"/>
    <cellStyle name="Note 4 16 3 3 2 3 3" xfId="48374" xr:uid="{00000000-0005-0000-0000-0000435F0000}"/>
    <cellStyle name="Note 4 16 3 3 2 4" xfId="21968" xr:uid="{00000000-0005-0000-0000-0000445F0000}"/>
    <cellStyle name="Note 4 16 3 3 2 5" xfId="36421" xr:uid="{00000000-0005-0000-0000-0000455F0000}"/>
    <cellStyle name="Note 4 16 3 3 3" xfId="6994" xr:uid="{00000000-0005-0000-0000-0000465F0000}"/>
    <cellStyle name="Note 4 16 3 3 3 2" xfId="24429" xr:uid="{00000000-0005-0000-0000-0000475F0000}"/>
    <cellStyle name="Note 4 16 3 3 3 3" xfId="38882" xr:uid="{00000000-0005-0000-0000-0000485F0000}"/>
    <cellStyle name="Note 4 16 3 3 4" xfId="9435" xr:uid="{00000000-0005-0000-0000-0000495F0000}"/>
    <cellStyle name="Note 4 16 3 3 4 2" xfId="26870" xr:uid="{00000000-0005-0000-0000-00004A5F0000}"/>
    <cellStyle name="Note 4 16 3 3 4 3" xfId="41323" xr:uid="{00000000-0005-0000-0000-00004B5F0000}"/>
    <cellStyle name="Note 4 16 3 3 5" xfId="11855" xr:uid="{00000000-0005-0000-0000-00004C5F0000}"/>
    <cellStyle name="Note 4 16 3 3 5 2" xfId="29290" xr:uid="{00000000-0005-0000-0000-00004D5F0000}"/>
    <cellStyle name="Note 4 16 3 3 5 3" xfId="43743" xr:uid="{00000000-0005-0000-0000-00004E5F0000}"/>
    <cellStyle name="Note 4 16 3 3 6" xfId="18862" xr:uid="{00000000-0005-0000-0000-00004F5F0000}"/>
    <cellStyle name="Note 4 16 3 4" xfId="2022" xr:uid="{00000000-0005-0000-0000-0000505F0000}"/>
    <cellStyle name="Note 4 16 3 4 2" xfId="4533" xr:uid="{00000000-0005-0000-0000-0000515F0000}"/>
    <cellStyle name="Note 4 16 3 4 2 2" xfId="21969" xr:uid="{00000000-0005-0000-0000-0000525F0000}"/>
    <cellStyle name="Note 4 16 3 4 2 3" xfId="36422" xr:uid="{00000000-0005-0000-0000-0000535F0000}"/>
    <cellStyle name="Note 4 16 3 4 3" xfId="6995" xr:uid="{00000000-0005-0000-0000-0000545F0000}"/>
    <cellStyle name="Note 4 16 3 4 3 2" xfId="24430" xr:uid="{00000000-0005-0000-0000-0000555F0000}"/>
    <cellStyle name="Note 4 16 3 4 3 3" xfId="38883" xr:uid="{00000000-0005-0000-0000-0000565F0000}"/>
    <cellStyle name="Note 4 16 3 4 4" xfId="9436" xr:uid="{00000000-0005-0000-0000-0000575F0000}"/>
    <cellStyle name="Note 4 16 3 4 4 2" xfId="26871" xr:uid="{00000000-0005-0000-0000-0000585F0000}"/>
    <cellStyle name="Note 4 16 3 4 4 3" xfId="41324" xr:uid="{00000000-0005-0000-0000-0000595F0000}"/>
    <cellStyle name="Note 4 16 3 4 5" xfId="11856" xr:uid="{00000000-0005-0000-0000-00005A5F0000}"/>
    <cellStyle name="Note 4 16 3 4 5 2" xfId="29291" xr:uid="{00000000-0005-0000-0000-00005B5F0000}"/>
    <cellStyle name="Note 4 16 3 4 5 3" xfId="43744" xr:uid="{00000000-0005-0000-0000-00005C5F0000}"/>
    <cellStyle name="Note 4 16 3 4 6" xfId="15275" xr:uid="{00000000-0005-0000-0000-00005D5F0000}"/>
    <cellStyle name="Note 4 16 3 4 6 2" xfId="32710" xr:uid="{00000000-0005-0000-0000-00005E5F0000}"/>
    <cellStyle name="Note 4 16 3 4 6 3" xfId="47163" xr:uid="{00000000-0005-0000-0000-00005F5F0000}"/>
    <cellStyle name="Note 4 16 3 4 7" xfId="18863" xr:uid="{00000000-0005-0000-0000-0000605F0000}"/>
    <cellStyle name="Note 4 16 3 4 8" xfId="20437" xr:uid="{00000000-0005-0000-0000-0000615F0000}"/>
    <cellStyle name="Note 4 16 3 5" xfId="4530" xr:uid="{00000000-0005-0000-0000-0000625F0000}"/>
    <cellStyle name="Note 4 16 3 5 2" xfId="14023" xr:uid="{00000000-0005-0000-0000-0000635F0000}"/>
    <cellStyle name="Note 4 16 3 5 2 2" xfId="31458" xr:uid="{00000000-0005-0000-0000-0000645F0000}"/>
    <cellStyle name="Note 4 16 3 5 2 3" xfId="45911" xr:uid="{00000000-0005-0000-0000-0000655F0000}"/>
    <cellStyle name="Note 4 16 3 5 3" xfId="16484" xr:uid="{00000000-0005-0000-0000-0000665F0000}"/>
    <cellStyle name="Note 4 16 3 5 3 2" xfId="33919" xr:uid="{00000000-0005-0000-0000-0000675F0000}"/>
    <cellStyle name="Note 4 16 3 5 3 3" xfId="48372" xr:uid="{00000000-0005-0000-0000-0000685F0000}"/>
    <cellStyle name="Note 4 16 3 5 4" xfId="21966" xr:uid="{00000000-0005-0000-0000-0000695F0000}"/>
    <cellStyle name="Note 4 16 3 5 5" xfId="36419" xr:uid="{00000000-0005-0000-0000-00006A5F0000}"/>
    <cellStyle name="Note 4 16 3 6" xfId="6992" xr:uid="{00000000-0005-0000-0000-00006B5F0000}"/>
    <cellStyle name="Note 4 16 3 6 2" xfId="24427" xr:uid="{00000000-0005-0000-0000-00006C5F0000}"/>
    <cellStyle name="Note 4 16 3 6 3" xfId="38880" xr:uid="{00000000-0005-0000-0000-00006D5F0000}"/>
    <cellStyle name="Note 4 16 3 7" xfId="9433" xr:uid="{00000000-0005-0000-0000-00006E5F0000}"/>
    <cellStyle name="Note 4 16 3 7 2" xfId="26868" xr:uid="{00000000-0005-0000-0000-00006F5F0000}"/>
    <cellStyle name="Note 4 16 3 7 3" xfId="41321" xr:uid="{00000000-0005-0000-0000-0000705F0000}"/>
    <cellStyle name="Note 4 16 3 8" xfId="11853" xr:uid="{00000000-0005-0000-0000-0000715F0000}"/>
    <cellStyle name="Note 4 16 3 8 2" xfId="29288" xr:uid="{00000000-0005-0000-0000-0000725F0000}"/>
    <cellStyle name="Note 4 16 3 8 3" xfId="43741" xr:uid="{00000000-0005-0000-0000-0000735F0000}"/>
    <cellStyle name="Note 4 16 3 9" xfId="18860" xr:uid="{00000000-0005-0000-0000-0000745F0000}"/>
    <cellStyle name="Note 4 16 4" xfId="2023" xr:uid="{00000000-0005-0000-0000-0000755F0000}"/>
    <cellStyle name="Note 4 16 4 2" xfId="2024" xr:uid="{00000000-0005-0000-0000-0000765F0000}"/>
    <cellStyle name="Note 4 16 4 2 2" xfId="4535" xr:uid="{00000000-0005-0000-0000-0000775F0000}"/>
    <cellStyle name="Note 4 16 4 2 2 2" xfId="14027" xr:uid="{00000000-0005-0000-0000-0000785F0000}"/>
    <cellStyle name="Note 4 16 4 2 2 2 2" xfId="31462" xr:uid="{00000000-0005-0000-0000-0000795F0000}"/>
    <cellStyle name="Note 4 16 4 2 2 2 3" xfId="45915" xr:uid="{00000000-0005-0000-0000-00007A5F0000}"/>
    <cellStyle name="Note 4 16 4 2 2 3" xfId="16488" xr:uid="{00000000-0005-0000-0000-00007B5F0000}"/>
    <cellStyle name="Note 4 16 4 2 2 3 2" xfId="33923" xr:uid="{00000000-0005-0000-0000-00007C5F0000}"/>
    <cellStyle name="Note 4 16 4 2 2 3 3" xfId="48376" xr:uid="{00000000-0005-0000-0000-00007D5F0000}"/>
    <cellStyle name="Note 4 16 4 2 2 4" xfId="21971" xr:uid="{00000000-0005-0000-0000-00007E5F0000}"/>
    <cellStyle name="Note 4 16 4 2 2 5" xfId="36424" xr:uid="{00000000-0005-0000-0000-00007F5F0000}"/>
    <cellStyle name="Note 4 16 4 2 3" xfId="6997" xr:uid="{00000000-0005-0000-0000-0000805F0000}"/>
    <cellStyle name="Note 4 16 4 2 3 2" xfId="24432" xr:uid="{00000000-0005-0000-0000-0000815F0000}"/>
    <cellStyle name="Note 4 16 4 2 3 3" xfId="38885" xr:uid="{00000000-0005-0000-0000-0000825F0000}"/>
    <cellStyle name="Note 4 16 4 2 4" xfId="9438" xr:uid="{00000000-0005-0000-0000-0000835F0000}"/>
    <cellStyle name="Note 4 16 4 2 4 2" xfId="26873" xr:uid="{00000000-0005-0000-0000-0000845F0000}"/>
    <cellStyle name="Note 4 16 4 2 4 3" xfId="41326" xr:uid="{00000000-0005-0000-0000-0000855F0000}"/>
    <cellStyle name="Note 4 16 4 2 5" xfId="11858" xr:uid="{00000000-0005-0000-0000-0000865F0000}"/>
    <cellStyle name="Note 4 16 4 2 5 2" xfId="29293" xr:uid="{00000000-0005-0000-0000-0000875F0000}"/>
    <cellStyle name="Note 4 16 4 2 5 3" xfId="43746" xr:uid="{00000000-0005-0000-0000-0000885F0000}"/>
    <cellStyle name="Note 4 16 4 2 6" xfId="18865" xr:uid="{00000000-0005-0000-0000-0000895F0000}"/>
    <cellStyle name="Note 4 16 4 3" xfId="2025" xr:uid="{00000000-0005-0000-0000-00008A5F0000}"/>
    <cellStyle name="Note 4 16 4 3 2" xfId="4536" xr:uid="{00000000-0005-0000-0000-00008B5F0000}"/>
    <cellStyle name="Note 4 16 4 3 2 2" xfId="14028" xr:uid="{00000000-0005-0000-0000-00008C5F0000}"/>
    <cellStyle name="Note 4 16 4 3 2 2 2" xfId="31463" xr:uid="{00000000-0005-0000-0000-00008D5F0000}"/>
    <cellStyle name="Note 4 16 4 3 2 2 3" xfId="45916" xr:uid="{00000000-0005-0000-0000-00008E5F0000}"/>
    <cellStyle name="Note 4 16 4 3 2 3" xfId="16489" xr:uid="{00000000-0005-0000-0000-00008F5F0000}"/>
    <cellStyle name="Note 4 16 4 3 2 3 2" xfId="33924" xr:uid="{00000000-0005-0000-0000-0000905F0000}"/>
    <cellStyle name="Note 4 16 4 3 2 3 3" xfId="48377" xr:uid="{00000000-0005-0000-0000-0000915F0000}"/>
    <cellStyle name="Note 4 16 4 3 2 4" xfId="21972" xr:uid="{00000000-0005-0000-0000-0000925F0000}"/>
    <cellStyle name="Note 4 16 4 3 2 5" xfId="36425" xr:uid="{00000000-0005-0000-0000-0000935F0000}"/>
    <cellStyle name="Note 4 16 4 3 3" xfId="6998" xr:uid="{00000000-0005-0000-0000-0000945F0000}"/>
    <cellStyle name="Note 4 16 4 3 3 2" xfId="24433" xr:uid="{00000000-0005-0000-0000-0000955F0000}"/>
    <cellStyle name="Note 4 16 4 3 3 3" xfId="38886" xr:uid="{00000000-0005-0000-0000-0000965F0000}"/>
    <cellStyle name="Note 4 16 4 3 4" xfId="9439" xr:uid="{00000000-0005-0000-0000-0000975F0000}"/>
    <cellStyle name="Note 4 16 4 3 4 2" xfId="26874" xr:uid="{00000000-0005-0000-0000-0000985F0000}"/>
    <cellStyle name="Note 4 16 4 3 4 3" xfId="41327" xr:uid="{00000000-0005-0000-0000-0000995F0000}"/>
    <cellStyle name="Note 4 16 4 3 5" xfId="11859" xr:uid="{00000000-0005-0000-0000-00009A5F0000}"/>
    <cellStyle name="Note 4 16 4 3 5 2" xfId="29294" xr:uid="{00000000-0005-0000-0000-00009B5F0000}"/>
    <cellStyle name="Note 4 16 4 3 5 3" xfId="43747" xr:uid="{00000000-0005-0000-0000-00009C5F0000}"/>
    <cellStyle name="Note 4 16 4 3 6" xfId="18866" xr:uid="{00000000-0005-0000-0000-00009D5F0000}"/>
    <cellStyle name="Note 4 16 4 4" xfId="2026" xr:uid="{00000000-0005-0000-0000-00009E5F0000}"/>
    <cellStyle name="Note 4 16 4 4 2" xfId="4537" xr:uid="{00000000-0005-0000-0000-00009F5F0000}"/>
    <cellStyle name="Note 4 16 4 4 2 2" xfId="21973" xr:uid="{00000000-0005-0000-0000-0000A05F0000}"/>
    <cellStyle name="Note 4 16 4 4 2 3" xfId="36426" xr:uid="{00000000-0005-0000-0000-0000A15F0000}"/>
    <cellStyle name="Note 4 16 4 4 3" xfId="6999" xr:uid="{00000000-0005-0000-0000-0000A25F0000}"/>
    <cellStyle name="Note 4 16 4 4 3 2" xfId="24434" xr:uid="{00000000-0005-0000-0000-0000A35F0000}"/>
    <cellStyle name="Note 4 16 4 4 3 3" xfId="38887" xr:uid="{00000000-0005-0000-0000-0000A45F0000}"/>
    <cellStyle name="Note 4 16 4 4 4" xfId="9440" xr:uid="{00000000-0005-0000-0000-0000A55F0000}"/>
    <cellStyle name="Note 4 16 4 4 4 2" xfId="26875" xr:uid="{00000000-0005-0000-0000-0000A65F0000}"/>
    <cellStyle name="Note 4 16 4 4 4 3" xfId="41328" xr:uid="{00000000-0005-0000-0000-0000A75F0000}"/>
    <cellStyle name="Note 4 16 4 4 5" xfId="11860" xr:uid="{00000000-0005-0000-0000-0000A85F0000}"/>
    <cellStyle name="Note 4 16 4 4 5 2" xfId="29295" xr:uid="{00000000-0005-0000-0000-0000A95F0000}"/>
    <cellStyle name="Note 4 16 4 4 5 3" xfId="43748" xr:uid="{00000000-0005-0000-0000-0000AA5F0000}"/>
    <cellStyle name="Note 4 16 4 4 6" xfId="15276" xr:uid="{00000000-0005-0000-0000-0000AB5F0000}"/>
    <cellStyle name="Note 4 16 4 4 6 2" xfId="32711" xr:uid="{00000000-0005-0000-0000-0000AC5F0000}"/>
    <cellStyle name="Note 4 16 4 4 6 3" xfId="47164" xr:uid="{00000000-0005-0000-0000-0000AD5F0000}"/>
    <cellStyle name="Note 4 16 4 4 7" xfId="18867" xr:uid="{00000000-0005-0000-0000-0000AE5F0000}"/>
    <cellStyle name="Note 4 16 4 4 8" xfId="20438" xr:uid="{00000000-0005-0000-0000-0000AF5F0000}"/>
    <cellStyle name="Note 4 16 4 5" xfId="4534" xr:uid="{00000000-0005-0000-0000-0000B05F0000}"/>
    <cellStyle name="Note 4 16 4 5 2" xfId="14026" xr:uid="{00000000-0005-0000-0000-0000B15F0000}"/>
    <cellStyle name="Note 4 16 4 5 2 2" xfId="31461" xr:uid="{00000000-0005-0000-0000-0000B25F0000}"/>
    <cellStyle name="Note 4 16 4 5 2 3" xfId="45914" xr:uid="{00000000-0005-0000-0000-0000B35F0000}"/>
    <cellStyle name="Note 4 16 4 5 3" xfId="16487" xr:uid="{00000000-0005-0000-0000-0000B45F0000}"/>
    <cellStyle name="Note 4 16 4 5 3 2" xfId="33922" xr:uid="{00000000-0005-0000-0000-0000B55F0000}"/>
    <cellStyle name="Note 4 16 4 5 3 3" xfId="48375" xr:uid="{00000000-0005-0000-0000-0000B65F0000}"/>
    <cellStyle name="Note 4 16 4 5 4" xfId="21970" xr:uid="{00000000-0005-0000-0000-0000B75F0000}"/>
    <cellStyle name="Note 4 16 4 5 5" xfId="36423" xr:uid="{00000000-0005-0000-0000-0000B85F0000}"/>
    <cellStyle name="Note 4 16 4 6" xfId="6996" xr:uid="{00000000-0005-0000-0000-0000B95F0000}"/>
    <cellStyle name="Note 4 16 4 6 2" xfId="24431" xr:uid="{00000000-0005-0000-0000-0000BA5F0000}"/>
    <cellStyle name="Note 4 16 4 6 3" xfId="38884" xr:uid="{00000000-0005-0000-0000-0000BB5F0000}"/>
    <cellStyle name="Note 4 16 4 7" xfId="9437" xr:uid="{00000000-0005-0000-0000-0000BC5F0000}"/>
    <cellStyle name="Note 4 16 4 7 2" xfId="26872" xr:uid="{00000000-0005-0000-0000-0000BD5F0000}"/>
    <cellStyle name="Note 4 16 4 7 3" xfId="41325" xr:uid="{00000000-0005-0000-0000-0000BE5F0000}"/>
    <cellStyle name="Note 4 16 4 8" xfId="11857" xr:uid="{00000000-0005-0000-0000-0000BF5F0000}"/>
    <cellStyle name="Note 4 16 4 8 2" xfId="29292" xr:uid="{00000000-0005-0000-0000-0000C05F0000}"/>
    <cellStyle name="Note 4 16 4 8 3" xfId="43745" xr:uid="{00000000-0005-0000-0000-0000C15F0000}"/>
    <cellStyle name="Note 4 16 4 9" xfId="18864" xr:uid="{00000000-0005-0000-0000-0000C25F0000}"/>
    <cellStyle name="Note 4 16 5" xfId="2027" xr:uid="{00000000-0005-0000-0000-0000C35F0000}"/>
    <cellStyle name="Note 4 16 5 2" xfId="2028" xr:uid="{00000000-0005-0000-0000-0000C45F0000}"/>
    <cellStyle name="Note 4 16 5 2 2" xfId="4539" xr:uid="{00000000-0005-0000-0000-0000C55F0000}"/>
    <cellStyle name="Note 4 16 5 2 2 2" xfId="14030" xr:uid="{00000000-0005-0000-0000-0000C65F0000}"/>
    <cellStyle name="Note 4 16 5 2 2 2 2" xfId="31465" xr:uid="{00000000-0005-0000-0000-0000C75F0000}"/>
    <cellStyle name="Note 4 16 5 2 2 2 3" xfId="45918" xr:uid="{00000000-0005-0000-0000-0000C85F0000}"/>
    <cellStyle name="Note 4 16 5 2 2 3" xfId="16491" xr:uid="{00000000-0005-0000-0000-0000C95F0000}"/>
    <cellStyle name="Note 4 16 5 2 2 3 2" xfId="33926" xr:uid="{00000000-0005-0000-0000-0000CA5F0000}"/>
    <cellStyle name="Note 4 16 5 2 2 3 3" xfId="48379" xr:uid="{00000000-0005-0000-0000-0000CB5F0000}"/>
    <cellStyle name="Note 4 16 5 2 2 4" xfId="21975" xr:uid="{00000000-0005-0000-0000-0000CC5F0000}"/>
    <cellStyle name="Note 4 16 5 2 2 5" xfId="36428" xr:uid="{00000000-0005-0000-0000-0000CD5F0000}"/>
    <cellStyle name="Note 4 16 5 2 3" xfId="7001" xr:uid="{00000000-0005-0000-0000-0000CE5F0000}"/>
    <cellStyle name="Note 4 16 5 2 3 2" xfId="24436" xr:uid="{00000000-0005-0000-0000-0000CF5F0000}"/>
    <cellStyle name="Note 4 16 5 2 3 3" xfId="38889" xr:uid="{00000000-0005-0000-0000-0000D05F0000}"/>
    <cellStyle name="Note 4 16 5 2 4" xfId="9442" xr:uid="{00000000-0005-0000-0000-0000D15F0000}"/>
    <cellStyle name="Note 4 16 5 2 4 2" xfId="26877" xr:uid="{00000000-0005-0000-0000-0000D25F0000}"/>
    <cellStyle name="Note 4 16 5 2 4 3" xfId="41330" xr:uid="{00000000-0005-0000-0000-0000D35F0000}"/>
    <cellStyle name="Note 4 16 5 2 5" xfId="11862" xr:uid="{00000000-0005-0000-0000-0000D45F0000}"/>
    <cellStyle name="Note 4 16 5 2 5 2" xfId="29297" xr:uid="{00000000-0005-0000-0000-0000D55F0000}"/>
    <cellStyle name="Note 4 16 5 2 5 3" xfId="43750" xr:uid="{00000000-0005-0000-0000-0000D65F0000}"/>
    <cellStyle name="Note 4 16 5 2 6" xfId="18869" xr:uid="{00000000-0005-0000-0000-0000D75F0000}"/>
    <cellStyle name="Note 4 16 5 3" xfId="2029" xr:uid="{00000000-0005-0000-0000-0000D85F0000}"/>
    <cellStyle name="Note 4 16 5 3 2" xfId="4540" xr:uid="{00000000-0005-0000-0000-0000D95F0000}"/>
    <cellStyle name="Note 4 16 5 3 2 2" xfId="14031" xr:uid="{00000000-0005-0000-0000-0000DA5F0000}"/>
    <cellStyle name="Note 4 16 5 3 2 2 2" xfId="31466" xr:uid="{00000000-0005-0000-0000-0000DB5F0000}"/>
    <cellStyle name="Note 4 16 5 3 2 2 3" xfId="45919" xr:uid="{00000000-0005-0000-0000-0000DC5F0000}"/>
    <cellStyle name="Note 4 16 5 3 2 3" xfId="16492" xr:uid="{00000000-0005-0000-0000-0000DD5F0000}"/>
    <cellStyle name="Note 4 16 5 3 2 3 2" xfId="33927" xr:uid="{00000000-0005-0000-0000-0000DE5F0000}"/>
    <cellStyle name="Note 4 16 5 3 2 3 3" xfId="48380" xr:uid="{00000000-0005-0000-0000-0000DF5F0000}"/>
    <cellStyle name="Note 4 16 5 3 2 4" xfId="21976" xr:uid="{00000000-0005-0000-0000-0000E05F0000}"/>
    <cellStyle name="Note 4 16 5 3 2 5" xfId="36429" xr:uid="{00000000-0005-0000-0000-0000E15F0000}"/>
    <cellStyle name="Note 4 16 5 3 3" xfId="7002" xr:uid="{00000000-0005-0000-0000-0000E25F0000}"/>
    <cellStyle name="Note 4 16 5 3 3 2" xfId="24437" xr:uid="{00000000-0005-0000-0000-0000E35F0000}"/>
    <cellStyle name="Note 4 16 5 3 3 3" xfId="38890" xr:uid="{00000000-0005-0000-0000-0000E45F0000}"/>
    <cellStyle name="Note 4 16 5 3 4" xfId="9443" xr:uid="{00000000-0005-0000-0000-0000E55F0000}"/>
    <cellStyle name="Note 4 16 5 3 4 2" xfId="26878" xr:uid="{00000000-0005-0000-0000-0000E65F0000}"/>
    <cellStyle name="Note 4 16 5 3 4 3" xfId="41331" xr:uid="{00000000-0005-0000-0000-0000E75F0000}"/>
    <cellStyle name="Note 4 16 5 3 5" xfId="11863" xr:uid="{00000000-0005-0000-0000-0000E85F0000}"/>
    <cellStyle name="Note 4 16 5 3 5 2" xfId="29298" xr:uid="{00000000-0005-0000-0000-0000E95F0000}"/>
    <cellStyle name="Note 4 16 5 3 5 3" xfId="43751" xr:uid="{00000000-0005-0000-0000-0000EA5F0000}"/>
    <cellStyle name="Note 4 16 5 3 6" xfId="18870" xr:uid="{00000000-0005-0000-0000-0000EB5F0000}"/>
    <cellStyle name="Note 4 16 5 4" xfId="2030" xr:uid="{00000000-0005-0000-0000-0000EC5F0000}"/>
    <cellStyle name="Note 4 16 5 4 2" xfId="4541" xr:uid="{00000000-0005-0000-0000-0000ED5F0000}"/>
    <cellStyle name="Note 4 16 5 4 2 2" xfId="21977" xr:uid="{00000000-0005-0000-0000-0000EE5F0000}"/>
    <cellStyle name="Note 4 16 5 4 2 3" xfId="36430" xr:uid="{00000000-0005-0000-0000-0000EF5F0000}"/>
    <cellStyle name="Note 4 16 5 4 3" xfId="7003" xr:uid="{00000000-0005-0000-0000-0000F05F0000}"/>
    <cellStyle name="Note 4 16 5 4 3 2" xfId="24438" xr:uid="{00000000-0005-0000-0000-0000F15F0000}"/>
    <cellStyle name="Note 4 16 5 4 3 3" xfId="38891" xr:uid="{00000000-0005-0000-0000-0000F25F0000}"/>
    <cellStyle name="Note 4 16 5 4 4" xfId="9444" xr:uid="{00000000-0005-0000-0000-0000F35F0000}"/>
    <cellStyle name="Note 4 16 5 4 4 2" xfId="26879" xr:uid="{00000000-0005-0000-0000-0000F45F0000}"/>
    <cellStyle name="Note 4 16 5 4 4 3" xfId="41332" xr:uid="{00000000-0005-0000-0000-0000F55F0000}"/>
    <cellStyle name="Note 4 16 5 4 5" xfId="11864" xr:uid="{00000000-0005-0000-0000-0000F65F0000}"/>
    <cellStyle name="Note 4 16 5 4 5 2" xfId="29299" xr:uid="{00000000-0005-0000-0000-0000F75F0000}"/>
    <cellStyle name="Note 4 16 5 4 5 3" xfId="43752" xr:uid="{00000000-0005-0000-0000-0000F85F0000}"/>
    <cellStyle name="Note 4 16 5 4 6" xfId="15277" xr:uid="{00000000-0005-0000-0000-0000F95F0000}"/>
    <cellStyle name="Note 4 16 5 4 6 2" xfId="32712" xr:uid="{00000000-0005-0000-0000-0000FA5F0000}"/>
    <cellStyle name="Note 4 16 5 4 6 3" xfId="47165" xr:uid="{00000000-0005-0000-0000-0000FB5F0000}"/>
    <cellStyle name="Note 4 16 5 4 7" xfId="18871" xr:uid="{00000000-0005-0000-0000-0000FC5F0000}"/>
    <cellStyle name="Note 4 16 5 4 8" xfId="20439" xr:uid="{00000000-0005-0000-0000-0000FD5F0000}"/>
    <cellStyle name="Note 4 16 5 5" xfId="4538" xr:uid="{00000000-0005-0000-0000-0000FE5F0000}"/>
    <cellStyle name="Note 4 16 5 5 2" xfId="14029" xr:uid="{00000000-0005-0000-0000-0000FF5F0000}"/>
    <cellStyle name="Note 4 16 5 5 2 2" xfId="31464" xr:uid="{00000000-0005-0000-0000-000000600000}"/>
    <cellStyle name="Note 4 16 5 5 2 3" xfId="45917" xr:uid="{00000000-0005-0000-0000-000001600000}"/>
    <cellStyle name="Note 4 16 5 5 3" xfId="16490" xr:uid="{00000000-0005-0000-0000-000002600000}"/>
    <cellStyle name="Note 4 16 5 5 3 2" xfId="33925" xr:uid="{00000000-0005-0000-0000-000003600000}"/>
    <cellStyle name="Note 4 16 5 5 3 3" xfId="48378" xr:uid="{00000000-0005-0000-0000-000004600000}"/>
    <cellStyle name="Note 4 16 5 5 4" xfId="21974" xr:uid="{00000000-0005-0000-0000-000005600000}"/>
    <cellStyle name="Note 4 16 5 5 5" xfId="36427" xr:uid="{00000000-0005-0000-0000-000006600000}"/>
    <cellStyle name="Note 4 16 5 6" xfId="7000" xr:uid="{00000000-0005-0000-0000-000007600000}"/>
    <cellStyle name="Note 4 16 5 6 2" xfId="24435" xr:uid="{00000000-0005-0000-0000-000008600000}"/>
    <cellStyle name="Note 4 16 5 6 3" xfId="38888" xr:uid="{00000000-0005-0000-0000-000009600000}"/>
    <cellStyle name="Note 4 16 5 7" xfId="9441" xr:uid="{00000000-0005-0000-0000-00000A600000}"/>
    <cellStyle name="Note 4 16 5 7 2" xfId="26876" xr:uid="{00000000-0005-0000-0000-00000B600000}"/>
    <cellStyle name="Note 4 16 5 7 3" xfId="41329" xr:uid="{00000000-0005-0000-0000-00000C600000}"/>
    <cellStyle name="Note 4 16 5 8" xfId="11861" xr:uid="{00000000-0005-0000-0000-00000D600000}"/>
    <cellStyle name="Note 4 16 5 8 2" xfId="29296" xr:uid="{00000000-0005-0000-0000-00000E600000}"/>
    <cellStyle name="Note 4 16 5 8 3" xfId="43749" xr:uid="{00000000-0005-0000-0000-00000F600000}"/>
    <cellStyle name="Note 4 16 5 9" xfId="18868" xr:uid="{00000000-0005-0000-0000-000010600000}"/>
    <cellStyle name="Note 4 16 6" xfId="2031" xr:uid="{00000000-0005-0000-0000-000011600000}"/>
    <cellStyle name="Note 4 16 6 2" xfId="4542" xr:uid="{00000000-0005-0000-0000-000012600000}"/>
    <cellStyle name="Note 4 16 6 2 2" xfId="14032" xr:uid="{00000000-0005-0000-0000-000013600000}"/>
    <cellStyle name="Note 4 16 6 2 2 2" xfId="31467" xr:uid="{00000000-0005-0000-0000-000014600000}"/>
    <cellStyle name="Note 4 16 6 2 2 3" xfId="45920" xr:uid="{00000000-0005-0000-0000-000015600000}"/>
    <cellStyle name="Note 4 16 6 2 3" xfId="16493" xr:uid="{00000000-0005-0000-0000-000016600000}"/>
    <cellStyle name="Note 4 16 6 2 3 2" xfId="33928" xr:uid="{00000000-0005-0000-0000-000017600000}"/>
    <cellStyle name="Note 4 16 6 2 3 3" xfId="48381" xr:uid="{00000000-0005-0000-0000-000018600000}"/>
    <cellStyle name="Note 4 16 6 2 4" xfId="21978" xr:uid="{00000000-0005-0000-0000-000019600000}"/>
    <cellStyle name="Note 4 16 6 2 5" xfId="36431" xr:uid="{00000000-0005-0000-0000-00001A600000}"/>
    <cellStyle name="Note 4 16 6 3" xfId="7004" xr:uid="{00000000-0005-0000-0000-00001B600000}"/>
    <cellStyle name="Note 4 16 6 3 2" xfId="24439" xr:uid="{00000000-0005-0000-0000-00001C600000}"/>
    <cellStyle name="Note 4 16 6 3 3" xfId="38892" xr:uid="{00000000-0005-0000-0000-00001D600000}"/>
    <cellStyle name="Note 4 16 6 4" xfId="9445" xr:uid="{00000000-0005-0000-0000-00001E600000}"/>
    <cellStyle name="Note 4 16 6 4 2" xfId="26880" xr:uid="{00000000-0005-0000-0000-00001F600000}"/>
    <cellStyle name="Note 4 16 6 4 3" xfId="41333" xr:uid="{00000000-0005-0000-0000-000020600000}"/>
    <cellStyle name="Note 4 16 6 5" xfId="11865" xr:uid="{00000000-0005-0000-0000-000021600000}"/>
    <cellStyle name="Note 4 16 6 5 2" xfId="29300" xr:uid="{00000000-0005-0000-0000-000022600000}"/>
    <cellStyle name="Note 4 16 6 5 3" xfId="43753" xr:uid="{00000000-0005-0000-0000-000023600000}"/>
    <cellStyle name="Note 4 16 6 6" xfId="18872" xr:uid="{00000000-0005-0000-0000-000024600000}"/>
    <cellStyle name="Note 4 16 7" xfId="2032" xr:uid="{00000000-0005-0000-0000-000025600000}"/>
    <cellStyle name="Note 4 16 7 2" xfId="4543" xr:uid="{00000000-0005-0000-0000-000026600000}"/>
    <cellStyle name="Note 4 16 7 2 2" xfId="14033" xr:uid="{00000000-0005-0000-0000-000027600000}"/>
    <cellStyle name="Note 4 16 7 2 2 2" xfId="31468" xr:uid="{00000000-0005-0000-0000-000028600000}"/>
    <cellStyle name="Note 4 16 7 2 2 3" xfId="45921" xr:uid="{00000000-0005-0000-0000-000029600000}"/>
    <cellStyle name="Note 4 16 7 2 3" xfId="16494" xr:uid="{00000000-0005-0000-0000-00002A600000}"/>
    <cellStyle name="Note 4 16 7 2 3 2" xfId="33929" xr:uid="{00000000-0005-0000-0000-00002B600000}"/>
    <cellStyle name="Note 4 16 7 2 3 3" xfId="48382" xr:uid="{00000000-0005-0000-0000-00002C600000}"/>
    <cellStyle name="Note 4 16 7 2 4" xfId="21979" xr:uid="{00000000-0005-0000-0000-00002D600000}"/>
    <cellStyle name="Note 4 16 7 2 5" xfId="36432" xr:uid="{00000000-0005-0000-0000-00002E600000}"/>
    <cellStyle name="Note 4 16 7 3" xfId="7005" xr:uid="{00000000-0005-0000-0000-00002F600000}"/>
    <cellStyle name="Note 4 16 7 3 2" xfId="24440" xr:uid="{00000000-0005-0000-0000-000030600000}"/>
    <cellStyle name="Note 4 16 7 3 3" xfId="38893" xr:uid="{00000000-0005-0000-0000-000031600000}"/>
    <cellStyle name="Note 4 16 7 4" xfId="9446" xr:uid="{00000000-0005-0000-0000-000032600000}"/>
    <cellStyle name="Note 4 16 7 4 2" xfId="26881" xr:uid="{00000000-0005-0000-0000-000033600000}"/>
    <cellStyle name="Note 4 16 7 4 3" xfId="41334" xr:uid="{00000000-0005-0000-0000-000034600000}"/>
    <cellStyle name="Note 4 16 7 5" xfId="11866" xr:uid="{00000000-0005-0000-0000-000035600000}"/>
    <cellStyle name="Note 4 16 7 5 2" xfId="29301" xr:uid="{00000000-0005-0000-0000-000036600000}"/>
    <cellStyle name="Note 4 16 7 5 3" xfId="43754" xr:uid="{00000000-0005-0000-0000-000037600000}"/>
    <cellStyle name="Note 4 16 7 6" xfId="18873" xr:uid="{00000000-0005-0000-0000-000038600000}"/>
    <cellStyle name="Note 4 16 8" xfId="2033" xr:uid="{00000000-0005-0000-0000-000039600000}"/>
    <cellStyle name="Note 4 16 8 2" xfId="4544" xr:uid="{00000000-0005-0000-0000-00003A600000}"/>
    <cellStyle name="Note 4 16 8 2 2" xfId="21980" xr:uid="{00000000-0005-0000-0000-00003B600000}"/>
    <cellStyle name="Note 4 16 8 2 3" xfId="36433" xr:uid="{00000000-0005-0000-0000-00003C600000}"/>
    <cellStyle name="Note 4 16 8 3" xfId="7006" xr:uid="{00000000-0005-0000-0000-00003D600000}"/>
    <cellStyle name="Note 4 16 8 3 2" xfId="24441" xr:uid="{00000000-0005-0000-0000-00003E600000}"/>
    <cellStyle name="Note 4 16 8 3 3" xfId="38894" xr:uid="{00000000-0005-0000-0000-00003F600000}"/>
    <cellStyle name="Note 4 16 8 4" xfId="9447" xr:uid="{00000000-0005-0000-0000-000040600000}"/>
    <cellStyle name="Note 4 16 8 4 2" xfId="26882" xr:uid="{00000000-0005-0000-0000-000041600000}"/>
    <cellStyle name="Note 4 16 8 4 3" xfId="41335" xr:uid="{00000000-0005-0000-0000-000042600000}"/>
    <cellStyle name="Note 4 16 8 5" xfId="11867" xr:uid="{00000000-0005-0000-0000-000043600000}"/>
    <cellStyle name="Note 4 16 8 5 2" xfId="29302" xr:uid="{00000000-0005-0000-0000-000044600000}"/>
    <cellStyle name="Note 4 16 8 5 3" xfId="43755" xr:uid="{00000000-0005-0000-0000-000045600000}"/>
    <cellStyle name="Note 4 16 8 6" xfId="15278" xr:uid="{00000000-0005-0000-0000-000046600000}"/>
    <cellStyle name="Note 4 16 8 6 2" xfId="32713" xr:uid="{00000000-0005-0000-0000-000047600000}"/>
    <cellStyle name="Note 4 16 8 6 3" xfId="47166" xr:uid="{00000000-0005-0000-0000-000048600000}"/>
    <cellStyle name="Note 4 16 8 7" xfId="18874" xr:uid="{00000000-0005-0000-0000-000049600000}"/>
    <cellStyle name="Note 4 16 8 8" xfId="20440" xr:uid="{00000000-0005-0000-0000-00004A600000}"/>
    <cellStyle name="Note 4 16 9" xfId="4525" xr:uid="{00000000-0005-0000-0000-00004B600000}"/>
    <cellStyle name="Note 4 16 9 2" xfId="14019" xr:uid="{00000000-0005-0000-0000-00004C600000}"/>
    <cellStyle name="Note 4 16 9 2 2" xfId="31454" xr:uid="{00000000-0005-0000-0000-00004D600000}"/>
    <cellStyle name="Note 4 16 9 2 3" xfId="45907" xr:uid="{00000000-0005-0000-0000-00004E600000}"/>
    <cellStyle name="Note 4 16 9 3" xfId="16480" xr:uid="{00000000-0005-0000-0000-00004F600000}"/>
    <cellStyle name="Note 4 16 9 3 2" xfId="33915" xr:uid="{00000000-0005-0000-0000-000050600000}"/>
    <cellStyle name="Note 4 16 9 3 3" xfId="48368" xr:uid="{00000000-0005-0000-0000-000051600000}"/>
    <cellStyle name="Note 4 16 9 4" xfId="21961" xr:uid="{00000000-0005-0000-0000-000052600000}"/>
    <cellStyle name="Note 4 16 9 5" xfId="36414" xr:uid="{00000000-0005-0000-0000-000053600000}"/>
    <cellStyle name="Note 4 17" xfId="2034" xr:uid="{00000000-0005-0000-0000-000054600000}"/>
    <cellStyle name="Note 4 17 10" xfId="7007" xr:uid="{00000000-0005-0000-0000-000055600000}"/>
    <cellStyle name="Note 4 17 10 2" xfId="24442" xr:uid="{00000000-0005-0000-0000-000056600000}"/>
    <cellStyle name="Note 4 17 10 3" xfId="38895" xr:uid="{00000000-0005-0000-0000-000057600000}"/>
    <cellStyle name="Note 4 17 11" xfId="9448" xr:uid="{00000000-0005-0000-0000-000058600000}"/>
    <cellStyle name="Note 4 17 11 2" xfId="26883" xr:uid="{00000000-0005-0000-0000-000059600000}"/>
    <cellStyle name="Note 4 17 11 3" xfId="41336" xr:uid="{00000000-0005-0000-0000-00005A600000}"/>
    <cellStyle name="Note 4 17 12" xfId="11868" xr:uid="{00000000-0005-0000-0000-00005B600000}"/>
    <cellStyle name="Note 4 17 12 2" xfId="29303" xr:uid="{00000000-0005-0000-0000-00005C600000}"/>
    <cellStyle name="Note 4 17 12 3" xfId="43756" xr:uid="{00000000-0005-0000-0000-00005D600000}"/>
    <cellStyle name="Note 4 17 13" xfId="18875" xr:uid="{00000000-0005-0000-0000-00005E600000}"/>
    <cellStyle name="Note 4 17 2" xfId="2035" xr:uid="{00000000-0005-0000-0000-00005F600000}"/>
    <cellStyle name="Note 4 17 2 2" xfId="2036" xr:uid="{00000000-0005-0000-0000-000060600000}"/>
    <cellStyle name="Note 4 17 2 2 2" xfId="4547" xr:uid="{00000000-0005-0000-0000-000061600000}"/>
    <cellStyle name="Note 4 17 2 2 2 2" xfId="14036" xr:uid="{00000000-0005-0000-0000-000062600000}"/>
    <cellStyle name="Note 4 17 2 2 2 2 2" xfId="31471" xr:uid="{00000000-0005-0000-0000-000063600000}"/>
    <cellStyle name="Note 4 17 2 2 2 2 3" xfId="45924" xr:uid="{00000000-0005-0000-0000-000064600000}"/>
    <cellStyle name="Note 4 17 2 2 2 3" xfId="16497" xr:uid="{00000000-0005-0000-0000-000065600000}"/>
    <cellStyle name="Note 4 17 2 2 2 3 2" xfId="33932" xr:uid="{00000000-0005-0000-0000-000066600000}"/>
    <cellStyle name="Note 4 17 2 2 2 3 3" xfId="48385" xr:uid="{00000000-0005-0000-0000-000067600000}"/>
    <cellStyle name="Note 4 17 2 2 2 4" xfId="21983" xr:uid="{00000000-0005-0000-0000-000068600000}"/>
    <cellStyle name="Note 4 17 2 2 2 5" xfId="36436" xr:uid="{00000000-0005-0000-0000-000069600000}"/>
    <cellStyle name="Note 4 17 2 2 3" xfId="7009" xr:uid="{00000000-0005-0000-0000-00006A600000}"/>
    <cellStyle name="Note 4 17 2 2 3 2" xfId="24444" xr:uid="{00000000-0005-0000-0000-00006B600000}"/>
    <cellStyle name="Note 4 17 2 2 3 3" xfId="38897" xr:uid="{00000000-0005-0000-0000-00006C600000}"/>
    <cellStyle name="Note 4 17 2 2 4" xfId="9450" xr:uid="{00000000-0005-0000-0000-00006D600000}"/>
    <cellStyle name="Note 4 17 2 2 4 2" xfId="26885" xr:uid="{00000000-0005-0000-0000-00006E600000}"/>
    <cellStyle name="Note 4 17 2 2 4 3" xfId="41338" xr:uid="{00000000-0005-0000-0000-00006F600000}"/>
    <cellStyle name="Note 4 17 2 2 5" xfId="11870" xr:uid="{00000000-0005-0000-0000-000070600000}"/>
    <cellStyle name="Note 4 17 2 2 5 2" xfId="29305" xr:uid="{00000000-0005-0000-0000-000071600000}"/>
    <cellStyle name="Note 4 17 2 2 5 3" xfId="43758" xr:uid="{00000000-0005-0000-0000-000072600000}"/>
    <cellStyle name="Note 4 17 2 2 6" xfId="18877" xr:uid="{00000000-0005-0000-0000-000073600000}"/>
    <cellStyle name="Note 4 17 2 3" xfId="2037" xr:uid="{00000000-0005-0000-0000-000074600000}"/>
    <cellStyle name="Note 4 17 2 3 2" xfId="4548" xr:uid="{00000000-0005-0000-0000-000075600000}"/>
    <cellStyle name="Note 4 17 2 3 2 2" xfId="14037" xr:uid="{00000000-0005-0000-0000-000076600000}"/>
    <cellStyle name="Note 4 17 2 3 2 2 2" xfId="31472" xr:uid="{00000000-0005-0000-0000-000077600000}"/>
    <cellStyle name="Note 4 17 2 3 2 2 3" xfId="45925" xr:uid="{00000000-0005-0000-0000-000078600000}"/>
    <cellStyle name="Note 4 17 2 3 2 3" xfId="16498" xr:uid="{00000000-0005-0000-0000-000079600000}"/>
    <cellStyle name="Note 4 17 2 3 2 3 2" xfId="33933" xr:uid="{00000000-0005-0000-0000-00007A600000}"/>
    <cellStyle name="Note 4 17 2 3 2 3 3" xfId="48386" xr:uid="{00000000-0005-0000-0000-00007B600000}"/>
    <cellStyle name="Note 4 17 2 3 2 4" xfId="21984" xr:uid="{00000000-0005-0000-0000-00007C600000}"/>
    <cellStyle name="Note 4 17 2 3 2 5" xfId="36437" xr:uid="{00000000-0005-0000-0000-00007D600000}"/>
    <cellStyle name="Note 4 17 2 3 3" xfId="7010" xr:uid="{00000000-0005-0000-0000-00007E600000}"/>
    <cellStyle name="Note 4 17 2 3 3 2" xfId="24445" xr:uid="{00000000-0005-0000-0000-00007F600000}"/>
    <cellStyle name="Note 4 17 2 3 3 3" xfId="38898" xr:uid="{00000000-0005-0000-0000-000080600000}"/>
    <cellStyle name="Note 4 17 2 3 4" xfId="9451" xr:uid="{00000000-0005-0000-0000-000081600000}"/>
    <cellStyle name="Note 4 17 2 3 4 2" xfId="26886" xr:uid="{00000000-0005-0000-0000-000082600000}"/>
    <cellStyle name="Note 4 17 2 3 4 3" xfId="41339" xr:uid="{00000000-0005-0000-0000-000083600000}"/>
    <cellStyle name="Note 4 17 2 3 5" xfId="11871" xr:uid="{00000000-0005-0000-0000-000084600000}"/>
    <cellStyle name="Note 4 17 2 3 5 2" xfId="29306" xr:uid="{00000000-0005-0000-0000-000085600000}"/>
    <cellStyle name="Note 4 17 2 3 5 3" xfId="43759" xr:uid="{00000000-0005-0000-0000-000086600000}"/>
    <cellStyle name="Note 4 17 2 3 6" xfId="18878" xr:uid="{00000000-0005-0000-0000-000087600000}"/>
    <cellStyle name="Note 4 17 2 4" xfId="2038" xr:uid="{00000000-0005-0000-0000-000088600000}"/>
    <cellStyle name="Note 4 17 2 4 2" xfId="4549" xr:uid="{00000000-0005-0000-0000-000089600000}"/>
    <cellStyle name="Note 4 17 2 4 2 2" xfId="21985" xr:uid="{00000000-0005-0000-0000-00008A600000}"/>
    <cellStyle name="Note 4 17 2 4 2 3" xfId="36438" xr:uid="{00000000-0005-0000-0000-00008B600000}"/>
    <cellStyle name="Note 4 17 2 4 3" xfId="7011" xr:uid="{00000000-0005-0000-0000-00008C600000}"/>
    <cellStyle name="Note 4 17 2 4 3 2" xfId="24446" xr:uid="{00000000-0005-0000-0000-00008D600000}"/>
    <cellStyle name="Note 4 17 2 4 3 3" xfId="38899" xr:uid="{00000000-0005-0000-0000-00008E600000}"/>
    <cellStyle name="Note 4 17 2 4 4" xfId="9452" xr:uid="{00000000-0005-0000-0000-00008F600000}"/>
    <cellStyle name="Note 4 17 2 4 4 2" xfId="26887" xr:uid="{00000000-0005-0000-0000-000090600000}"/>
    <cellStyle name="Note 4 17 2 4 4 3" xfId="41340" xr:uid="{00000000-0005-0000-0000-000091600000}"/>
    <cellStyle name="Note 4 17 2 4 5" xfId="11872" xr:uid="{00000000-0005-0000-0000-000092600000}"/>
    <cellStyle name="Note 4 17 2 4 5 2" xfId="29307" xr:uid="{00000000-0005-0000-0000-000093600000}"/>
    <cellStyle name="Note 4 17 2 4 5 3" xfId="43760" xr:uid="{00000000-0005-0000-0000-000094600000}"/>
    <cellStyle name="Note 4 17 2 4 6" xfId="15279" xr:uid="{00000000-0005-0000-0000-000095600000}"/>
    <cellStyle name="Note 4 17 2 4 6 2" xfId="32714" xr:uid="{00000000-0005-0000-0000-000096600000}"/>
    <cellStyle name="Note 4 17 2 4 6 3" xfId="47167" xr:uid="{00000000-0005-0000-0000-000097600000}"/>
    <cellStyle name="Note 4 17 2 4 7" xfId="18879" xr:uid="{00000000-0005-0000-0000-000098600000}"/>
    <cellStyle name="Note 4 17 2 4 8" xfId="20441" xr:uid="{00000000-0005-0000-0000-000099600000}"/>
    <cellStyle name="Note 4 17 2 5" xfId="4546" xr:uid="{00000000-0005-0000-0000-00009A600000}"/>
    <cellStyle name="Note 4 17 2 5 2" xfId="14035" xr:uid="{00000000-0005-0000-0000-00009B600000}"/>
    <cellStyle name="Note 4 17 2 5 2 2" xfId="31470" xr:uid="{00000000-0005-0000-0000-00009C600000}"/>
    <cellStyle name="Note 4 17 2 5 2 3" xfId="45923" xr:uid="{00000000-0005-0000-0000-00009D600000}"/>
    <cellStyle name="Note 4 17 2 5 3" xfId="16496" xr:uid="{00000000-0005-0000-0000-00009E600000}"/>
    <cellStyle name="Note 4 17 2 5 3 2" xfId="33931" xr:uid="{00000000-0005-0000-0000-00009F600000}"/>
    <cellStyle name="Note 4 17 2 5 3 3" xfId="48384" xr:uid="{00000000-0005-0000-0000-0000A0600000}"/>
    <cellStyle name="Note 4 17 2 5 4" xfId="21982" xr:uid="{00000000-0005-0000-0000-0000A1600000}"/>
    <cellStyle name="Note 4 17 2 5 5" xfId="36435" xr:uid="{00000000-0005-0000-0000-0000A2600000}"/>
    <cellStyle name="Note 4 17 2 6" xfId="7008" xr:uid="{00000000-0005-0000-0000-0000A3600000}"/>
    <cellStyle name="Note 4 17 2 6 2" xfId="24443" xr:uid="{00000000-0005-0000-0000-0000A4600000}"/>
    <cellStyle name="Note 4 17 2 6 3" xfId="38896" xr:uid="{00000000-0005-0000-0000-0000A5600000}"/>
    <cellStyle name="Note 4 17 2 7" xfId="9449" xr:uid="{00000000-0005-0000-0000-0000A6600000}"/>
    <cellStyle name="Note 4 17 2 7 2" xfId="26884" xr:uid="{00000000-0005-0000-0000-0000A7600000}"/>
    <cellStyle name="Note 4 17 2 7 3" xfId="41337" xr:uid="{00000000-0005-0000-0000-0000A8600000}"/>
    <cellStyle name="Note 4 17 2 8" xfId="11869" xr:uid="{00000000-0005-0000-0000-0000A9600000}"/>
    <cellStyle name="Note 4 17 2 8 2" xfId="29304" xr:uid="{00000000-0005-0000-0000-0000AA600000}"/>
    <cellStyle name="Note 4 17 2 8 3" xfId="43757" xr:uid="{00000000-0005-0000-0000-0000AB600000}"/>
    <cellStyle name="Note 4 17 2 9" xfId="18876" xr:uid="{00000000-0005-0000-0000-0000AC600000}"/>
    <cellStyle name="Note 4 17 3" xfId="2039" xr:uid="{00000000-0005-0000-0000-0000AD600000}"/>
    <cellStyle name="Note 4 17 3 2" xfId="2040" xr:uid="{00000000-0005-0000-0000-0000AE600000}"/>
    <cellStyle name="Note 4 17 3 2 2" xfId="4551" xr:uid="{00000000-0005-0000-0000-0000AF600000}"/>
    <cellStyle name="Note 4 17 3 2 2 2" xfId="14039" xr:uid="{00000000-0005-0000-0000-0000B0600000}"/>
    <cellStyle name="Note 4 17 3 2 2 2 2" xfId="31474" xr:uid="{00000000-0005-0000-0000-0000B1600000}"/>
    <cellStyle name="Note 4 17 3 2 2 2 3" xfId="45927" xr:uid="{00000000-0005-0000-0000-0000B2600000}"/>
    <cellStyle name="Note 4 17 3 2 2 3" xfId="16500" xr:uid="{00000000-0005-0000-0000-0000B3600000}"/>
    <cellStyle name="Note 4 17 3 2 2 3 2" xfId="33935" xr:uid="{00000000-0005-0000-0000-0000B4600000}"/>
    <cellStyle name="Note 4 17 3 2 2 3 3" xfId="48388" xr:uid="{00000000-0005-0000-0000-0000B5600000}"/>
    <cellStyle name="Note 4 17 3 2 2 4" xfId="21987" xr:uid="{00000000-0005-0000-0000-0000B6600000}"/>
    <cellStyle name="Note 4 17 3 2 2 5" xfId="36440" xr:uid="{00000000-0005-0000-0000-0000B7600000}"/>
    <cellStyle name="Note 4 17 3 2 3" xfId="7013" xr:uid="{00000000-0005-0000-0000-0000B8600000}"/>
    <cellStyle name="Note 4 17 3 2 3 2" xfId="24448" xr:uid="{00000000-0005-0000-0000-0000B9600000}"/>
    <cellStyle name="Note 4 17 3 2 3 3" xfId="38901" xr:uid="{00000000-0005-0000-0000-0000BA600000}"/>
    <cellStyle name="Note 4 17 3 2 4" xfId="9454" xr:uid="{00000000-0005-0000-0000-0000BB600000}"/>
    <cellStyle name="Note 4 17 3 2 4 2" xfId="26889" xr:uid="{00000000-0005-0000-0000-0000BC600000}"/>
    <cellStyle name="Note 4 17 3 2 4 3" xfId="41342" xr:uid="{00000000-0005-0000-0000-0000BD600000}"/>
    <cellStyle name="Note 4 17 3 2 5" xfId="11874" xr:uid="{00000000-0005-0000-0000-0000BE600000}"/>
    <cellStyle name="Note 4 17 3 2 5 2" xfId="29309" xr:uid="{00000000-0005-0000-0000-0000BF600000}"/>
    <cellStyle name="Note 4 17 3 2 5 3" xfId="43762" xr:uid="{00000000-0005-0000-0000-0000C0600000}"/>
    <cellStyle name="Note 4 17 3 2 6" xfId="18881" xr:uid="{00000000-0005-0000-0000-0000C1600000}"/>
    <cellStyle name="Note 4 17 3 3" xfId="2041" xr:uid="{00000000-0005-0000-0000-0000C2600000}"/>
    <cellStyle name="Note 4 17 3 3 2" xfId="4552" xr:uid="{00000000-0005-0000-0000-0000C3600000}"/>
    <cellStyle name="Note 4 17 3 3 2 2" xfId="14040" xr:uid="{00000000-0005-0000-0000-0000C4600000}"/>
    <cellStyle name="Note 4 17 3 3 2 2 2" xfId="31475" xr:uid="{00000000-0005-0000-0000-0000C5600000}"/>
    <cellStyle name="Note 4 17 3 3 2 2 3" xfId="45928" xr:uid="{00000000-0005-0000-0000-0000C6600000}"/>
    <cellStyle name="Note 4 17 3 3 2 3" xfId="16501" xr:uid="{00000000-0005-0000-0000-0000C7600000}"/>
    <cellStyle name="Note 4 17 3 3 2 3 2" xfId="33936" xr:uid="{00000000-0005-0000-0000-0000C8600000}"/>
    <cellStyle name="Note 4 17 3 3 2 3 3" xfId="48389" xr:uid="{00000000-0005-0000-0000-0000C9600000}"/>
    <cellStyle name="Note 4 17 3 3 2 4" xfId="21988" xr:uid="{00000000-0005-0000-0000-0000CA600000}"/>
    <cellStyle name="Note 4 17 3 3 2 5" xfId="36441" xr:uid="{00000000-0005-0000-0000-0000CB600000}"/>
    <cellStyle name="Note 4 17 3 3 3" xfId="7014" xr:uid="{00000000-0005-0000-0000-0000CC600000}"/>
    <cellStyle name="Note 4 17 3 3 3 2" xfId="24449" xr:uid="{00000000-0005-0000-0000-0000CD600000}"/>
    <cellStyle name="Note 4 17 3 3 3 3" xfId="38902" xr:uid="{00000000-0005-0000-0000-0000CE600000}"/>
    <cellStyle name="Note 4 17 3 3 4" xfId="9455" xr:uid="{00000000-0005-0000-0000-0000CF600000}"/>
    <cellStyle name="Note 4 17 3 3 4 2" xfId="26890" xr:uid="{00000000-0005-0000-0000-0000D0600000}"/>
    <cellStyle name="Note 4 17 3 3 4 3" xfId="41343" xr:uid="{00000000-0005-0000-0000-0000D1600000}"/>
    <cellStyle name="Note 4 17 3 3 5" xfId="11875" xr:uid="{00000000-0005-0000-0000-0000D2600000}"/>
    <cellStyle name="Note 4 17 3 3 5 2" xfId="29310" xr:uid="{00000000-0005-0000-0000-0000D3600000}"/>
    <cellStyle name="Note 4 17 3 3 5 3" xfId="43763" xr:uid="{00000000-0005-0000-0000-0000D4600000}"/>
    <cellStyle name="Note 4 17 3 3 6" xfId="18882" xr:uid="{00000000-0005-0000-0000-0000D5600000}"/>
    <cellStyle name="Note 4 17 3 4" xfId="2042" xr:uid="{00000000-0005-0000-0000-0000D6600000}"/>
    <cellStyle name="Note 4 17 3 4 2" xfId="4553" xr:uid="{00000000-0005-0000-0000-0000D7600000}"/>
    <cellStyle name="Note 4 17 3 4 2 2" xfId="21989" xr:uid="{00000000-0005-0000-0000-0000D8600000}"/>
    <cellStyle name="Note 4 17 3 4 2 3" xfId="36442" xr:uid="{00000000-0005-0000-0000-0000D9600000}"/>
    <cellStyle name="Note 4 17 3 4 3" xfId="7015" xr:uid="{00000000-0005-0000-0000-0000DA600000}"/>
    <cellStyle name="Note 4 17 3 4 3 2" xfId="24450" xr:uid="{00000000-0005-0000-0000-0000DB600000}"/>
    <cellStyle name="Note 4 17 3 4 3 3" xfId="38903" xr:uid="{00000000-0005-0000-0000-0000DC600000}"/>
    <cellStyle name="Note 4 17 3 4 4" xfId="9456" xr:uid="{00000000-0005-0000-0000-0000DD600000}"/>
    <cellStyle name="Note 4 17 3 4 4 2" xfId="26891" xr:uid="{00000000-0005-0000-0000-0000DE600000}"/>
    <cellStyle name="Note 4 17 3 4 4 3" xfId="41344" xr:uid="{00000000-0005-0000-0000-0000DF600000}"/>
    <cellStyle name="Note 4 17 3 4 5" xfId="11876" xr:uid="{00000000-0005-0000-0000-0000E0600000}"/>
    <cellStyle name="Note 4 17 3 4 5 2" xfId="29311" xr:uid="{00000000-0005-0000-0000-0000E1600000}"/>
    <cellStyle name="Note 4 17 3 4 5 3" xfId="43764" xr:uid="{00000000-0005-0000-0000-0000E2600000}"/>
    <cellStyle name="Note 4 17 3 4 6" xfId="15280" xr:uid="{00000000-0005-0000-0000-0000E3600000}"/>
    <cellStyle name="Note 4 17 3 4 6 2" xfId="32715" xr:uid="{00000000-0005-0000-0000-0000E4600000}"/>
    <cellStyle name="Note 4 17 3 4 6 3" xfId="47168" xr:uid="{00000000-0005-0000-0000-0000E5600000}"/>
    <cellStyle name="Note 4 17 3 4 7" xfId="18883" xr:uid="{00000000-0005-0000-0000-0000E6600000}"/>
    <cellStyle name="Note 4 17 3 4 8" xfId="20442" xr:uid="{00000000-0005-0000-0000-0000E7600000}"/>
    <cellStyle name="Note 4 17 3 5" xfId="4550" xr:uid="{00000000-0005-0000-0000-0000E8600000}"/>
    <cellStyle name="Note 4 17 3 5 2" xfId="14038" xr:uid="{00000000-0005-0000-0000-0000E9600000}"/>
    <cellStyle name="Note 4 17 3 5 2 2" xfId="31473" xr:uid="{00000000-0005-0000-0000-0000EA600000}"/>
    <cellStyle name="Note 4 17 3 5 2 3" xfId="45926" xr:uid="{00000000-0005-0000-0000-0000EB600000}"/>
    <cellStyle name="Note 4 17 3 5 3" xfId="16499" xr:uid="{00000000-0005-0000-0000-0000EC600000}"/>
    <cellStyle name="Note 4 17 3 5 3 2" xfId="33934" xr:uid="{00000000-0005-0000-0000-0000ED600000}"/>
    <cellStyle name="Note 4 17 3 5 3 3" xfId="48387" xr:uid="{00000000-0005-0000-0000-0000EE600000}"/>
    <cellStyle name="Note 4 17 3 5 4" xfId="21986" xr:uid="{00000000-0005-0000-0000-0000EF600000}"/>
    <cellStyle name="Note 4 17 3 5 5" xfId="36439" xr:uid="{00000000-0005-0000-0000-0000F0600000}"/>
    <cellStyle name="Note 4 17 3 6" xfId="7012" xr:uid="{00000000-0005-0000-0000-0000F1600000}"/>
    <cellStyle name="Note 4 17 3 6 2" xfId="24447" xr:uid="{00000000-0005-0000-0000-0000F2600000}"/>
    <cellStyle name="Note 4 17 3 6 3" xfId="38900" xr:uid="{00000000-0005-0000-0000-0000F3600000}"/>
    <cellStyle name="Note 4 17 3 7" xfId="9453" xr:uid="{00000000-0005-0000-0000-0000F4600000}"/>
    <cellStyle name="Note 4 17 3 7 2" xfId="26888" xr:uid="{00000000-0005-0000-0000-0000F5600000}"/>
    <cellStyle name="Note 4 17 3 7 3" xfId="41341" xr:uid="{00000000-0005-0000-0000-0000F6600000}"/>
    <cellStyle name="Note 4 17 3 8" xfId="11873" xr:uid="{00000000-0005-0000-0000-0000F7600000}"/>
    <cellStyle name="Note 4 17 3 8 2" xfId="29308" xr:uid="{00000000-0005-0000-0000-0000F8600000}"/>
    <cellStyle name="Note 4 17 3 8 3" xfId="43761" xr:uid="{00000000-0005-0000-0000-0000F9600000}"/>
    <cellStyle name="Note 4 17 3 9" xfId="18880" xr:uid="{00000000-0005-0000-0000-0000FA600000}"/>
    <cellStyle name="Note 4 17 4" xfId="2043" xr:uid="{00000000-0005-0000-0000-0000FB600000}"/>
    <cellStyle name="Note 4 17 4 2" xfId="2044" xr:uid="{00000000-0005-0000-0000-0000FC600000}"/>
    <cellStyle name="Note 4 17 4 2 2" xfId="4555" xr:uid="{00000000-0005-0000-0000-0000FD600000}"/>
    <cellStyle name="Note 4 17 4 2 2 2" xfId="14042" xr:uid="{00000000-0005-0000-0000-0000FE600000}"/>
    <cellStyle name="Note 4 17 4 2 2 2 2" xfId="31477" xr:uid="{00000000-0005-0000-0000-0000FF600000}"/>
    <cellStyle name="Note 4 17 4 2 2 2 3" xfId="45930" xr:uid="{00000000-0005-0000-0000-000000610000}"/>
    <cellStyle name="Note 4 17 4 2 2 3" xfId="16503" xr:uid="{00000000-0005-0000-0000-000001610000}"/>
    <cellStyle name="Note 4 17 4 2 2 3 2" xfId="33938" xr:uid="{00000000-0005-0000-0000-000002610000}"/>
    <cellStyle name="Note 4 17 4 2 2 3 3" xfId="48391" xr:uid="{00000000-0005-0000-0000-000003610000}"/>
    <cellStyle name="Note 4 17 4 2 2 4" xfId="21991" xr:uid="{00000000-0005-0000-0000-000004610000}"/>
    <cellStyle name="Note 4 17 4 2 2 5" xfId="36444" xr:uid="{00000000-0005-0000-0000-000005610000}"/>
    <cellStyle name="Note 4 17 4 2 3" xfId="7017" xr:uid="{00000000-0005-0000-0000-000006610000}"/>
    <cellStyle name="Note 4 17 4 2 3 2" xfId="24452" xr:uid="{00000000-0005-0000-0000-000007610000}"/>
    <cellStyle name="Note 4 17 4 2 3 3" xfId="38905" xr:uid="{00000000-0005-0000-0000-000008610000}"/>
    <cellStyle name="Note 4 17 4 2 4" xfId="9458" xr:uid="{00000000-0005-0000-0000-000009610000}"/>
    <cellStyle name="Note 4 17 4 2 4 2" xfId="26893" xr:uid="{00000000-0005-0000-0000-00000A610000}"/>
    <cellStyle name="Note 4 17 4 2 4 3" xfId="41346" xr:uid="{00000000-0005-0000-0000-00000B610000}"/>
    <cellStyle name="Note 4 17 4 2 5" xfId="11878" xr:uid="{00000000-0005-0000-0000-00000C610000}"/>
    <cellStyle name="Note 4 17 4 2 5 2" xfId="29313" xr:uid="{00000000-0005-0000-0000-00000D610000}"/>
    <cellStyle name="Note 4 17 4 2 5 3" xfId="43766" xr:uid="{00000000-0005-0000-0000-00000E610000}"/>
    <cellStyle name="Note 4 17 4 2 6" xfId="18885" xr:uid="{00000000-0005-0000-0000-00000F610000}"/>
    <cellStyle name="Note 4 17 4 3" xfId="2045" xr:uid="{00000000-0005-0000-0000-000010610000}"/>
    <cellStyle name="Note 4 17 4 3 2" xfId="4556" xr:uid="{00000000-0005-0000-0000-000011610000}"/>
    <cellStyle name="Note 4 17 4 3 2 2" xfId="14043" xr:uid="{00000000-0005-0000-0000-000012610000}"/>
    <cellStyle name="Note 4 17 4 3 2 2 2" xfId="31478" xr:uid="{00000000-0005-0000-0000-000013610000}"/>
    <cellStyle name="Note 4 17 4 3 2 2 3" xfId="45931" xr:uid="{00000000-0005-0000-0000-000014610000}"/>
    <cellStyle name="Note 4 17 4 3 2 3" xfId="16504" xr:uid="{00000000-0005-0000-0000-000015610000}"/>
    <cellStyle name="Note 4 17 4 3 2 3 2" xfId="33939" xr:uid="{00000000-0005-0000-0000-000016610000}"/>
    <cellStyle name="Note 4 17 4 3 2 3 3" xfId="48392" xr:uid="{00000000-0005-0000-0000-000017610000}"/>
    <cellStyle name="Note 4 17 4 3 2 4" xfId="21992" xr:uid="{00000000-0005-0000-0000-000018610000}"/>
    <cellStyle name="Note 4 17 4 3 2 5" xfId="36445" xr:uid="{00000000-0005-0000-0000-000019610000}"/>
    <cellStyle name="Note 4 17 4 3 3" xfId="7018" xr:uid="{00000000-0005-0000-0000-00001A610000}"/>
    <cellStyle name="Note 4 17 4 3 3 2" xfId="24453" xr:uid="{00000000-0005-0000-0000-00001B610000}"/>
    <cellStyle name="Note 4 17 4 3 3 3" xfId="38906" xr:uid="{00000000-0005-0000-0000-00001C610000}"/>
    <cellStyle name="Note 4 17 4 3 4" xfId="9459" xr:uid="{00000000-0005-0000-0000-00001D610000}"/>
    <cellStyle name="Note 4 17 4 3 4 2" xfId="26894" xr:uid="{00000000-0005-0000-0000-00001E610000}"/>
    <cellStyle name="Note 4 17 4 3 4 3" xfId="41347" xr:uid="{00000000-0005-0000-0000-00001F610000}"/>
    <cellStyle name="Note 4 17 4 3 5" xfId="11879" xr:uid="{00000000-0005-0000-0000-000020610000}"/>
    <cellStyle name="Note 4 17 4 3 5 2" xfId="29314" xr:uid="{00000000-0005-0000-0000-000021610000}"/>
    <cellStyle name="Note 4 17 4 3 5 3" xfId="43767" xr:uid="{00000000-0005-0000-0000-000022610000}"/>
    <cellStyle name="Note 4 17 4 3 6" xfId="18886" xr:uid="{00000000-0005-0000-0000-000023610000}"/>
    <cellStyle name="Note 4 17 4 4" xfId="2046" xr:uid="{00000000-0005-0000-0000-000024610000}"/>
    <cellStyle name="Note 4 17 4 4 2" xfId="4557" xr:uid="{00000000-0005-0000-0000-000025610000}"/>
    <cellStyle name="Note 4 17 4 4 2 2" xfId="21993" xr:uid="{00000000-0005-0000-0000-000026610000}"/>
    <cellStyle name="Note 4 17 4 4 2 3" xfId="36446" xr:uid="{00000000-0005-0000-0000-000027610000}"/>
    <cellStyle name="Note 4 17 4 4 3" xfId="7019" xr:uid="{00000000-0005-0000-0000-000028610000}"/>
    <cellStyle name="Note 4 17 4 4 3 2" xfId="24454" xr:uid="{00000000-0005-0000-0000-000029610000}"/>
    <cellStyle name="Note 4 17 4 4 3 3" xfId="38907" xr:uid="{00000000-0005-0000-0000-00002A610000}"/>
    <cellStyle name="Note 4 17 4 4 4" xfId="9460" xr:uid="{00000000-0005-0000-0000-00002B610000}"/>
    <cellStyle name="Note 4 17 4 4 4 2" xfId="26895" xr:uid="{00000000-0005-0000-0000-00002C610000}"/>
    <cellStyle name="Note 4 17 4 4 4 3" xfId="41348" xr:uid="{00000000-0005-0000-0000-00002D610000}"/>
    <cellStyle name="Note 4 17 4 4 5" xfId="11880" xr:uid="{00000000-0005-0000-0000-00002E610000}"/>
    <cellStyle name="Note 4 17 4 4 5 2" xfId="29315" xr:uid="{00000000-0005-0000-0000-00002F610000}"/>
    <cellStyle name="Note 4 17 4 4 5 3" xfId="43768" xr:uid="{00000000-0005-0000-0000-000030610000}"/>
    <cellStyle name="Note 4 17 4 4 6" xfId="15281" xr:uid="{00000000-0005-0000-0000-000031610000}"/>
    <cellStyle name="Note 4 17 4 4 6 2" xfId="32716" xr:uid="{00000000-0005-0000-0000-000032610000}"/>
    <cellStyle name="Note 4 17 4 4 6 3" xfId="47169" xr:uid="{00000000-0005-0000-0000-000033610000}"/>
    <cellStyle name="Note 4 17 4 4 7" xfId="18887" xr:uid="{00000000-0005-0000-0000-000034610000}"/>
    <cellStyle name="Note 4 17 4 4 8" xfId="20443" xr:uid="{00000000-0005-0000-0000-000035610000}"/>
    <cellStyle name="Note 4 17 4 5" xfId="4554" xr:uid="{00000000-0005-0000-0000-000036610000}"/>
    <cellStyle name="Note 4 17 4 5 2" xfId="14041" xr:uid="{00000000-0005-0000-0000-000037610000}"/>
    <cellStyle name="Note 4 17 4 5 2 2" xfId="31476" xr:uid="{00000000-0005-0000-0000-000038610000}"/>
    <cellStyle name="Note 4 17 4 5 2 3" xfId="45929" xr:uid="{00000000-0005-0000-0000-000039610000}"/>
    <cellStyle name="Note 4 17 4 5 3" xfId="16502" xr:uid="{00000000-0005-0000-0000-00003A610000}"/>
    <cellStyle name="Note 4 17 4 5 3 2" xfId="33937" xr:uid="{00000000-0005-0000-0000-00003B610000}"/>
    <cellStyle name="Note 4 17 4 5 3 3" xfId="48390" xr:uid="{00000000-0005-0000-0000-00003C610000}"/>
    <cellStyle name="Note 4 17 4 5 4" xfId="21990" xr:uid="{00000000-0005-0000-0000-00003D610000}"/>
    <cellStyle name="Note 4 17 4 5 5" xfId="36443" xr:uid="{00000000-0005-0000-0000-00003E610000}"/>
    <cellStyle name="Note 4 17 4 6" xfId="7016" xr:uid="{00000000-0005-0000-0000-00003F610000}"/>
    <cellStyle name="Note 4 17 4 6 2" xfId="24451" xr:uid="{00000000-0005-0000-0000-000040610000}"/>
    <cellStyle name="Note 4 17 4 6 3" xfId="38904" xr:uid="{00000000-0005-0000-0000-000041610000}"/>
    <cellStyle name="Note 4 17 4 7" xfId="9457" xr:uid="{00000000-0005-0000-0000-000042610000}"/>
    <cellStyle name="Note 4 17 4 7 2" xfId="26892" xr:uid="{00000000-0005-0000-0000-000043610000}"/>
    <cellStyle name="Note 4 17 4 7 3" xfId="41345" xr:uid="{00000000-0005-0000-0000-000044610000}"/>
    <cellStyle name="Note 4 17 4 8" xfId="11877" xr:uid="{00000000-0005-0000-0000-000045610000}"/>
    <cellStyle name="Note 4 17 4 8 2" xfId="29312" xr:uid="{00000000-0005-0000-0000-000046610000}"/>
    <cellStyle name="Note 4 17 4 8 3" xfId="43765" xr:uid="{00000000-0005-0000-0000-000047610000}"/>
    <cellStyle name="Note 4 17 4 9" xfId="18884" xr:uid="{00000000-0005-0000-0000-000048610000}"/>
    <cellStyle name="Note 4 17 5" xfId="2047" xr:uid="{00000000-0005-0000-0000-000049610000}"/>
    <cellStyle name="Note 4 17 5 2" xfId="2048" xr:uid="{00000000-0005-0000-0000-00004A610000}"/>
    <cellStyle name="Note 4 17 5 2 2" xfId="4559" xr:uid="{00000000-0005-0000-0000-00004B610000}"/>
    <cellStyle name="Note 4 17 5 2 2 2" xfId="14045" xr:uid="{00000000-0005-0000-0000-00004C610000}"/>
    <cellStyle name="Note 4 17 5 2 2 2 2" xfId="31480" xr:uid="{00000000-0005-0000-0000-00004D610000}"/>
    <cellStyle name="Note 4 17 5 2 2 2 3" xfId="45933" xr:uid="{00000000-0005-0000-0000-00004E610000}"/>
    <cellStyle name="Note 4 17 5 2 2 3" xfId="16506" xr:uid="{00000000-0005-0000-0000-00004F610000}"/>
    <cellStyle name="Note 4 17 5 2 2 3 2" xfId="33941" xr:uid="{00000000-0005-0000-0000-000050610000}"/>
    <cellStyle name="Note 4 17 5 2 2 3 3" xfId="48394" xr:uid="{00000000-0005-0000-0000-000051610000}"/>
    <cellStyle name="Note 4 17 5 2 2 4" xfId="21995" xr:uid="{00000000-0005-0000-0000-000052610000}"/>
    <cellStyle name="Note 4 17 5 2 2 5" xfId="36448" xr:uid="{00000000-0005-0000-0000-000053610000}"/>
    <cellStyle name="Note 4 17 5 2 3" xfId="7021" xr:uid="{00000000-0005-0000-0000-000054610000}"/>
    <cellStyle name="Note 4 17 5 2 3 2" xfId="24456" xr:uid="{00000000-0005-0000-0000-000055610000}"/>
    <cellStyle name="Note 4 17 5 2 3 3" xfId="38909" xr:uid="{00000000-0005-0000-0000-000056610000}"/>
    <cellStyle name="Note 4 17 5 2 4" xfId="9462" xr:uid="{00000000-0005-0000-0000-000057610000}"/>
    <cellStyle name="Note 4 17 5 2 4 2" xfId="26897" xr:uid="{00000000-0005-0000-0000-000058610000}"/>
    <cellStyle name="Note 4 17 5 2 4 3" xfId="41350" xr:uid="{00000000-0005-0000-0000-000059610000}"/>
    <cellStyle name="Note 4 17 5 2 5" xfId="11882" xr:uid="{00000000-0005-0000-0000-00005A610000}"/>
    <cellStyle name="Note 4 17 5 2 5 2" xfId="29317" xr:uid="{00000000-0005-0000-0000-00005B610000}"/>
    <cellStyle name="Note 4 17 5 2 5 3" xfId="43770" xr:uid="{00000000-0005-0000-0000-00005C610000}"/>
    <cellStyle name="Note 4 17 5 2 6" xfId="18889" xr:uid="{00000000-0005-0000-0000-00005D610000}"/>
    <cellStyle name="Note 4 17 5 3" xfId="2049" xr:uid="{00000000-0005-0000-0000-00005E610000}"/>
    <cellStyle name="Note 4 17 5 3 2" xfId="4560" xr:uid="{00000000-0005-0000-0000-00005F610000}"/>
    <cellStyle name="Note 4 17 5 3 2 2" xfId="14046" xr:uid="{00000000-0005-0000-0000-000060610000}"/>
    <cellStyle name="Note 4 17 5 3 2 2 2" xfId="31481" xr:uid="{00000000-0005-0000-0000-000061610000}"/>
    <cellStyle name="Note 4 17 5 3 2 2 3" xfId="45934" xr:uid="{00000000-0005-0000-0000-000062610000}"/>
    <cellStyle name="Note 4 17 5 3 2 3" xfId="16507" xr:uid="{00000000-0005-0000-0000-000063610000}"/>
    <cellStyle name="Note 4 17 5 3 2 3 2" xfId="33942" xr:uid="{00000000-0005-0000-0000-000064610000}"/>
    <cellStyle name="Note 4 17 5 3 2 3 3" xfId="48395" xr:uid="{00000000-0005-0000-0000-000065610000}"/>
    <cellStyle name="Note 4 17 5 3 2 4" xfId="21996" xr:uid="{00000000-0005-0000-0000-000066610000}"/>
    <cellStyle name="Note 4 17 5 3 2 5" xfId="36449" xr:uid="{00000000-0005-0000-0000-000067610000}"/>
    <cellStyle name="Note 4 17 5 3 3" xfId="7022" xr:uid="{00000000-0005-0000-0000-000068610000}"/>
    <cellStyle name="Note 4 17 5 3 3 2" xfId="24457" xr:uid="{00000000-0005-0000-0000-000069610000}"/>
    <cellStyle name="Note 4 17 5 3 3 3" xfId="38910" xr:uid="{00000000-0005-0000-0000-00006A610000}"/>
    <cellStyle name="Note 4 17 5 3 4" xfId="9463" xr:uid="{00000000-0005-0000-0000-00006B610000}"/>
    <cellStyle name="Note 4 17 5 3 4 2" xfId="26898" xr:uid="{00000000-0005-0000-0000-00006C610000}"/>
    <cellStyle name="Note 4 17 5 3 4 3" xfId="41351" xr:uid="{00000000-0005-0000-0000-00006D610000}"/>
    <cellStyle name="Note 4 17 5 3 5" xfId="11883" xr:uid="{00000000-0005-0000-0000-00006E610000}"/>
    <cellStyle name="Note 4 17 5 3 5 2" xfId="29318" xr:uid="{00000000-0005-0000-0000-00006F610000}"/>
    <cellStyle name="Note 4 17 5 3 5 3" xfId="43771" xr:uid="{00000000-0005-0000-0000-000070610000}"/>
    <cellStyle name="Note 4 17 5 3 6" xfId="18890" xr:uid="{00000000-0005-0000-0000-000071610000}"/>
    <cellStyle name="Note 4 17 5 4" xfId="2050" xr:uid="{00000000-0005-0000-0000-000072610000}"/>
    <cellStyle name="Note 4 17 5 4 2" xfId="4561" xr:uid="{00000000-0005-0000-0000-000073610000}"/>
    <cellStyle name="Note 4 17 5 4 2 2" xfId="21997" xr:uid="{00000000-0005-0000-0000-000074610000}"/>
    <cellStyle name="Note 4 17 5 4 2 3" xfId="36450" xr:uid="{00000000-0005-0000-0000-000075610000}"/>
    <cellStyle name="Note 4 17 5 4 3" xfId="7023" xr:uid="{00000000-0005-0000-0000-000076610000}"/>
    <cellStyle name="Note 4 17 5 4 3 2" xfId="24458" xr:uid="{00000000-0005-0000-0000-000077610000}"/>
    <cellStyle name="Note 4 17 5 4 3 3" xfId="38911" xr:uid="{00000000-0005-0000-0000-000078610000}"/>
    <cellStyle name="Note 4 17 5 4 4" xfId="9464" xr:uid="{00000000-0005-0000-0000-000079610000}"/>
    <cellStyle name="Note 4 17 5 4 4 2" xfId="26899" xr:uid="{00000000-0005-0000-0000-00007A610000}"/>
    <cellStyle name="Note 4 17 5 4 4 3" xfId="41352" xr:uid="{00000000-0005-0000-0000-00007B610000}"/>
    <cellStyle name="Note 4 17 5 4 5" xfId="11884" xr:uid="{00000000-0005-0000-0000-00007C610000}"/>
    <cellStyle name="Note 4 17 5 4 5 2" xfId="29319" xr:uid="{00000000-0005-0000-0000-00007D610000}"/>
    <cellStyle name="Note 4 17 5 4 5 3" xfId="43772" xr:uid="{00000000-0005-0000-0000-00007E610000}"/>
    <cellStyle name="Note 4 17 5 4 6" xfId="15282" xr:uid="{00000000-0005-0000-0000-00007F610000}"/>
    <cellStyle name="Note 4 17 5 4 6 2" xfId="32717" xr:uid="{00000000-0005-0000-0000-000080610000}"/>
    <cellStyle name="Note 4 17 5 4 6 3" xfId="47170" xr:uid="{00000000-0005-0000-0000-000081610000}"/>
    <cellStyle name="Note 4 17 5 4 7" xfId="18891" xr:uid="{00000000-0005-0000-0000-000082610000}"/>
    <cellStyle name="Note 4 17 5 4 8" xfId="20444" xr:uid="{00000000-0005-0000-0000-000083610000}"/>
    <cellStyle name="Note 4 17 5 5" xfId="4558" xr:uid="{00000000-0005-0000-0000-000084610000}"/>
    <cellStyle name="Note 4 17 5 5 2" xfId="14044" xr:uid="{00000000-0005-0000-0000-000085610000}"/>
    <cellStyle name="Note 4 17 5 5 2 2" xfId="31479" xr:uid="{00000000-0005-0000-0000-000086610000}"/>
    <cellStyle name="Note 4 17 5 5 2 3" xfId="45932" xr:uid="{00000000-0005-0000-0000-000087610000}"/>
    <cellStyle name="Note 4 17 5 5 3" xfId="16505" xr:uid="{00000000-0005-0000-0000-000088610000}"/>
    <cellStyle name="Note 4 17 5 5 3 2" xfId="33940" xr:uid="{00000000-0005-0000-0000-000089610000}"/>
    <cellStyle name="Note 4 17 5 5 3 3" xfId="48393" xr:uid="{00000000-0005-0000-0000-00008A610000}"/>
    <cellStyle name="Note 4 17 5 5 4" xfId="21994" xr:uid="{00000000-0005-0000-0000-00008B610000}"/>
    <cellStyle name="Note 4 17 5 5 5" xfId="36447" xr:uid="{00000000-0005-0000-0000-00008C610000}"/>
    <cellStyle name="Note 4 17 5 6" xfId="7020" xr:uid="{00000000-0005-0000-0000-00008D610000}"/>
    <cellStyle name="Note 4 17 5 6 2" xfId="24455" xr:uid="{00000000-0005-0000-0000-00008E610000}"/>
    <cellStyle name="Note 4 17 5 6 3" xfId="38908" xr:uid="{00000000-0005-0000-0000-00008F610000}"/>
    <cellStyle name="Note 4 17 5 7" xfId="9461" xr:uid="{00000000-0005-0000-0000-000090610000}"/>
    <cellStyle name="Note 4 17 5 7 2" xfId="26896" xr:uid="{00000000-0005-0000-0000-000091610000}"/>
    <cellStyle name="Note 4 17 5 7 3" xfId="41349" xr:uid="{00000000-0005-0000-0000-000092610000}"/>
    <cellStyle name="Note 4 17 5 8" xfId="11881" xr:uid="{00000000-0005-0000-0000-000093610000}"/>
    <cellStyle name="Note 4 17 5 8 2" xfId="29316" xr:uid="{00000000-0005-0000-0000-000094610000}"/>
    <cellStyle name="Note 4 17 5 8 3" xfId="43769" xr:uid="{00000000-0005-0000-0000-000095610000}"/>
    <cellStyle name="Note 4 17 5 9" xfId="18888" xr:uid="{00000000-0005-0000-0000-000096610000}"/>
    <cellStyle name="Note 4 17 6" xfId="2051" xr:uid="{00000000-0005-0000-0000-000097610000}"/>
    <cellStyle name="Note 4 17 6 2" xfId="4562" xr:uid="{00000000-0005-0000-0000-000098610000}"/>
    <cellStyle name="Note 4 17 6 2 2" xfId="14047" xr:uid="{00000000-0005-0000-0000-000099610000}"/>
    <cellStyle name="Note 4 17 6 2 2 2" xfId="31482" xr:uid="{00000000-0005-0000-0000-00009A610000}"/>
    <cellStyle name="Note 4 17 6 2 2 3" xfId="45935" xr:uid="{00000000-0005-0000-0000-00009B610000}"/>
    <cellStyle name="Note 4 17 6 2 3" xfId="16508" xr:uid="{00000000-0005-0000-0000-00009C610000}"/>
    <cellStyle name="Note 4 17 6 2 3 2" xfId="33943" xr:uid="{00000000-0005-0000-0000-00009D610000}"/>
    <cellStyle name="Note 4 17 6 2 3 3" xfId="48396" xr:uid="{00000000-0005-0000-0000-00009E610000}"/>
    <cellStyle name="Note 4 17 6 2 4" xfId="21998" xr:uid="{00000000-0005-0000-0000-00009F610000}"/>
    <cellStyle name="Note 4 17 6 2 5" xfId="36451" xr:uid="{00000000-0005-0000-0000-0000A0610000}"/>
    <cellStyle name="Note 4 17 6 3" xfId="7024" xr:uid="{00000000-0005-0000-0000-0000A1610000}"/>
    <cellStyle name="Note 4 17 6 3 2" xfId="24459" xr:uid="{00000000-0005-0000-0000-0000A2610000}"/>
    <cellStyle name="Note 4 17 6 3 3" xfId="38912" xr:uid="{00000000-0005-0000-0000-0000A3610000}"/>
    <cellStyle name="Note 4 17 6 4" xfId="9465" xr:uid="{00000000-0005-0000-0000-0000A4610000}"/>
    <cellStyle name="Note 4 17 6 4 2" xfId="26900" xr:uid="{00000000-0005-0000-0000-0000A5610000}"/>
    <cellStyle name="Note 4 17 6 4 3" xfId="41353" xr:uid="{00000000-0005-0000-0000-0000A6610000}"/>
    <cellStyle name="Note 4 17 6 5" xfId="11885" xr:uid="{00000000-0005-0000-0000-0000A7610000}"/>
    <cellStyle name="Note 4 17 6 5 2" xfId="29320" xr:uid="{00000000-0005-0000-0000-0000A8610000}"/>
    <cellStyle name="Note 4 17 6 5 3" xfId="43773" xr:uid="{00000000-0005-0000-0000-0000A9610000}"/>
    <cellStyle name="Note 4 17 6 6" xfId="18892" xr:uid="{00000000-0005-0000-0000-0000AA610000}"/>
    <cellStyle name="Note 4 17 7" xfId="2052" xr:uid="{00000000-0005-0000-0000-0000AB610000}"/>
    <cellStyle name="Note 4 17 7 2" xfId="4563" xr:uid="{00000000-0005-0000-0000-0000AC610000}"/>
    <cellStyle name="Note 4 17 7 2 2" xfId="14048" xr:uid="{00000000-0005-0000-0000-0000AD610000}"/>
    <cellStyle name="Note 4 17 7 2 2 2" xfId="31483" xr:uid="{00000000-0005-0000-0000-0000AE610000}"/>
    <cellStyle name="Note 4 17 7 2 2 3" xfId="45936" xr:uid="{00000000-0005-0000-0000-0000AF610000}"/>
    <cellStyle name="Note 4 17 7 2 3" xfId="16509" xr:uid="{00000000-0005-0000-0000-0000B0610000}"/>
    <cellStyle name="Note 4 17 7 2 3 2" xfId="33944" xr:uid="{00000000-0005-0000-0000-0000B1610000}"/>
    <cellStyle name="Note 4 17 7 2 3 3" xfId="48397" xr:uid="{00000000-0005-0000-0000-0000B2610000}"/>
    <cellStyle name="Note 4 17 7 2 4" xfId="21999" xr:uid="{00000000-0005-0000-0000-0000B3610000}"/>
    <cellStyle name="Note 4 17 7 2 5" xfId="36452" xr:uid="{00000000-0005-0000-0000-0000B4610000}"/>
    <cellStyle name="Note 4 17 7 3" xfId="7025" xr:uid="{00000000-0005-0000-0000-0000B5610000}"/>
    <cellStyle name="Note 4 17 7 3 2" xfId="24460" xr:uid="{00000000-0005-0000-0000-0000B6610000}"/>
    <cellStyle name="Note 4 17 7 3 3" xfId="38913" xr:uid="{00000000-0005-0000-0000-0000B7610000}"/>
    <cellStyle name="Note 4 17 7 4" xfId="9466" xr:uid="{00000000-0005-0000-0000-0000B8610000}"/>
    <cellStyle name="Note 4 17 7 4 2" xfId="26901" xr:uid="{00000000-0005-0000-0000-0000B9610000}"/>
    <cellStyle name="Note 4 17 7 4 3" xfId="41354" xr:uid="{00000000-0005-0000-0000-0000BA610000}"/>
    <cellStyle name="Note 4 17 7 5" xfId="11886" xr:uid="{00000000-0005-0000-0000-0000BB610000}"/>
    <cellStyle name="Note 4 17 7 5 2" xfId="29321" xr:uid="{00000000-0005-0000-0000-0000BC610000}"/>
    <cellStyle name="Note 4 17 7 5 3" xfId="43774" xr:uid="{00000000-0005-0000-0000-0000BD610000}"/>
    <cellStyle name="Note 4 17 7 6" xfId="18893" xr:uid="{00000000-0005-0000-0000-0000BE610000}"/>
    <cellStyle name="Note 4 17 8" xfId="2053" xr:uid="{00000000-0005-0000-0000-0000BF610000}"/>
    <cellStyle name="Note 4 17 8 2" xfId="4564" xr:uid="{00000000-0005-0000-0000-0000C0610000}"/>
    <cellStyle name="Note 4 17 8 2 2" xfId="22000" xr:uid="{00000000-0005-0000-0000-0000C1610000}"/>
    <cellStyle name="Note 4 17 8 2 3" xfId="36453" xr:uid="{00000000-0005-0000-0000-0000C2610000}"/>
    <cellStyle name="Note 4 17 8 3" xfId="7026" xr:uid="{00000000-0005-0000-0000-0000C3610000}"/>
    <cellStyle name="Note 4 17 8 3 2" xfId="24461" xr:uid="{00000000-0005-0000-0000-0000C4610000}"/>
    <cellStyle name="Note 4 17 8 3 3" xfId="38914" xr:uid="{00000000-0005-0000-0000-0000C5610000}"/>
    <cellStyle name="Note 4 17 8 4" xfId="9467" xr:uid="{00000000-0005-0000-0000-0000C6610000}"/>
    <cellStyle name="Note 4 17 8 4 2" xfId="26902" xr:uid="{00000000-0005-0000-0000-0000C7610000}"/>
    <cellStyle name="Note 4 17 8 4 3" xfId="41355" xr:uid="{00000000-0005-0000-0000-0000C8610000}"/>
    <cellStyle name="Note 4 17 8 5" xfId="11887" xr:uid="{00000000-0005-0000-0000-0000C9610000}"/>
    <cellStyle name="Note 4 17 8 5 2" xfId="29322" xr:uid="{00000000-0005-0000-0000-0000CA610000}"/>
    <cellStyle name="Note 4 17 8 5 3" xfId="43775" xr:uid="{00000000-0005-0000-0000-0000CB610000}"/>
    <cellStyle name="Note 4 17 8 6" xfId="15283" xr:uid="{00000000-0005-0000-0000-0000CC610000}"/>
    <cellStyle name="Note 4 17 8 6 2" xfId="32718" xr:uid="{00000000-0005-0000-0000-0000CD610000}"/>
    <cellStyle name="Note 4 17 8 6 3" xfId="47171" xr:uid="{00000000-0005-0000-0000-0000CE610000}"/>
    <cellStyle name="Note 4 17 8 7" xfId="18894" xr:uid="{00000000-0005-0000-0000-0000CF610000}"/>
    <cellStyle name="Note 4 17 8 8" xfId="20445" xr:uid="{00000000-0005-0000-0000-0000D0610000}"/>
    <cellStyle name="Note 4 17 9" xfId="4545" xr:uid="{00000000-0005-0000-0000-0000D1610000}"/>
    <cellStyle name="Note 4 17 9 2" xfId="14034" xr:uid="{00000000-0005-0000-0000-0000D2610000}"/>
    <cellStyle name="Note 4 17 9 2 2" xfId="31469" xr:uid="{00000000-0005-0000-0000-0000D3610000}"/>
    <cellStyle name="Note 4 17 9 2 3" xfId="45922" xr:uid="{00000000-0005-0000-0000-0000D4610000}"/>
    <cellStyle name="Note 4 17 9 3" xfId="16495" xr:uid="{00000000-0005-0000-0000-0000D5610000}"/>
    <cellStyle name="Note 4 17 9 3 2" xfId="33930" xr:uid="{00000000-0005-0000-0000-0000D6610000}"/>
    <cellStyle name="Note 4 17 9 3 3" xfId="48383" xr:uid="{00000000-0005-0000-0000-0000D7610000}"/>
    <cellStyle name="Note 4 17 9 4" xfId="21981" xr:uid="{00000000-0005-0000-0000-0000D8610000}"/>
    <cellStyle name="Note 4 17 9 5" xfId="36434" xr:uid="{00000000-0005-0000-0000-0000D9610000}"/>
    <cellStyle name="Note 4 18" xfId="2054" xr:uid="{00000000-0005-0000-0000-0000DA610000}"/>
    <cellStyle name="Note 4 18 10" xfId="7027" xr:uid="{00000000-0005-0000-0000-0000DB610000}"/>
    <cellStyle name="Note 4 18 10 2" xfId="24462" xr:uid="{00000000-0005-0000-0000-0000DC610000}"/>
    <cellStyle name="Note 4 18 10 3" xfId="38915" xr:uid="{00000000-0005-0000-0000-0000DD610000}"/>
    <cellStyle name="Note 4 18 11" xfId="9468" xr:uid="{00000000-0005-0000-0000-0000DE610000}"/>
    <cellStyle name="Note 4 18 11 2" xfId="26903" xr:uid="{00000000-0005-0000-0000-0000DF610000}"/>
    <cellStyle name="Note 4 18 11 3" xfId="41356" xr:uid="{00000000-0005-0000-0000-0000E0610000}"/>
    <cellStyle name="Note 4 18 12" xfId="11888" xr:uid="{00000000-0005-0000-0000-0000E1610000}"/>
    <cellStyle name="Note 4 18 12 2" xfId="29323" xr:uid="{00000000-0005-0000-0000-0000E2610000}"/>
    <cellStyle name="Note 4 18 12 3" xfId="43776" xr:uid="{00000000-0005-0000-0000-0000E3610000}"/>
    <cellStyle name="Note 4 18 13" xfId="18895" xr:uid="{00000000-0005-0000-0000-0000E4610000}"/>
    <cellStyle name="Note 4 18 2" xfId="2055" xr:uid="{00000000-0005-0000-0000-0000E5610000}"/>
    <cellStyle name="Note 4 18 2 2" xfId="2056" xr:uid="{00000000-0005-0000-0000-0000E6610000}"/>
    <cellStyle name="Note 4 18 2 2 2" xfId="4567" xr:uid="{00000000-0005-0000-0000-0000E7610000}"/>
    <cellStyle name="Note 4 18 2 2 2 2" xfId="14051" xr:uid="{00000000-0005-0000-0000-0000E8610000}"/>
    <cellStyle name="Note 4 18 2 2 2 2 2" xfId="31486" xr:uid="{00000000-0005-0000-0000-0000E9610000}"/>
    <cellStyle name="Note 4 18 2 2 2 2 3" xfId="45939" xr:uid="{00000000-0005-0000-0000-0000EA610000}"/>
    <cellStyle name="Note 4 18 2 2 2 3" xfId="16512" xr:uid="{00000000-0005-0000-0000-0000EB610000}"/>
    <cellStyle name="Note 4 18 2 2 2 3 2" xfId="33947" xr:uid="{00000000-0005-0000-0000-0000EC610000}"/>
    <cellStyle name="Note 4 18 2 2 2 3 3" xfId="48400" xr:uid="{00000000-0005-0000-0000-0000ED610000}"/>
    <cellStyle name="Note 4 18 2 2 2 4" xfId="22003" xr:uid="{00000000-0005-0000-0000-0000EE610000}"/>
    <cellStyle name="Note 4 18 2 2 2 5" xfId="36456" xr:uid="{00000000-0005-0000-0000-0000EF610000}"/>
    <cellStyle name="Note 4 18 2 2 3" xfId="7029" xr:uid="{00000000-0005-0000-0000-0000F0610000}"/>
    <cellStyle name="Note 4 18 2 2 3 2" xfId="24464" xr:uid="{00000000-0005-0000-0000-0000F1610000}"/>
    <cellStyle name="Note 4 18 2 2 3 3" xfId="38917" xr:uid="{00000000-0005-0000-0000-0000F2610000}"/>
    <cellStyle name="Note 4 18 2 2 4" xfId="9470" xr:uid="{00000000-0005-0000-0000-0000F3610000}"/>
    <cellStyle name="Note 4 18 2 2 4 2" xfId="26905" xr:uid="{00000000-0005-0000-0000-0000F4610000}"/>
    <cellStyle name="Note 4 18 2 2 4 3" xfId="41358" xr:uid="{00000000-0005-0000-0000-0000F5610000}"/>
    <cellStyle name="Note 4 18 2 2 5" xfId="11890" xr:uid="{00000000-0005-0000-0000-0000F6610000}"/>
    <cellStyle name="Note 4 18 2 2 5 2" xfId="29325" xr:uid="{00000000-0005-0000-0000-0000F7610000}"/>
    <cellStyle name="Note 4 18 2 2 5 3" xfId="43778" xr:uid="{00000000-0005-0000-0000-0000F8610000}"/>
    <cellStyle name="Note 4 18 2 2 6" xfId="18897" xr:uid="{00000000-0005-0000-0000-0000F9610000}"/>
    <cellStyle name="Note 4 18 2 3" xfId="2057" xr:uid="{00000000-0005-0000-0000-0000FA610000}"/>
    <cellStyle name="Note 4 18 2 3 2" xfId="4568" xr:uid="{00000000-0005-0000-0000-0000FB610000}"/>
    <cellStyle name="Note 4 18 2 3 2 2" xfId="14052" xr:uid="{00000000-0005-0000-0000-0000FC610000}"/>
    <cellStyle name="Note 4 18 2 3 2 2 2" xfId="31487" xr:uid="{00000000-0005-0000-0000-0000FD610000}"/>
    <cellStyle name="Note 4 18 2 3 2 2 3" xfId="45940" xr:uid="{00000000-0005-0000-0000-0000FE610000}"/>
    <cellStyle name="Note 4 18 2 3 2 3" xfId="16513" xr:uid="{00000000-0005-0000-0000-0000FF610000}"/>
    <cellStyle name="Note 4 18 2 3 2 3 2" xfId="33948" xr:uid="{00000000-0005-0000-0000-000000620000}"/>
    <cellStyle name="Note 4 18 2 3 2 3 3" xfId="48401" xr:uid="{00000000-0005-0000-0000-000001620000}"/>
    <cellStyle name="Note 4 18 2 3 2 4" xfId="22004" xr:uid="{00000000-0005-0000-0000-000002620000}"/>
    <cellStyle name="Note 4 18 2 3 2 5" xfId="36457" xr:uid="{00000000-0005-0000-0000-000003620000}"/>
    <cellStyle name="Note 4 18 2 3 3" xfId="7030" xr:uid="{00000000-0005-0000-0000-000004620000}"/>
    <cellStyle name="Note 4 18 2 3 3 2" xfId="24465" xr:uid="{00000000-0005-0000-0000-000005620000}"/>
    <cellStyle name="Note 4 18 2 3 3 3" xfId="38918" xr:uid="{00000000-0005-0000-0000-000006620000}"/>
    <cellStyle name="Note 4 18 2 3 4" xfId="9471" xr:uid="{00000000-0005-0000-0000-000007620000}"/>
    <cellStyle name="Note 4 18 2 3 4 2" xfId="26906" xr:uid="{00000000-0005-0000-0000-000008620000}"/>
    <cellStyle name="Note 4 18 2 3 4 3" xfId="41359" xr:uid="{00000000-0005-0000-0000-000009620000}"/>
    <cellStyle name="Note 4 18 2 3 5" xfId="11891" xr:uid="{00000000-0005-0000-0000-00000A620000}"/>
    <cellStyle name="Note 4 18 2 3 5 2" xfId="29326" xr:uid="{00000000-0005-0000-0000-00000B620000}"/>
    <cellStyle name="Note 4 18 2 3 5 3" xfId="43779" xr:uid="{00000000-0005-0000-0000-00000C620000}"/>
    <cellStyle name="Note 4 18 2 3 6" xfId="18898" xr:uid="{00000000-0005-0000-0000-00000D620000}"/>
    <cellStyle name="Note 4 18 2 4" xfId="2058" xr:uid="{00000000-0005-0000-0000-00000E620000}"/>
    <cellStyle name="Note 4 18 2 4 2" xfId="4569" xr:uid="{00000000-0005-0000-0000-00000F620000}"/>
    <cellStyle name="Note 4 18 2 4 2 2" xfId="22005" xr:uid="{00000000-0005-0000-0000-000010620000}"/>
    <cellStyle name="Note 4 18 2 4 2 3" xfId="36458" xr:uid="{00000000-0005-0000-0000-000011620000}"/>
    <cellStyle name="Note 4 18 2 4 3" xfId="7031" xr:uid="{00000000-0005-0000-0000-000012620000}"/>
    <cellStyle name="Note 4 18 2 4 3 2" xfId="24466" xr:uid="{00000000-0005-0000-0000-000013620000}"/>
    <cellStyle name="Note 4 18 2 4 3 3" xfId="38919" xr:uid="{00000000-0005-0000-0000-000014620000}"/>
    <cellStyle name="Note 4 18 2 4 4" xfId="9472" xr:uid="{00000000-0005-0000-0000-000015620000}"/>
    <cellStyle name="Note 4 18 2 4 4 2" xfId="26907" xr:uid="{00000000-0005-0000-0000-000016620000}"/>
    <cellStyle name="Note 4 18 2 4 4 3" xfId="41360" xr:uid="{00000000-0005-0000-0000-000017620000}"/>
    <cellStyle name="Note 4 18 2 4 5" xfId="11892" xr:uid="{00000000-0005-0000-0000-000018620000}"/>
    <cellStyle name="Note 4 18 2 4 5 2" xfId="29327" xr:uid="{00000000-0005-0000-0000-000019620000}"/>
    <cellStyle name="Note 4 18 2 4 5 3" xfId="43780" xr:uid="{00000000-0005-0000-0000-00001A620000}"/>
    <cellStyle name="Note 4 18 2 4 6" xfId="15284" xr:uid="{00000000-0005-0000-0000-00001B620000}"/>
    <cellStyle name="Note 4 18 2 4 6 2" xfId="32719" xr:uid="{00000000-0005-0000-0000-00001C620000}"/>
    <cellStyle name="Note 4 18 2 4 6 3" xfId="47172" xr:uid="{00000000-0005-0000-0000-00001D620000}"/>
    <cellStyle name="Note 4 18 2 4 7" xfId="18899" xr:uid="{00000000-0005-0000-0000-00001E620000}"/>
    <cellStyle name="Note 4 18 2 4 8" xfId="20446" xr:uid="{00000000-0005-0000-0000-00001F620000}"/>
    <cellStyle name="Note 4 18 2 5" xfId="4566" xr:uid="{00000000-0005-0000-0000-000020620000}"/>
    <cellStyle name="Note 4 18 2 5 2" xfId="14050" xr:uid="{00000000-0005-0000-0000-000021620000}"/>
    <cellStyle name="Note 4 18 2 5 2 2" xfId="31485" xr:uid="{00000000-0005-0000-0000-000022620000}"/>
    <cellStyle name="Note 4 18 2 5 2 3" xfId="45938" xr:uid="{00000000-0005-0000-0000-000023620000}"/>
    <cellStyle name="Note 4 18 2 5 3" xfId="16511" xr:uid="{00000000-0005-0000-0000-000024620000}"/>
    <cellStyle name="Note 4 18 2 5 3 2" xfId="33946" xr:uid="{00000000-0005-0000-0000-000025620000}"/>
    <cellStyle name="Note 4 18 2 5 3 3" xfId="48399" xr:uid="{00000000-0005-0000-0000-000026620000}"/>
    <cellStyle name="Note 4 18 2 5 4" xfId="22002" xr:uid="{00000000-0005-0000-0000-000027620000}"/>
    <cellStyle name="Note 4 18 2 5 5" xfId="36455" xr:uid="{00000000-0005-0000-0000-000028620000}"/>
    <cellStyle name="Note 4 18 2 6" xfId="7028" xr:uid="{00000000-0005-0000-0000-000029620000}"/>
    <cellStyle name="Note 4 18 2 6 2" xfId="24463" xr:uid="{00000000-0005-0000-0000-00002A620000}"/>
    <cellStyle name="Note 4 18 2 6 3" xfId="38916" xr:uid="{00000000-0005-0000-0000-00002B620000}"/>
    <cellStyle name="Note 4 18 2 7" xfId="9469" xr:uid="{00000000-0005-0000-0000-00002C620000}"/>
    <cellStyle name="Note 4 18 2 7 2" xfId="26904" xr:uid="{00000000-0005-0000-0000-00002D620000}"/>
    <cellStyle name="Note 4 18 2 7 3" xfId="41357" xr:uid="{00000000-0005-0000-0000-00002E620000}"/>
    <cellStyle name="Note 4 18 2 8" xfId="11889" xr:uid="{00000000-0005-0000-0000-00002F620000}"/>
    <cellStyle name="Note 4 18 2 8 2" xfId="29324" xr:uid="{00000000-0005-0000-0000-000030620000}"/>
    <cellStyle name="Note 4 18 2 8 3" xfId="43777" xr:uid="{00000000-0005-0000-0000-000031620000}"/>
    <cellStyle name="Note 4 18 2 9" xfId="18896" xr:uid="{00000000-0005-0000-0000-000032620000}"/>
    <cellStyle name="Note 4 18 3" xfId="2059" xr:uid="{00000000-0005-0000-0000-000033620000}"/>
    <cellStyle name="Note 4 18 3 2" xfId="2060" xr:uid="{00000000-0005-0000-0000-000034620000}"/>
    <cellStyle name="Note 4 18 3 2 2" xfId="4571" xr:uid="{00000000-0005-0000-0000-000035620000}"/>
    <cellStyle name="Note 4 18 3 2 2 2" xfId="14054" xr:uid="{00000000-0005-0000-0000-000036620000}"/>
    <cellStyle name="Note 4 18 3 2 2 2 2" xfId="31489" xr:uid="{00000000-0005-0000-0000-000037620000}"/>
    <cellStyle name="Note 4 18 3 2 2 2 3" xfId="45942" xr:uid="{00000000-0005-0000-0000-000038620000}"/>
    <cellStyle name="Note 4 18 3 2 2 3" xfId="16515" xr:uid="{00000000-0005-0000-0000-000039620000}"/>
    <cellStyle name="Note 4 18 3 2 2 3 2" xfId="33950" xr:uid="{00000000-0005-0000-0000-00003A620000}"/>
    <cellStyle name="Note 4 18 3 2 2 3 3" xfId="48403" xr:uid="{00000000-0005-0000-0000-00003B620000}"/>
    <cellStyle name="Note 4 18 3 2 2 4" xfId="22007" xr:uid="{00000000-0005-0000-0000-00003C620000}"/>
    <cellStyle name="Note 4 18 3 2 2 5" xfId="36460" xr:uid="{00000000-0005-0000-0000-00003D620000}"/>
    <cellStyle name="Note 4 18 3 2 3" xfId="7033" xr:uid="{00000000-0005-0000-0000-00003E620000}"/>
    <cellStyle name="Note 4 18 3 2 3 2" xfId="24468" xr:uid="{00000000-0005-0000-0000-00003F620000}"/>
    <cellStyle name="Note 4 18 3 2 3 3" xfId="38921" xr:uid="{00000000-0005-0000-0000-000040620000}"/>
    <cellStyle name="Note 4 18 3 2 4" xfId="9474" xr:uid="{00000000-0005-0000-0000-000041620000}"/>
    <cellStyle name="Note 4 18 3 2 4 2" xfId="26909" xr:uid="{00000000-0005-0000-0000-000042620000}"/>
    <cellStyle name="Note 4 18 3 2 4 3" xfId="41362" xr:uid="{00000000-0005-0000-0000-000043620000}"/>
    <cellStyle name="Note 4 18 3 2 5" xfId="11894" xr:uid="{00000000-0005-0000-0000-000044620000}"/>
    <cellStyle name="Note 4 18 3 2 5 2" xfId="29329" xr:uid="{00000000-0005-0000-0000-000045620000}"/>
    <cellStyle name="Note 4 18 3 2 5 3" xfId="43782" xr:uid="{00000000-0005-0000-0000-000046620000}"/>
    <cellStyle name="Note 4 18 3 2 6" xfId="18901" xr:uid="{00000000-0005-0000-0000-000047620000}"/>
    <cellStyle name="Note 4 18 3 3" xfId="2061" xr:uid="{00000000-0005-0000-0000-000048620000}"/>
    <cellStyle name="Note 4 18 3 3 2" xfId="4572" xr:uid="{00000000-0005-0000-0000-000049620000}"/>
    <cellStyle name="Note 4 18 3 3 2 2" xfId="14055" xr:uid="{00000000-0005-0000-0000-00004A620000}"/>
    <cellStyle name="Note 4 18 3 3 2 2 2" xfId="31490" xr:uid="{00000000-0005-0000-0000-00004B620000}"/>
    <cellStyle name="Note 4 18 3 3 2 2 3" xfId="45943" xr:uid="{00000000-0005-0000-0000-00004C620000}"/>
    <cellStyle name="Note 4 18 3 3 2 3" xfId="16516" xr:uid="{00000000-0005-0000-0000-00004D620000}"/>
    <cellStyle name="Note 4 18 3 3 2 3 2" xfId="33951" xr:uid="{00000000-0005-0000-0000-00004E620000}"/>
    <cellStyle name="Note 4 18 3 3 2 3 3" xfId="48404" xr:uid="{00000000-0005-0000-0000-00004F620000}"/>
    <cellStyle name="Note 4 18 3 3 2 4" xfId="22008" xr:uid="{00000000-0005-0000-0000-000050620000}"/>
    <cellStyle name="Note 4 18 3 3 2 5" xfId="36461" xr:uid="{00000000-0005-0000-0000-000051620000}"/>
    <cellStyle name="Note 4 18 3 3 3" xfId="7034" xr:uid="{00000000-0005-0000-0000-000052620000}"/>
    <cellStyle name="Note 4 18 3 3 3 2" xfId="24469" xr:uid="{00000000-0005-0000-0000-000053620000}"/>
    <cellStyle name="Note 4 18 3 3 3 3" xfId="38922" xr:uid="{00000000-0005-0000-0000-000054620000}"/>
    <cellStyle name="Note 4 18 3 3 4" xfId="9475" xr:uid="{00000000-0005-0000-0000-000055620000}"/>
    <cellStyle name="Note 4 18 3 3 4 2" xfId="26910" xr:uid="{00000000-0005-0000-0000-000056620000}"/>
    <cellStyle name="Note 4 18 3 3 4 3" xfId="41363" xr:uid="{00000000-0005-0000-0000-000057620000}"/>
    <cellStyle name="Note 4 18 3 3 5" xfId="11895" xr:uid="{00000000-0005-0000-0000-000058620000}"/>
    <cellStyle name="Note 4 18 3 3 5 2" xfId="29330" xr:uid="{00000000-0005-0000-0000-000059620000}"/>
    <cellStyle name="Note 4 18 3 3 5 3" xfId="43783" xr:uid="{00000000-0005-0000-0000-00005A620000}"/>
    <cellStyle name="Note 4 18 3 3 6" xfId="18902" xr:uid="{00000000-0005-0000-0000-00005B620000}"/>
    <cellStyle name="Note 4 18 3 4" xfId="2062" xr:uid="{00000000-0005-0000-0000-00005C620000}"/>
    <cellStyle name="Note 4 18 3 4 2" xfId="4573" xr:uid="{00000000-0005-0000-0000-00005D620000}"/>
    <cellStyle name="Note 4 18 3 4 2 2" xfId="22009" xr:uid="{00000000-0005-0000-0000-00005E620000}"/>
    <cellStyle name="Note 4 18 3 4 2 3" xfId="36462" xr:uid="{00000000-0005-0000-0000-00005F620000}"/>
    <cellStyle name="Note 4 18 3 4 3" xfId="7035" xr:uid="{00000000-0005-0000-0000-000060620000}"/>
    <cellStyle name="Note 4 18 3 4 3 2" xfId="24470" xr:uid="{00000000-0005-0000-0000-000061620000}"/>
    <cellStyle name="Note 4 18 3 4 3 3" xfId="38923" xr:uid="{00000000-0005-0000-0000-000062620000}"/>
    <cellStyle name="Note 4 18 3 4 4" xfId="9476" xr:uid="{00000000-0005-0000-0000-000063620000}"/>
    <cellStyle name="Note 4 18 3 4 4 2" xfId="26911" xr:uid="{00000000-0005-0000-0000-000064620000}"/>
    <cellStyle name="Note 4 18 3 4 4 3" xfId="41364" xr:uid="{00000000-0005-0000-0000-000065620000}"/>
    <cellStyle name="Note 4 18 3 4 5" xfId="11896" xr:uid="{00000000-0005-0000-0000-000066620000}"/>
    <cellStyle name="Note 4 18 3 4 5 2" xfId="29331" xr:uid="{00000000-0005-0000-0000-000067620000}"/>
    <cellStyle name="Note 4 18 3 4 5 3" xfId="43784" xr:uid="{00000000-0005-0000-0000-000068620000}"/>
    <cellStyle name="Note 4 18 3 4 6" xfId="15285" xr:uid="{00000000-0005-0000-0000-000069620000}"/>
    <cellStyle name="Note 4 18 3 4 6 2" xfId="32720" xr:uid="{00000000-0005-0000-0000-00006A620000}"/>
    <cellStyle name="Note 4 18 3 4 6 3" xfId="47173" xr:uid="{00000000-0005-0000-0000-00006B620000}"/>
    <cellStyle name="Note 4 18 3 4 7" xfId="18903" xr:uid="{00000000-0005-0000-0000-00006C620000}"/>
    <cellStyle name="Note 4 18 3 4 8" xfId="20447" xr:uid="{00000000-0005-0000-0000-00006D620000}"/>
    <cellStyle name="Note 4 18 3 5" xfId="4570" xr:uid="{00000000-0005-0000-0000-00006E620000}"/>
    <cellStyle name="Note 4 18 3 5 2" xfId="14053" xr:uid="{00000000-0005-0000-0000-00006F620000}"/>
    <cellStyle name="Note 4 18 3 5 2 2" xfId="31488" xr:uid="{00000000-0005-0000-0000-000070620000}"/>
    <cellStyle name="Note 4 18 3 5 2 3" xfId="45941" xr:uid="{00000000-0005-0000-0000-000071620000}"/>
    <cellStyle name="Note 4 18 3 5 3" xfId="16514" xr:uid="{00000000-0005-0000-0000-000072620000}"/>
    <cellStyle name="Note 4 18 3 5 3 2" xfId="33949" xr:uid="{00000000-0005-0000-0000-000073620000}"/>
    <cellStyle name="Note 4 18 3 5 3 3" xfId="48402" xr:uid="{00000000-0005-0000-0000-000074620000}"/>
    <cellStyle name="Note 4 18 3 5 4" xfId="22006" xr:uid="{00000000-0005-0000-0000-000075620000}"/>
    <cellStyle name="Note 4 18 3 5 5" xfId="36459" xr:uid="{00000000-0005-0000-0000-000076620000}"/>
    <cellStyle name="Note 4 18 3 6" xfId="7032" xr:uid="{00000000-0005-0000-0000-000077620000}"/>
    <cellStyle name="Note 4 18 3 6 2" xfId="24467" xr:uid="{00000000-0005-0000-0000-000078620000}"/>
    <cellStyle name="Note 4 18 3 6 3" xfId="38920" xr:uid="{00000000-0005-0000-0000-000079620000}"/>
    <cellStyle name="Note 4 18 3 7" xfId="9473" xr:uid="{00000000-0005-0000-0000-00007A620000}"/>
    <cellStyle name="Note 4 18 3 7 2" xfId="26908" xr:uid="{00000000-0005-0000-0000-00007B620000}"/>
    <cellStyle name="Note 4 18 3 7 3" xfId="41361" xr:uid="{00000000-0005-0000-0000-00007C620000}"/>
    <cellStyle name="Note 4 18 3 8" xfId="11893" xr:uid="{00000000-0005-0000-0000-00007D620000}"/>
    <cellStyle name="Note 4 18 3 8 2" xfId="29328" xr:uid="{00000000-0005-0000-0000-00007E620000}"/>
    <cellStyle name="Note 4 18 3 8 3" xfId="43781" xr:uid="{00000000-0005-0000-0000-00007F620000}"/>
    <cellStyle name="Note 4 18 3 9" xfId="18900" xr:uid="{00000000-0005-0000-0000-000080620000}"/>
    <cellStyle name="Note 4 18 4" xfId="2063" xr:uid="{00000000-0005-0000-0000-000081620000}"/>
    <cellStyle name="Note 4 18 4 2" xfId="2064" xr:uid="{00000000-0005-0000-0000-000082620000}"/>
    <cellStyle name="Note 4 18 4 2 2" xfId="4575" xr:uid="{00000000-0005-0000-0000-000083620000}"/>
    <cellStyle name="Note 4 18 4 2 2 2" xfId="14057" xr:uid="{00000000-0005-0000-0000-000084620000}"/>
    <cellStyle name="Note 4 18 4 2 2 2 2" xfId="31492" xr:uid="{00000000-0005-0000-0000-000085620000}"/>
    <cellStyle name="Note 4 18 4 2 2 2 3" xfId="45945" xr:uid="{00000000-0005-0000-0000-000086620000}"/>
    <cellStyle name="Note 4 18 4 2 2 3" xfId="16518" xr:uid="{00000000-0005-0000-0000-000087620000}"/>
    <cellStyle name="Note 4 18 4 2 2 3 2" xfId="33953" xr:uid="{00000000-0005-0000-0000-000088620000}"/>
    <cellStyle name="Note 4 18 4 2 2 3 3" xfId="48406" xr:uid="{00000000-0005-0000-0000-000089620000}"/>
    <cellStyle name="Note 4 18 4 2 2 4" xfId="22011" xr:uid="{00000000-0005-0000-0000-00008A620000}"/>
    <cellStyle name="Note 4 18 4 2 2 5" xfId="36464" xr:uid="{00000000-0005-0000-0000-00008B620000}"/>
    <cellStyle name="Note 4 18 4 2 3" xfId="7037" xr:uid="{00000000-0005-0000-0000-00008C620000}"/>
    <cellStyle name="Note 4 18 4 2 3 2" xfId="24472" xr:uid="{00000000-0005-0000-0000-00008D620000}"/>
    <cellStyle name="Note 4 18 4 2 3 3" xfId="38925" xr:uid="{00000000-0005-0000-0000-00008E620000}"/>
    <cellStyle name="Note 4 18 4 2 4" xfId="9478" xr:uid="{00000000-0005-0000-0000-00008F620000}"/>
    <cellStyle name="Note 4 18 4 2 4 2" xfId="26913" xr:uid="{00000000-0005-0000-0000-000090620000}"/>
    <cellStyle name="Note 4 18 4 2 4 3" xfId="41366" xr:uid="{00000000-0005-0000-0000-000091620000}"/>
    <cellStyle name="Note 4 18 4 2 5" xfId="11898" xr:uid="{00000000-0005-0000-0000-000092620000}"/>
    <cellStyle name="Note 4 18 4 2 5 2" xfId="29333" xr:uid="{00000000-0005-0000-0000-000093620000}"/>
    <cellStyle name="Note 4 18 4 2 5 3" xfId="43786" xr:uid="{00000000-0005-0000-0000-000094620000}"/>
    <cellStyle name="Note 4 18 4 2 6" xfId="18905" xr:uid="{00000000-0005-0000-0000-000095620000}"/>
    <cellStyle name="Note 4 18 4 3" xfId="2065" xr:uid="{00000000-0005-0000-0000-000096620000}"/>
    <cellStyle name="Note 4 18 4 3 2" xfId="4576" xr:uid="{00000000-0005-0000-0000-000097620000}"/>
    <cellStyle name="Note 4 18 4 3 2 2" xfId="14058" xr:uid="{00000000-0005-0000-0000-000098620000}"/>
    <cellStyle name="Note 4 18 4 3 2 2 2" xfId="31493" xr:uid="{00000000-0005-0000-0000-000099620000}"/>
    <cellStyle name="Note 4 18 4 3 2 2 3" xfId="45946" xr:uid="{00000000-0005-0000-0000-00009A620000}"/>
    <cellStyle name="Note 4 18 4 3 2 3" xfId="16519" xr:uid="{00000000-0005-0000-0000-00009B620000}"/>
    <cellStyle name="Note 4 18 4 3 2 3 2" xfId="33954" xr:uid="{00000000-0005-0000-0000-00009C620000}"/>
    <cellStyle name="Note 4 18 4 3 2 3 3" xfId="48407" xr:uid="{00000000-0005-0000-0000-00009D620000}"/>
    <cellStyle name="Note 4 18 4 3 2 4" xfId="22012" xr:uid="{00000000-0005-0000-0000-00009E620000}"/>
    <cellStyle name="Note 4 18 4 3 2 5" xfId="36465" xr:uid="{00000000-0005-0000-0000-00009F620000}"/>
    <cellStyle name="Note 4 18 4 3 3" xfId="7038" xr:uid="{00000000-0005-0000-0000-0000A0620000}"/>
    <cellStyle name="Note 4 18 4 3 3 2" xfId="24473" xr:uid="{00000000-0005-0000-0000-0000A1620000}"/>
    <cellStyle name="Note 4 18 4 3 3 3" xfId="38926" xr:uid="{00000000-0005-0000-0000-0000A2620000}"/>
    <cellStyle name="Note 4 18 4 3 4" xfId="9479" xr:uid="{00000000-0005-0000-0000-0000A3620000}"/>
    <cellStyle name="Note 4 18 4 3 4 2" xfId="26914" xr:uid="{00000000-0005-0000-0000-0000A4620000}"/>
    <cellStyle name="Note 4 18 4 3 4 3" xfId="41367" xr:uid="{00000000-0005-0000-0000-0000A5620000}"/>
    <cellStyle name="Note 4 18 4 3 5" xfId="11899" xr:uid="{00000000-0005-0000-0000-0000A6620000}"/>
    <cellStyle name="Note 4 18 4 3 5 2" xfId="29334" xr:uid="{00000000-0005-0000-0000-0000A7620000}"/>
    <cellStyle name="Note 4 18 4 3 5 3" xfId="43787" xr:uid="{00000000-0005-0000-0000-0000A8620000}"/>
    <cellStyle name="Note 4 18 4 3 6" xfId="18906" xr:uid="{00000000-0005-0000-0000-0000A9620000}"/>
    <cellStyle name="Note 4 18 4 4" xfId="2066" xr:uid="{00000000-0005-0000-0000-0000AA620000}"/>
    <cellStyle name="Note 4 18 4 4 2" xfId="4577" xr:uid="{00000000-0005-0000-0000-0000AB620000}"/>
    <cellStyle name="Note 4 18 4 4 2 2" xfId="22013" xr:uid="{00000000-0005-0000-0000-0000AC620000}"/>
    <cellStyle name="Note 4 18 4 4 2 3" xfId="36466" xr:uid="{00000000-0005-0000-0000-0000AD620000}"/>
    <cellStyle name="Note 4 18 4 4 3" xfId="7039" xr:uid="{00000000-0005-0000-0000-0000AE620000}"/>
    <cellStyle name="Note 4 18 4 4 3 2" xfId="24474" xr:uid="{00000000-0005-0000-0000-0000AF620000}"/>
    <cellStyle name="Note 4 18 4 4 3 3" xfId="38927" xr:uid="{00000000-0005-0000-0000-0000B0620000}"/>
    <cellStyle name="Note 4 18 4 4 4" xfId="9480" xr:uid="{00000000-0005-0000-0000-0000B1620000}"/>
    <cellStyle name="Note 4 18 4 4 4 2" xfId="26915" xr:uid="{00000000-0005-0000-0000-0000B2620000}"/>
    <cellStyle name="Note 4 18 4 4 4 3" xfId="41368" xr:uid="{00000000-0005-0000-0000-0000B3620000}"/>
    <cellStyle name="Note 4 18 4 4 5" xfId="11900" xr:uid="{00000000-0005-0000-0000-0000B4620000}"/>
    <cellStyle name="Note 4 18 4 4 5 2" xfId="29335" xr:uid="{00000000-0005-0000-0000-0000B5620000}"/>
    <cellStyle name="Note 4 18 4 4 5 3" xfId="43788" xr:uid="{00000000-0005-0000-0000-0000B6620000}"/>
    <cellStyle name="Note 4 18 4 4 6" xfId="15286" xr:uid="{00000000-0005-0000-0000-0000B7620000}"/>
    <cellStyle name="Note 4 18 4 4 6 2" xfId="32721" xr:uid="{00000000-0005-0000-0000-0000B8620000}"/>
    <cellStyle name="Note 4 18 4 4 6 3" xfId="47174" xr:uid="{00000000-0005-0000-0000-0000B9620000}"/>
    <cellStyle name="Note 4 18 4 4 7" xfId="18907" xr:uid="{00000000-0005-0000-0000-0000BA620000}"/>
    <cellStyle name="Note 4 18 4 4 8" xfId="20448" xr:uid="{00000000-0005-0000-0000-0000BB620000}"/>
    <cellStyle name="Note 4 18 4 5" xfId="4574" xr:uid="{00000000-0005-0000-0000-0000BC620000}"/>
    <cellStyle name="Note 4 18 4 5 2" xfId="14056" xr:uid="{00000000-0005-0000-0000-0000BD620000}"/>
    <cellStyle name="Note 4 18 4 5 2 2" xfId="31491" xr:uid="{00000000-0005-0000-0000-0000BE620000}"/>
    <cellStyle name="Note 4 18 4 5 2 3" xfId="45944" xr:uid="{00000000-0005-0000-0000-0000BF620000}"/>
    <cellStyle name="Note 4 18 4 5 3" xfId="16517" xr:uid="{00000000-0005-0000-0000-0000C0620000}"/>
    <cellStyle name="Note 4 18 4 5 3 2" xfId="33952" xr:uid="{00000000-0005-0000-0000-0000C1620000}"/>
    <cellStyle name="Note 4 18 4 5 3 3" xfId="48405" xr:uid="{00000000-0005-0000-0000-0000C2620000}"/>
    <cellStyle name="Note 4 18 4 5 4" xfId="22010" xr:uid="{00000000-0005-0000-0000-0000C3620000}"/>
    <cellStyle name="Note 4 18 4 5 5" xfId="36463" xr:uid="{00000000-0005-0000-0000-0000C4620000}"/>
    <cellStyle name="Note 4 18 4 6" xfId="7036" xr:uid="{00000000-0005-0000-0000-0000C5620000}"/>
    <cellStyle name="Note 4 18 4 6 2" xfId="24471" xr:uid="{00000000-0005-0000-0000-0000C6620000}"/>
    <cellStyle name="Note 4 18 4 6 3" xfId="38924" xr:uid="{00000000-0005-0000-0000-0000C7620000}"/>
    <cellStyle name="Note 4 18 4 7" xfId="9477" xr:uid="{00000000-0005-0000-0000-0000C8620000}"/>
    <cellStyle name="Note 4 18 4 7 2" xfId="26912" xr:uid="{00000000-0005-0000-0000-0000C9620000}"/>
    <cellStyle name="Note 4 18 4 7 3" xfId="41365" xr:uid="{00000000-0005-0000-0000-0000CA620000}"/>
    <cellStyle name="Note 4 18 4 8" xfId="11897" xr:uid="{00000000-0005-0000-0000-0000CB620000}"/>
    <cellStyle name="Note 4 18 4 8 2" xfId="29332" xr:uid="{00000000-0005-0000-0000-0000CC620000}"/>
    <cellStyle name="Note 4 18 4 8 3" xfId="43785" xr:uid="{00000000-0005-0000-0000-0000CD620000}"/>
    <cellStyle name="Note 4 18 4 9" xfId="18904" xr:uid="{00000000-0005-0000-0000-0000CE620000}"/>
    <cellStyle name="Note 4 18 5" xfId="2067" xr:uid="{00000000-0005-0000-0000-0000CF620000}"/>
    <cellStyle name="Note 4 18 5 2" xfId="2068" xr:uid="{00000000-0005-0000-0000-0000D0620000}"/>
    <cellStyle name="Note 4 18 5 2 2" xfId="4579" xr:uid="{00000000-0005-0000-0000-0000D1620000}"/>
    <cellStyle name="Note 4 18 5 2 2 2" xfId="14060" xr:uid="{00000000-0005-0000-0000-0000D2620000}"/>
    <cellStyle name="Note 4 18 5 2 2 2 2" xfId="31495" xr:uid="{00000000-0005-0000-0000-0000D3620000}"/>
    <cellStyle name="Note 4 18 5 2 2 2 3" xfId="45948" xr:uid="{00000000-0005-0000-0000-0000D4620000}"/>
    <cellStyle name="Note 4 18 5 2 2 3" xfId="16521" xr:uid="{00000000-0005-0000-0000-0000D5620000}"/>
    <cellStyle name="Note 4 18 5 2 2 3 2" xfId="33956" xr:uid="{00000000-0005-0000-0000-0000D6620000}"/>
    <cellStyle name="Note 4 18 5 2 2 3 3" xfId="48409" xr:uid="{00000000-0005-0000-0000-0000D7620000}"/>
    <cellStyle name="Note 4 18 5 2 2 4" xfId="22015" xr:uid="{00000000-0005-0000-0000-0000D8620000}"/>
    <cellStyle name="Note 4 18 5 2 2 5" xfId="36468" xr:uid="{00000000-0005-0000-0000-0000D9620000}"/>
    <cellStyle name="Note 4 18 5 2 3" xfId="7041" xr:uid="{00000000-0005-0000-0000-0000DA620000}"/>
    <cellStyle name="Note 4 18 5 2 3 2" xfId="24476" xr:uid="{00000000-0005-0000-0000-0000DB620000}"/>
    <cellStyle name="Note 4 18 5 2 3 3" xfId="38929" xr:uid="{00000000-0005-0000-0000-0000DC620000}"/>
    <cellStyle name="Note 4 18 5 2 4" xfId="9482" xr:uid="{00000000-0005-0000-0000-0000DD620000}"/>
    <cellStyle name="Note 4 18 5 2 4 2" xfId="26917" xr:uid="{00000000-0005-0000-0000-0000DE620000}"/>
    <cellStyle name="Note 4 18 5 2 4 3" xfId="41370" xr:uid="{00000000-0005-0000-0000-0000DF620000}"/>
    <cellStyle name="Note 4 18 5 2 5" xfId="11902" xr:uid="{00000000-0005-0000-0000-0000E0620000}"/>
    <cellStyle name="Note 4 18 5 2 5 2" xfId="29337" xr:uid="{00000000-0005-0000-0000-0000E1620000}"/>
    <cellStyle name="Note 4 18 5 2 5 3" xfId="43790" xr:uid="{00000000-0005-0000-0000-0000E2620000}"/>
    <cellStyle name="Note 4 18 5 2 6" xfId="18909" xr:uid="{00000000-0005-0000-0000-0000E3620000}"/>
    <cellStyle name="Note 4 18 5 3" xfId="2069" xr:uid="{00000000-0005-0000-0000-0000E4620000}"/>
    <cellStyle name="Note 4 18 5 3 2" xfId="4580" xr:uid="{00000000-0005-0000-0000-0000E5620000}"/>
    <cellStyle name="Note 4 18 5 3 2 2" xfId="14061" xr:uid="{00000000-0005-0000-0000-0000E6620000}"/>
    <cellStyle name="Note 4 18 5 3 2 2 2" xfId="31496" xr:uid="{00000000-0005-0000-0000-0000E7620000}"/>
    <cellStyle name="Note 4 18 5 3 2 2 3" xfId="45949" xr:uid="{00000000-0005-0000-0000-0000E8620000}"/>
    <cellStyle name="Note 4 18 5 3 2 3" xfId="16522" xr:uid="{00000000-0005-0000-0000-0000E9620000}"/>
    <cellStyle name="Note 4 18 5 3 2 3 2" xfId="33957" xr:uid="{00000000-0005-0000-0000-0000EA620000}"/>
    <cellStyle name="Note 4 18 5 3 2 3 3" xfId="48410" xr:uid="{00000000-0005-0000-0000-0000EB620000}"/>
    <cellStyle name="Note 4 18 5 3 2 4" xfId="22016" xr:uid="{00000000-0005-0000-0000-0000EC620000}"/>
    <cellStyle name="Note 4 18 5 3 2 5" xfId="36469" xr:uid="{00000000-0005-0000-0000-0000ED620000}"/>
    <cellStyle name="Note 4 18 5 3 3" xfId="7042" xr:uid="{00000000-0005-0000-0000-0000EE620000}"/>
    <cellStyle name="Note 4 18 5 3 3 2" xfId="24477" xr:uid="{00000000-0005-0000-0000-0000EF620000}"/>
    <cellStyle name="Note 4 18 5 3 3 3" xfId="38930" xr:uid="{00000000-0005-0000-0000-0000F0620000}"/>
    <cellStyle name="Note 4 18 5 3 4" xfId="9483" xr:uid="{00000000-0005-0000-0000-0000F1620000}"/>
    <cellStyle name="Note 4 18 5 3 4 2" xfId="26918" xr:uid="{00000000-0005-0000-0000-0000F2620000}"/>
    <cellStyle name="Note 4 18 5 3 4 3" xfId="41371" xr:uid="{00000000-0005-0000-0000-0000F3620000}"/>
    <cellStyle name="Note 4 18 5 3 5" xfId="11903" xr:uid="{00000000-0005-0000-0000-0000F4620000}"/>
    <cellStyle name="Note 4 18 5 3 5 2" xfId="29338" xr:uid="{00000000-0005-0000-0000-0000F5620000}"/>
    <cellStyle name="Note 4 18 5 3 5 3" xfId="43791" xr:uid="{00000000-0005-0000-0000-0000F6620000}"/>
    <cellStyle name="Note 4 18 5 3 6" xfId="18910" xr:uid="{00000000-0005-0000-0000-0000F7620000}"/>
    <cellStyle name="Note 4 18 5 4" xfId="2070" xr:uid="{00000000-0005-0000-0000-0000F8620000}"/>
    <cellStyle name="Note 4 18 5 4 2" xfId="4581" xr:uid="{00000000-0005-0000-0000-0000F9620000}"/>
    <cellStyle name="Note 4 18 5 4 2 2" xfId="22017" xr:uid="{00000000-0005-0000-0000-0000FA620000}"/>
    <cellStyle name="Note 4 18 5 4 2 3" xfId="36470" xr:uid="{00000000-0005-0000-0000-0000FB620000}"/>
    <cellStyle name="Note 4 18 5 4 3" xfId="7043" xr:uid="{00000000-0005-0000-0000-0000FC620000}"/>
    <cellStyle name="Note 4 18 5 4 3 2" xfId="24478" xr:uid="{00000000-0005-0000-0000-0000FD620000}"/>
    <cellStyle name="Note 4 18 5 4 3 3" xfId="38931" xr:uid="{00000000-0005-0000-0000-0000FE620000}"/>
    <cellStyle name="Note 4 18 5 4 4" xfId="9484" xr:uid="{00000000-0005-0000-0000-0000FF620000}"/>
    <cellStyle name="Note 4 18 5 4 4 2" xfId="26919" xr:uid="{00000000-0005-0000-0000-000000630000}"/>
    <cellStyle name="Note 4 18 5 4 4 3" xfId="41372" xr:uid="{00000000-0005-0000-0000-000001630000}"/>
    <cellStyle name="Note 4 18 5 4 5" xfId="11904" xr:uid="{00000000-0005-0000-0000-000002630000}"/>
    <cellStyle name="Note 4 18 5 4 5 2" xfId="29339" xr:uid="{00000000-0005-0000-0000-000003630000}"/>
    <cellStyle name="Note 4 18 5 4 5 3" xfId="43792" xr:uid="{00000000-0005-0000-0000-000004630000}"/>
    <cellStyle name="Note 4 18 5 4 6" xfId="15287" xr:uid="{00000000-0005-0000-0000-000005630000}"/>
    <cellStyle name="Note 4 18 5 4 6 2" xfId="32722" xr:uid="{00000000-0005-0000-0000-000006630000}"/>
    <cellStyle name="Note 4 18 5 4 6 3" xfId="47175" xr:uid="{00000000-0005-0000-0000-000007630000}"/>
    <cellStyle name="Note 4 18 5 4 7" xfId="18911" xr:uid="{00000000-0005-0000-0000-000008630000}"/>
    <cellStyle name="Note 4 18 5 4 8" xfId="20449" xr:uid="{00000000-0005-0000-0000-000009630000}"/>
    <cellStyle name="Note 4 18 5 5" xfId="4578" xr:uid="{00000000-0005-0000-0000-00000A630000}"/>
    <cellStyle name="Note 4 18 5 5 2" xfId="14059" xr:uid="{00000000-0005-0000-0000-00000B630000}"/>
    <cellStyle name="Note 4 18 5 5 2 2" xfId="31494" xr:uid="{00000000-0005-0000-0000-00000C630000}"/>
    <cellStyle name="Note 4 18 5 5 2 3" xfId="45947" xr:uid="{00000000-0005-0000-0000-00000D630000}"/>
    <cellStyle name="Note 4 18 5 5 3" xfId="16520" xr:uid="{00000000-0005-0000-0000-00000E630000}"/>
    <cellStyle name="Note 4 18 5 5 3 2" xfId="33955" xr:uid="{00000000-0005-0000-0000-00000F630000}"/>
    <cellStyle name="Note 4 18 5 5 3 3" xfId="48408" xr:uid="{00000000-0005-0000-0000-000010630000}"/>
    <cellStyle name="Note 4 18 5 5 4" xfId="22014" xr:uid="{00000000-0005-0000-0000-000011630000}"/>
    <cellStyle name="Note 4 18 5 5 5" xfId="36467" xr:uid="{00000000-0005-0000-0000-000012630000}"/>
    <cellStyle name="Note 4 18 5 6" xfId="7040" xr:uid="{00000000-0005-0000-0000-000013630000}"/>
    <cellStyle name="Note 4 18 5 6 2" xfId="24475" xr:uid="{00000000-0005-0000-0000-000014630000}"/>
    <cellStyle name="Note 4 18 5 6 3" xfId="38928" xr:uid="{00000000-0005-0000-0000-000015630000}"/>
    <cellStyle name="Note 4 18 5 7" xfId="9481" xr:uid="{00000000-0005-0000-0000-000016630000}"/>
    <cellStyle name="Note 4 18 5 7 2" xfId="26916" xr:uid="{00000000-0005-0000-0000-000017630000}"/>
    <cellStyle name="Note 4 18 5 7 3" xfId="41369" xr:uid="{00000000-0005-0000-0000-000018630000}"/>
    <cellStyle name="Note 4 18 5 8" xfId="11901" xr:uid="{00000000-0005-0000-0000-000019630000}"/>
    <cellStyle name="Note 4 18 5 8 2" xfId="29336" xr:uid="{00000000-0005-0000-0000-00001A630000}"/>
    <cellStyle name="Note 4 18 5 8 3" xfId="43789" xr:uid="{00000000-0005-0000-0000-00001B630000}"/>
    <cellStyle name="Note 4 18 5 9" xfId="18908" xr:uid="{00000000-0005-0000-0000-00001C630000}"/>
    <cellStyle name="Note 4 18 6" xfId="2071" xr:uid="{00000000-0005-0000-0000-00001D630000}"/>
    <cellStyle name="Note 4 18 6 2" xfId="4582" xr:uid="{00000000-0005-0000-0000-00001E630000}"/>
    <cellStyle name="Note 4 18 6 2 2" xfId="14062" xr:uid="{00000000-0005-0000-0000-00001F630000}"/>
    <cellStyle name="Note 4 18 6 2 2 2" xfId="31497" xr:uid="{00000000-0005-0000-0000-000020630000}"/>
    <cellStyle name="Note 4 18 6 2 2 3" xfId="45950" xr:uid="{00000000-0005-0000-0000-000021630000}"/>
    <cellStyle name="Note 4 18 6 2 3" xfId="16523" xr:uid="{00000000-0005-0000-0000-000022630000}"/>
    <cellStyle name="Note 4 18 6 2 3 2" xfId="33958" xr:uid="{00000000-0005-0000-0000-000023630000}"/>
    <cellStyle name="Note 4 18 6 2 3 3" xfId="48411" xr:uid="{00000000-0005-0000-0000-000024630000}"/>
    <cellStyle name="Note 4 18 6 2 4" xfId="22018" xr:uid="{00000000-0005-0000-0000-000025630000}"/>
    <cellStyle name="Note 4 18 6 2 5" xfId="36471" xr:uid="{00000000-0005-0000-0000-000026630000}"/>
    <cellStyle name="Note 4 18 6 3" xfId="7044" xr:uid="{00000000-0005-0000-0000-000027630000}"/>
    <cellStyle name="Note 4 18 6 3 2" xfId="24479" xr:uid="{00000000-0005-0000-0000-000028630000}"/>
    <cellStyle name="Note 4 18 6 3 3" xfId="38932" xr:uid="{00000000-0005-0000-0000-000029630000}"/>
    <cellStyle name="Note 4 18 6 4" xfId="9485" xr:uid="{00000000-0005-0000-0000-00002A630000}"/>
    <cellStyle name="Note 4 18 6 4 2" xfId="26920" xr:uid="{00000000-0005-0000-0000-00002B630000}"/>
    <cellStyle name="Note 4 18 6 4 3" xfId="41373" xr:uid="{00000000-0005-0000-0000-00002C630000}"/>
    <cellStyle name="Note 4 18 6 5" xfId="11905" xr:uid="{00000000-0005-0000-0000-00002D630000}"/>
    <cellStyle name="Note 4 18 6 5 2" xfId="29340" xr:uid="{00000000-0005-0000-0000-00002E630000}"/>
    <cellStyle name="Note 4 18 6 5 3" xfId="43793" xr:uid="{00000000-0005-0000-0000-00002F630000}"/>
    <cellStyle name="Note 4 18 6 6" xfId="18912" xr:uid="{00000000-0005-0000-0000-000030630000}"/>
    <cellStyle name="Note 4 18 7" xfId="2072" xr:uid="{00000000-0005-0000-0000-000031630000}"/>
    <cellStyle name="Note 4 18 7 2" xfId="4583" xr:uid="{00000000-0005-0000-0000-000032630000}"/>
    <cellStyle name="Note 4 18 7 2 2" xfId="14063" xr:uid="{00000000-0005-0000-0000-000033630000}"/>
    <cellStyle name="Note 4 18 7 2 2 2" xfId="31498" xr:uid="{00000000-0005-0000-0000-000034630000}"/>
    <cellStyle name="Note 4 18 7 2 2 3" xfId="45951" xr:uid="{00000000-0005-0000-0000-000035630000}"/>
    <cellStyle name="Note 4 18 7 2 3" xfId="16524" xr:uid="{00000000-0005-0000-0000-000036630000}"/>
    <cellStyle name="Note 4 18 7 2 3 2" xfId="33959" xr:uid="{00000000-0005-0000-0000-000037630000}"/>
    <cellStyle name="Note 4 18 7 2 3 3" xfId="48412" xr:uid="{00000000-0005-0000-0000-000038630000}"/>
    <cellStyle name="Note 4 18 7 2 4" xfId="22019" xr:uid="{00000000-0005-0000-0000-000039630000}"/>
    <cellStyle name="Note 4 18 7 2 5" xfId="36472" xr:uid="{00000000-0005-0000-0000-00003A630000}"/>
    <cellStyle name="Note 4 18 7 3" xfId="7045" xr:uid="{00000000-0005-0000-0000-00003B630000}"/>
    <cellStyle name="Note 4 18 7 3 2" xfId="24480" xr:uid="{00000000-0005-0000-0000-00003C630000}"/>
    <cellStyle name="Note 4 18 7 3 3" xfId="38933" xr:uid="{00000000-0005-0000-0000-00003D630000}"/>
    <cellStyle name="Note 4 18 7 4" xfId="9486" xr:uid="{00000000-0005-0000-0000-00003E630000}"/>
    <cellStyle name="Note 4 18 7 4 2" xfId="26921" xr:uid="{00000000-0005-0000-0000-00003F630000}"/>
    <cellStyle name="Note 4 18 7 4 3" xfId="41374" xr:uid="{00000000-0005-0000-0000-000040630000}"/>
    <cellStyle name="Note 4 18 7 5" xfId="11906" xr:uid="{00000000-0005-0000-0000-000041630000}"/>
    <cellStyle name="Note 4 18 7 5 2" xfId="29341" xr:uid="{00000000-0005-0000-0000-000042630000}"/>
    <cellStyle name="Note 4 18 7 5 3" xfId="43794" xr:uid="{00000000-0005-0000-0000-000043630000}"/>
    <cellStyle name="Note 4 18 7 6" xfId="18913" xr:uid="{00000000-0005-0000-0000-000044630000}"/>
    <cellStyle name="Note 4 18 8" xfId="2073" xr:uid="{00000000-0005-0000-0000-000045630000}"/>
    <cellStyle name="Note 4 18 8 2" xfId="4584" xr:uid="{00000000-0005-0000-0000-000046630000}"/>
    <cellStyle name="Note 4 18 8 2 2" xfId="22020" xr:uid="{00000000-0005-0000-0000-000047630000}"/>
    <cellStyle name="Note 4 18 8 2 3" xfId="36473" xr:uid="{00000000-0005-0000-0000-000048630000}"/>
    <cellStyle name="Note 4 18 8 3" xfId="7046" xr:uid="{00000000-0005-0000-0000-000049630000}"/>
    <cellStyle name="Note 4 18 8 3 2" xfId="24481" xr:uid="{00000000-0005-0000-0000-00004A630000}"/>
    <cellStyle name="Note 4 18 8 3 3" xfId="38934" xr:uid="{00000000-0005-0000-0000-00004B630000}"/>
    <cellStyle name="Note 4 18 8 4" xfId="9487" xr:uid="{00000000-0005-0000-0000-00004C630000}"/>
    <cellStyle name="Note 4 18 8 4 2" xfId="26922" xr:uid="{00000000-0005-0000-0000-00004D630000}"/>
    <cellStyle name="Note 4 18 8 4 3" xfId="41375" xr:uid="{00000000-0005-0000-0000-00004E630000}"/>
    <cellStyle name="Note 4 18 8 5" xfId="11907" xr:uid="{00000000-0005-0000-0000-00004F630000}"/>
    <cellStyle name="Note 4 18 8 5 2" xfId="29342" xr:uid="{00000000-0005-0000-0000-000050630000}"/>
    <cellStyle name="Note 4 18 8 5 3" xfId="43795" xr:uid="{00000000-0005-0000-0000-000051630000}"/>
    <cellStyle name="Note 4 18 8 6" xfId="15288" xr:uid="{00000000-0005-0000-0000-000052630000}"/>
    <cellStyle name="Note 4 18 8 6 2" xfId="32723" xr:uid="{00000000-0005-0000-0000-000053630000}"/>
    <cellStyle name="Note 4 18 8 6 3" xfId="47176" xr:uid="{00000000-0005-0000-0000-000054630000}"/>
    <cellStyle name="Note 4 18 8 7" xfId="18914" xr:uid="{00000000-0005-0000-0000-000055630000}"/>
    <cellStyle name="Note 4 18 8 8" xfId="20450" xr:uid="{00000000-0005-0000-0000-000056630000}"/>
    <cellStyle name="Note 4 18 9" xfId="4565" xr:uid="{00000000-0005-0000-0000-000057630000}"/>
    <cellStyle name="Note 4 18 9 2" xfId="14049" xr:uid="{00000000-0005-0000-0000-000058630000}"/>
    <cellStyle name="Note 4 18 9 2 2" xfId="31484" xr:uid="{00000000-0005-0000-0000-000059630000}"/>
    <cellStyle name="Note 4 18 9 2 3" xfId="45937" xr:uid="{00000000-0005-0000-0000-00005A630000}"/>
    <cellStyle name="Note 4 18 9 3" xfId="16510" xr:uid="{00000000-0005-0000-0000-00005B630000}"/>
    <cellStyle name="Note 4 18 9 3 2" xfId="33945" xr:uid="{00000000-0005-0000-0000-00005C630000}"/>
    <cellStyle name="Note 4 18 9 3 3" xfId="48398" xr:uid="{00000000-0005-0000-0000-00005D630000}"/>
    <cellStyle name="Note 4 18 9 4" xfId="22001" xr:uid="{00000000-0005-0000-0000-00005E630000}"/>
    <cellStyle name="Note 4 18 9 5" xfId="36454" xr:uid="{00000000-0005-0000-0000-00005F630000}"/>
    <cellStyle name="Note 4 19" xfId="2074" xr:uid="{00000000-0005-0000-0000-000060630000}"/>
    <cellStyle name="Note 4 19 10" xfId="7047" xr:uid="{00000000-0005-0000-0000-000061630000}"/>
    <cellStyle name="Note 4 19 10 2" xfId="24482" xr:uid="{00000000-0005-0000-0000-000062630000}"/>
    <cellStyle name="Note 4 19 10 3" xfId="38935" xr:uid="{00000000-0005-0000-0000-000063630000}"/>
    <cellStyle name="Note 4 19 11" xfId="9488" xr:uid="{00000000-0005-0000-0000-000064630000}"/>
    <cellStyle name="Note 4 19 11 2" xfId="26923" xr:uid="{00000000-0005-0000-0000-000065630000}"/>
    <cellStyle name="Note 4 19 11 3" xfId="41376" xr:uid="{00000000-0005-0000-0000-000066630000}"/>
    <cellStyle name="Note 4 19 12" xfId="11908" xr:uid="{00000000-0005-0000-0000-000067630000}"/>
    <cellStyle name="Note 4 19 12 2" xfId="29343" xr:uid="{00000000-0005-0000-0000-000068630000}"/>
    <cellStyle name="Note 4 19 12 3" xfId="43796" xr:uid="{00000000-0005-0000-0000-000069630000}"/>
    <cellStyle name="Note 4 19 13" xfId="18915" xr:uid="{00000000-0005-0000-0000-00006A630000}"/>
    <cellStyle name="Note 4 19 2" xfId="2075" xr:uid="{00000000-0005-0000-0000-00006B630000}"/>
    <cellStyle name="Note 4 19 2 2" xfId="2076" xr:uid="{00000000-0005-0000-0000-00006C630000}"/>
    <cellStyle name="Note 4 19 2 2 2" xfId="4587" xr:uid="{00000000-0005-0000-0000-00006D630000}"/>
    <cellStyle name="Note 4 19 2 2 2 2" xfId="14066" xr:uid="{00000000-0005-0000-0000-00006E630000}"/>
    <cellStyle name="Note 4 19 2 2 2 2 2" xfId="31501" xr:uid="{00000000-0005-0000-0000-00006F630000}"/>
    <cellStyle name="Note 4 19 2 2 2 2 3" xfId="45954" xr:uid="{00000000-0005-0000-0000-000070630000}"/>
    <cellStyle name="Note 4 19 2 2 2 3" xfId="16527" xr:uid="{00000000-0005-0000-0000-000071630000}"/>
    <cellStyle name="Note 4 19 2 2 2 3 2" xfId="33962" xr:uid="{00000000-0005-0000-0000-000072630000}"/>
    <cellStyle name="Note 4 19 2 2 2 3 3" xfId="48415" xr:uid="{00000000-0005-0000-0000-000073630000}"/>
    <cellStyle name="Note 4 19 2 2 2 4" xfId="22023" xr:uid="{00000000-0005-0000-0000-000074630000}"/>
    <cellStyle name="Note 4 19 2 2 2 5" xfId="36476" xr:uid="{00000000-0005-0000-0000-000075630000}"/>
    <cellStyle name="Note 4 19 2 2 3" xfId="7049" xr:uid="{00000000-0005-0000-0000-000076630000}"/>
    <cellStyle name="Note 4 19 2 2 3 2" xfId="24484" xr:uid="{00000000-0005-0000-0000-000077630000}"/>
    <cellStyle name="Note 4 19 2 2 3 3" xfId="38937" xr:uid="{00000000-0005-0000-0000-000078630000}"/>
    <cellStyle name="Note 4 19 2 2 4" xfId="9490" xr:uid="{00000000-0005-0000-0000-000079630000}"/>
    <cellStyle name="Note 4 19 2 2 4 2" xfId="26925" xr:uid="{00000000-0005-0000-0000-00007A630000}"/>
    <cellStyle name="Note 4 19 2 2 4 3" xfId="41378" xr:uid="{00000000-0005-0000-0000-00007B630000}"/>
    <cellStyle name="Note 4 19 2 2 5" xfId="11910" xr:uid="{00000000-0005-0000-0000-00007C630000}"/>
    <cellStyle name="Note 4 19 2 2 5 2" xfId="29345" xr:uid="{00000000-0005-0000-0000-00007D630000}"/>
    <cellStyle name="Note 4 19 2 2 5 3" xfId="43798" xr:uid="{00000000-0005-0000-0000-00007E630000}"/>
    <cellStyle name="Note 4 19 2 2 6" xfId="18917" xr:uid="{00000000-0005-0000-0000-00007F630000}"/>
    <cellStyle name="Note 4 19 2 3" xfId="2077" xr:uid="{00000000-0005-0000-0000-000080630000}"/>
    <cellStyle name="Note 4 19 2 3 2" xfId="4588" xr:uid="{00000000-0005-0000-0000-000081630000}"/>
    <cellStyle name="Note 4 19 2 3 2 2" xfId="14067" xr:uid="{00000000-0005-0000-0000-000082630000}"/>
    <cellStyle name="Note 4 19 2 3 2 2 2" xfId="31502" xr:uid="{00000000-0005-0000-0000-000083630000}"/>
    <cellStyle name="Note 4 19 2 3 2 2 3" xfId="45955" xr:uid="{00000000-0005-0000-0000-000084630000}"/>
    <cellStyle name="Note 4 19 2 3 2 3" xfId="16528" xr:uid="{00000000-0005-0000-0000-000085630000}"/>
    <cellStyle name="Note 4 19 2 3 2 3 2" xfId="33963" xr:uid="{00000000-0005-0000-0000-000086630000}"/>
    <cellStyle name="Note 4 19 2 3 2 3 3" xfId="48416" xr:uid="{00000000-0005-0000-0000-000087630000}"/>
    <cellStyle name="Note 4 19 2 3 2 4" xfId="22024" xr:uid="{00000000-0005-0000-0000-000088630000}"/>
    <cellStyle name="Note 4 19 2 3 2 5" xfId="36477" xr:uid="{00000000-0005-0000-0000-000089630000}"/>
    <cellStyle name="Note 4 19 2 3 3" xfId="7050" xr:uid="{00000000-0005-0000-0000-00008A630000}"/>
    <cellStyle name="Note 4 19 2 3 3 2" xfId="24485" xr:uid="{00000000-0005-0000-0000-00008B630000}"/>
    <cellStyle name="Note 4 19 2 3 3 3" xfId="38938" xr:uid="{00000000-0005-0000-0000-00008C630000}"/>
    <cellStyle name="Note 4 19 2 3 4" xfId="9491" xr:uid="{00000000-0005-0000-0000-00008D630000}"/>
    <cellStyle name="Note 4 19 2 3 4 2" xfId="26926" xr:uid="{00000000-0005-0000-0000-00008E630000}"/>
    <cellStyle name="Note 4 19 2 3 4 3" xfId="41379" xr:uid="{00000000-0005-0000-0000-00008F630000}"/>
    <cellStyle name="Note 4 19 2 3 5" xfId="11911" xr:uid="{00000000-0005-0000-0000-000090630000}"/>
    <cellStyle name="Note 4 19 2 3 5 2" xfId="29346" xr:uid="{00000000-0005-0000-0000-000091630000}"/>
    <cellStyle name="Note 4 19 2 3 5 3" xfId="43799" xr:uid="{00000000-0005-0000-0000-000092630000}"/>
    <cellStyle name="Note 4 19 2 3 6" xfId="18918" xr:uid="{00000000-0005-0000-0000-000093630000}"/>
    <cellStyle name="Note 4 19 2 4" xfId="2078" xr:uid="{00000000-0005-0000-0000-000094630000}"/>
    <cellStyle name="Note 4 19 2 4 2" xfId="4589" xr:uid="{00000000-0005-0000-0000-000095630000}"/>
    <cellStyle name="Note 4 19 2 4 2 2" xfId="22025" xr:uid="{00000000-0005-0000-0000-000096630000}"/>
    <cellStyle name="Note 4 19 2 4 2 3" xfId="36478" xr:uid="{00000000-0005-0000-0000-000097630000}"/>
    <cellStyle name="Note 4 19 2 4 3" xfId="7051" xr:uid="{00000000-0005-0000-0000-000098630000}"/>
    <cellStyle name="Note 4 19 2 4 3 2" xfId="24486" xr:uid="{00000000-0005-0000-0000-000099630000}"/>
    <cellStyle name="Note 4 19 2 4 3 3" xfId="38939" xr:uid="{00000000-0005-0000-0000-00009A630000}"/>
    <cellStyle name="Note 4 19 2 4 4" xfId="9492" xr:uid="{00000000-0005-0000-0000-00009B630000}"/>
    <cellStyle name="Note 4 19 2 4 4 2" xfId="26927" xr:uid="{00000000-0005-0000-0000-00009C630000}"/>
    <cellStyle name="Note 4 19 2 4 4 3" xfId="41380" xr:uid="{00000000-0005-0000-0000-00009D630000}"/>
    <cellStyle name="Note 4 19 2 4 5" xfId="11912" xr:uid="{00000000-0005-0000-0000-00009E630000}"/>
    <cellStyle name="Note 4 19 2 4 5 2" xfId="29347" xr:uid="{00000000-0005-0000-0000-00009F630000}"/>
    <cellStyle name="Note 4 19 2 4 5 3" xfId="43800" xr:uid="{00000000-0005-0000-0000-0000A0630000}"/>
    <cellStyle name="Note 4 19 2 4 6" xfId="15289" xr:uid="{00000000-0005-0000-0000-0000A1630000}"/>
    <cellStyle name="Note 4 19 2 4 6 2" xfId="32724" xr:uid="{00000000-0005-0000-0000-0000A2630000}"/>
    <cellStyle name="Note 4 19 2 4 6 3" xfId="47177" xr:uid="{00000000-0005-0000-0000-0000A3630000}"/>
    <cellStyle name="Note 4 19 2 4 7" xfId="18919" xr:uid="{00000000-0005-0000-0000-0000A4630000}"/>
    <cellStyle name="Note 4 19 2 4 8" xfId="20451" xr:uid="{00000000-0005-0000-0000-0000A5630000}"/>
    <cellStyle name="Note 4 19 2 5" xfId="4586" xr:uid="{00000000-0005-0000-0000-0000A6630000}"/>
    <cellStyle name="Note 4 19 2 5 2" xfId="14065" xr:uid="{00000000-0005-0000-0000-0000A7630000}"/>
    <cellStyle name="Note 4 19 2 5 2 2" xfId="31500" xr:uid="{00000000-0005-0000-0000-0000A8630000}"/>
    <cellStyle name="Note 4 19 2 5 2 3" xfId="45953" xr:uid="{00000000-0005-0000-0000-0000A9630000}"/>
    <cellStyle name="Note 4 19 2 5 3" xfId="16526" xr:uid="{00000000-0005-0000-0000-0000AA630000}"/>
    <cellStyle name="Note 4 19 2 5 3 2" xfId="33961" xr:uid="{00000000-0005-0000-0000-0000AB630000}"/>
    <cellStyle name="Note 4 19 2 5 3 3" xfId="48414" xr:uid="{00000000-0005-0000-0000-0000AC630000}"/>
    <cellStyle name="Note 4 19 2 5 4" xfId="22022" xr:uid="{00000000-0005-0000-0000-0000AD630000}"/>
    <cellStyle name="Note 4 19 2 5 5" xfId="36475" xr:uid="{00000000-0005-0000-0000-0000AE630000}"/>
    <cellStyle name="Note 4 19 2 6" xfId="7048" xr:uid="{00000000-0005-0000-0000-0000AF630000}"/>
    <cellStyle name="Note 4 19 2 6 2" xfId="24483" xr:uid="{00000000-0005-0000-0000-0000B0630000}"/>
    <cellStyle name="Note 4 19 2 6 3" xfId="38936" xr:uid="{00000000-0005-0000-0000-0000B1630000}"/>
    <cellStyle name="Note 4 19 2 7" xfId="9489" xr:uid="{00000000-0005-0000-0000-0000B2630000}"/>
    <cellStyle name="Note 4 19 2 7 2" xfId="26924" xr:uid="{00000000-0005-0000-0000-0000B3630000}"/>
    <cellStyle name="Note 4 19 2 7 3" xfId="41377" xr:uid="{00000000-0005-0000-0000-0000B4630000}"/>
    <cellStyle name="Note 4 19 2 8" xfId="11909" xr:uid="{00000000-0005-0000-0000-0000B5630000}"/>
    <cellStyle name="Note 4 19 2 8 2" xfId="29344" xr:uid="{00000000-0005-0000-0000-0000B6630000}"/>
    <cellStyle name="Note 4 19 2 8 3" xfId="43797" xr:uid="{00000000-0005-0000-0000-0000B7630000}"/>
    <cellStyle name="Note 4 19 2 9" xfId="18916" xr:uid="{00000000-0005-0000-0000-0000B8630000}"/>
    <cellStyle name="Note 4 19 3" xfId="2079" xr:uid="{00000000-0005-0000-0000-0000B9630000}"/>
    <cellStyle name="Note 4 19 3 2" xfId="2080" xr:uid="{00000000-0005-0000-0000-0000BA630000}"/>
    <cellStyle name="Note 4 19 3 2 2" xfId="4591" xr:uid="{00000000-0005-0000-0000-0000BB630000}"/>
    <cellStyle name="Note 4 19 3 2 2 2" xfId="14069" xr:uid="{00000000-0005-0000-0000-0000BC630000}"/>
    <cellStyle name="Note 4 19 3 2 2 2 2" xfId="31504" xr:uid="{00000000-0005-0000-0000-0000BD630000}"/>
    <cellStyle name="Note 4 19 3 2 2 2 3" xfId="45957" xr:uid="{00000000-0005-0000-0000-0000BE630000}"/>
    <cellStyle name="Note 4 19 3 2 2 3" xfId="16530" xr:uid="{00000000-0005-0000-0000-0000BF630000}"/>
    <cellStyle name="Note 4 19 3 2 2 3 2" xfId="33965" xr:uid="{00000000-0005-0000-0000-0000C0630000}"/>
    <cellStyle name="Note 4 19 3 2 2 3 3" xfId="48418" xr:uid="{00000000-0005-0000-0000-0000C1630000}"/>
    <cellStyle name="Note 4 19 3 2 2 4" xfId="22027" xr:uid="{00000000-0005-0000-0000-0000C2630000}"/>
    <cellStyle name="Note 4 19 3 2 2 5" xfId="36480" xr:uid="{00000000-0005-0000-0000-0000C3630000}"/>
    <cellStyle name="Note 4 19 3 2 3" xfId="7053" xr:uid="{00000000-0005-0000-0000-0000C4630000}"/>
    <cellStyle name="Note 4 19 3 2 3 2" xfId="24488" xr:uid="{00000000-0005-0000-0000-0000C5630000}"/>
    <cellStyle name="Note 4 19 3 2 3 3" xfId="38941" xr:uid="{00000000-0005-0000-0000-0000C6630000}"/>
    <cellStyle name="Note 4 19 3 2 4" xfId="9494" xr:uid="{00000000-0005-0000-0000-0000C7630000}"/>
    <cellStyle name="Note 4 19 3 2 4 2" xfId="26929" xr:uid="{00000000-0005-0000-0000-0000C8630000}"/>
    <cellStyle name="Note 4 19 3 2 4 3" xfId="41382" xr:uid="{00000000-0005-0000-0000-0000C9630000}"/>
    <cellStyle name="Note 4 19 3 2 5" xfId="11914" xr:uid="{00000000-0005-0000-0000-0000CA630000}"/>
    <cellStyle name="Note 4 19 3 2 5 2" xfId="29349" xr:uid="{00000000-0005-0000-0000-0000CB630000}"/>
    <cellStyle name="Note 4 19 3 2 5 3" xfId="43802" xr:uid="{00000000-0005-0000-0000-0000CC630000}"/>
    <cellStyle name="Note 4 19 3 2 6" xfId="18921" xr:uid="{00000000-0005-0000-0000-0000CD630000}"/>
    <cellStyle name="Note 4 19 3 3" xfId="2081" xr:uid="{00000000-0005-0000-0000-0000CE630000}"/>
    <cellStyle name="Note 4 19 3 3 2" xfId="4592" xr:uid="{00000000-0005-0000-0000-0000CF630000}"/>
    <cellStyle name="Note 4 19 3 3 2 2" xfId="14070" xr:uid="{00000000-0005-0000-0000-0000D0630000}"/>
    <cellStyle name="Note 4 19 3 3 2 2 2" xfId="31505" xr:uid="{00000000-0005-0000-0000-0000D1630000}"/>
    <cellStyle name="Note 4 19 3 3 2 2 3" xfId="45958" xr:uid="{00000000-0005-0000-0000-0000D2630000}"/>
    <cellStyle name="Note 4 19 3 3 2 3" xfId="16531" xr:uid="{00000000-0005-0000-0000-0000D3630000}"/>
    <cellStyle name="Note 4 19 3 3 2 3 2" xfId="33966" xr:uid="{00000000-0005-0000-0000-0000D4630000}"/>
    <cellStyle name="Note 4 19 3 3 2 3 3" xfId="48419" xr:uid="{00000000-0005-0000-0000-0000D5630000}"/>
    <cellStyle name="Note 4 19 3 3 2 4" xfId="22028" xr:uid="{00000000-0005-0000-0000-0000D6630000}"/>
    <cellStyle name="Note 4 19 3 3 2 5" xfId="36481" xr:uid="{00000000-0005-0000-0000-0000D7630000}"/>
    <cellStyle name="Note 4 19 3 3 3" xfId="7054" xr:uid="{00000000-0005-0000-0000-0000D8630000}"/>
    <cellStyle name="Note 4 19 3 3 3 2" xfId="24489" xr:uid="{00000000-0005-0000-0000-0000D9630000}"/>
    <cellStyle name="Note 4 19 3 3 3 3" xfId="38942" xr:uid="{00000000-0005-0000-0000-0000DA630000}"/>
    <cellStyle name="Note 4 19 3 3 4" xfId="9495" xr:uid="{00000000-0005-0000-0000-0000DB630000}"/>
    <cellStyle name="Note 4 19 3 3 4 2" xfId="26930" xr:uid="{00000000-0005-0000-0000-0000DC630000}"/>
    <cellStyle name="Note 4 19 3 3 4 3" xfId="41383" xr:uid="{00000000-0005-0000-0000-0000DD630000}"/>
    <cellStyle name="Note 4 19 3 3 5" xfId="11915" xr:uid="{00000000-0005-0000-0000-0000DE630000}"/>
    <cellStyle name="Note 4 19 3 3 5 2" xfId="29350" xr:uid="{00000000-0005-0000-0000-0000DF630000}"/>
    <cellStyle name="Note 4 19 3 3 5 3" xfId="43803" xr:uid="{00000000-0005-0000-0000-0000E0630000}"/>
    <cellStyle name="Note 4 19 3 3 6" xfId="18922" xr:uid="{00000000-0005-0000-0000-0000E1630000}"/>
    <cellStyle name="Note 4 19 3 4" xfId="2082" xr:uid="{00000000-0005-0000-0000-0000E2630000}"/>
    <cellStyle name="Note 4 19 3 4 2" xfId="4593" xr:uid="{00000000-0005-0000-0000-0000E3630000}"/>
    <cellStyle name="Note 4 19 3 4 2 2" xfId="22029" xr:uid="{00000000-0005-0000-0000-0000E4630000}"/>
    <cellStyle name="Note 4 19 3 4 2 3" xfId="36482" xr:uid="{00000000-0005-0000-0000-0000E5630000}"/>
    <cellStyle name="Note 4 19 3 4 3" xfId="7055" xr:uid="{00000000-0005-0000-0000-0000E6630000}"/>
    <cellStyle name="Note 4 19 3 4 3 2" xfId="24490" xr:uid="{00000000-0005-0000-0000-0000E7630000}"/>
    <cellStyle name="Note 4 19 3 4 3 3" xfId="38943" xr:uid="{00000000-0005-0000-0000-0000E8630000}"/>
    <cellStyle name="Note 4 19 3 4 4" xfId="9496" xr:uid="{00000000-0005-0000-0000-0000E9630000}"/>
    <cellStyle name="Note 4 19 3 4 4 2" xfId="26931" xr:uid="{00000000-0005-0000-0000-0000EA630000}"/>
    <cellStyle name="Note 4 19 3 4 4 3" xfId="41384" xr:uid="{00000000-0005-0000-0000-0000EB630000}"/>
    <cellStyle name="Note 4 19 3 4 5" xfId="11916" xr:uid="{00000000-0005-0000-0000-0000EC630000}"/>
    <cellStyle name="Note 4 19 3 4 5 2" xfId="29351" xr:uid="{00000000-0005-0000-0000-0000ED630000}"/>
    <cellStyle name="Note 4 19 3 4 5 3" xfId="43804" xr:uid="{00000000-0005-0000-0000-0000EE630000}"/>
    <cellStyle name="Note 4 19 3 4 6" xfId="15290" xr:uid="{00000000-0005-0000-0000-0000EF630000}"/>
    <cellStyle name="Note 4 19 3 4 6 2" xfId="32725" xr:uid="{00000000-0005-0000-0000-0000F0630000}"/>
    <cellStyle name="Note 4 19 3 4 6 3" xfId="47178" xr:uid="{00000000-0005-0000-0000-0000F1630000}"/>
    <cellStyle name="Note 4 19 3 4 7" xfId="18923" xr:uid="{00000000-0005-0000-0000-0000F2630000}"/>
    <cellStyle name="Note 4 19 3 4 8" xfId="20452" xr:uid="{00000000-0005-0000-0000-0000F3630000}"/>
    <cellStyle name="Note 4 19 3 5" xfId="4590" xr:uid="{00000000-0005-0000-0000-0000F4630000}"/>
    <cellStyle name="Note 4 19 3 5 2" xfId="14068" xr:uid="{00000000-0005-0000-0000-0000F5630000}"/>
    <cellStyle name="Note 4 19 3 5 2 2" xfId="31503" xr:uid="{00000000-0005-0000-0000-0000F6630000}"/>
    <cellStyle name="Note 4 19 3 5 2 3" xfId="45956" xr:uid="{00000000-0005-0000-0000-0000F7630000}"/>
    <cellStyle name="Note 4 19 3 5 3" xfId="16529" xr:uid="{00000000-0005-0000-0000-0000F8630000}"/>
    <cellStyle name="Note 4 19 3 5 3 2" xfId="33964" xr:uid="{00000000-0005-0000-0000-0000F9630000}"/>
    <cellStyle name="Note 4 19 3 5 3 3" xfId="48417" xr:uid="{00000000-0005-0000-0000-0000FA630000}"/>
    <cellStyle name="Note 4 19 3 5 4" xfId="22026" xr:uid="{00000000-0005-0000-0000-0000FB630000}"/>
    <cellStyle name="Note 4 19 3 5 5" xfId="36479" xr:uid="{00000000-0005-0000-0000-0000FC630000}"/>
    <cellStyle name="Note 4 19 3 6" xfId="7052" xr:uid="{00000000-0005-0000-0000-0000FD630000}"/>
    <cellStyle name="Note 4 19 3 6 2" xfId="24487" xr:uid="{00000000-0005-0000-0000-0000FE630000}"/>
    <cellStyle name="Note 4 19 3 6 3" xfId="38940" xr:uid="{00000000-0005-0000-0000-0000FF630000}"/>
    <cellStyle name="Note 4 19 3 7" xfId="9493" xr:uid="{00000000-0005-0000-0000-000000640000}"/>
    <cellStyle name="Note 4 19 3 7 2" xfId="26928" xr:uid="{00000000-0005-0000-0000-000001640000}"/>
    <cellStyle name="Note 4 19 3 7 3" xfId="41381" xr:uid="{00000000-0005-0000-0000-000002640000}"/>
    <cellStyle name="Note 4 19 3 8" xfId="11913" xr:uid="{00000000-0005-0000-0000-000003640000}"/>
    <cellStyle name="Note 4 19 3 8 2" xfId="29348" xr:uid="{00000000-0005-0000-0000-000004640000}"/>
    <cellStyle name="Note 4 19 3 8 3" xfId="43801" xr:uid="{00000000-0005-0000-0000-000005640000}"/>
    <cellStyle name="Note 4 19 3 9" xfId="18920" xr:uid="{00000000-0005-0000-0000-000006640000}"/>
    <cellStyle name="Note 4 19 4" xfId="2083" xr:uid="{00000000-0005-0000-0000-000007640000}"/>
    <cellStyle name="Note 4 19 4 2" xfId="2084" xr:uid="{00000000-0005-0000-0000-000008640000}"/>
    <cellStyle name="Note 4 19 4 2 2" xfId="4595" xr:uid="{00000000-0005-0000-0000-000009640000}"/>
    <cellStyle name="Note 4 19 4 2 2 2" xfId="14072" xr:uid="{00000000-0005-0000-0000-00000A640000}"/>
    <cellStyle name="Note 4 19 4 2 2 2 2" xfId="31507" xr:uid="{00000000-0005-0000-0000-00000B640000}"/>
    <cellStyle name="Note 4 19 4 2 2 2 3" xfId="45960" xr:uid="{00000000-0005-0000-0000-00000C640000}"/>
    <cellStyle name="Note 4 19 4 2 2 3" xfId="16533" xr:uid="{00000000-0005-0000-0000-00000D640000}"/>
    <cellStyle name="Note 4 19 4 2 2 3 2" xfId="33968" xr:uid="{00000000-0005-0000-0000-00000E640000}"/>
    <cellStyle name="Note 4 19 4 2 2 3 3" xfId="48421" xr:uid="{00000000-0005-0000-0000-00000F640000}"/>
    <cellStyle name="Note 4 19 4 2 2 4" xfId="22031" xr:uid="{00000000-0005-0000-0000-000010640000}"/>
    <cellStyle name="Note 4 19 4 2 2 5" xfId="36484" xr:uid="{00000000-0005-0000-0000-000011640000}"/>
    <cellStyle name="Note 4 19 4 2 3" xfId="7057" xr:uid="{00000000-0005-0000-0000-000012640000}"/>
    <cellStyle name="Note 4 19 4 2 3 2" xfId="24492" xr:uid="{00000000-0005-0000-0000-000013640000}"/>
    <cellStyle name="Note 4 19 4 2 3 3" xfId="38945" xr:uid="{00000000-0005-0000-0000-000014640000}"/>
    <cellStyle name="Note 4 19 4 2 4" xfId="9498" xr:uid="{00000000-0005-0000-0000-000015640000}"/>
    <cellStyle name="Note 4 19 4 2 4 2" xfId="26933" xr:uid="{00000000-0005-0000-0000-000016640000}"/>
    <cellStyle name="Note 4 19 4 2 4 3" xfId="41386" xr:uid="{00000000-0005-0000-0000-000017640000}"/>
    <cellStyle name="Note 4 19 4 2 5" xfId="11918" xr:uid="{00000000-0005-0000-0000-000018640000}"/>
    <cellStyle name="Note 4 19 4 2 5 2" xfId="29353" xr:uid="{00000000-0005-0000-0000-000019640000}"/>
    <cellStyle name="Note 4 19 4 2 5 3" xfId="43806" xr:uid="{00000000-0005-0000-0000-00001A640000}"/>
    <cellStyle name="Note 4 19 4 2 6" xfId="18925" xr:uid="{00000000-0005-0000-0000-00001B640000}"/>
    <cellStyle name="Note 4 19 4 3" xfId="2085" xr:uid="{00000000-0005-0000-0000-00001C640000}"/>
    <cellStyle name="Note 4 19 4 3 2" xfId="4596" xr:uid="{00000000-0005-0000-0000-00001D640000}"/>
    <cellStyle name="Note 4 19 4 3 2 2" xfId="14073" xr:uid="{00000000-0005-0000-0000-00001E640000}"/>
    <cellStyle name="Note 4 19 4 3 2 2 2" xfId="31508" xr:uid="{00000000-0005-0000-0000-00001F640000}"/>
    <cellStyle name="Note 4 19 4 3 2 2 3" xfId="45961" xr:uid="{00000000-0005-0000-0000-000020640000}"/>
    <cellStyle name="Note 4 19 4 3 2 3" xfId="16534" xr:uid="{00000000-0005-0000-0000-000021640000}"/>
    <cellStyle name="Note 4 19 4 3 2 3 2" xfId="33969" xr:uid="{00000000-0005-0000-0000-000022640000}"/>
    <cellStyle name="Note 4 19 4 3 2 3 3" xfId="48422" xr:uid="{00000000-0005-0000-0000-000023640000}"/>
    <cellStyle name="Note 4 19 4 3 2 4" xfId="22032" xr:uid="{00000000-0005-0000-0000-000024640000}"/>
    <cellStyle name="Note 4 19 4 3 2 5" xfId="36485" xr:uid="{00000000-0005-0000-0000-000025640000}"/>
    <cellStyle name="Note 4 19 4 3 3" xfId="7058" xr:uid="{00000000-0005-0000-0000-000026640000}"/>
    <cellStyle name="Note 4 19 4 3 3 2" xfId="24493" xr:uid="{00000000-0005-0000-0000-000027640000}"/>
    <cellStyle name="Note 4 19 4 3 3 3" xfId="38946" xr:uid="{00000000-0005-0000-0000-000028640000}"/>
    <cellStyle name="Note 4 19 4 3 4" xfId="9499" xr:uid="{00000000-0005-0000-0000-000029640000}"/>
    <cellStyle name="Note 4 19 4 3 4 2" xfId="26934" xr:uid="{00000000-0005-0000-0000-00002A640000}"/>
    <cellStyle name="Note 4 19 4 3 4 3" xfId="41387" xr:uid="{00000000-0005-0000-0000-00002B640000}"/>
    <cellStyle name="Note 4 19 4 3 5" xfId="11919" xr:uid="{00000000-0005-0000-0000-00002C640000}"/>
    <cellStyle name="Note 4 19 4 3 5 2" xfId="29354" xr:uid="{00000000-0005-0000-0000-00002D640000}"/>
    <cellStyle name="Note 4 19 4 3 5 3" xfId="43807" xr:uid="{00000000-0005-0000-0000-00002E640000}"/>
    <cellStyle name="Note 4 19 4 3 6" xfId="18926" xr:uid="{00000000-0005-0000-0000-00002F640000}"/>
    <cellStyle name="Note 4 19 4 4" xfId="2086" xr:uid="{00000000-0005-0000-0000-000030640000}"/>
    <cellStyle name="Note 4 19 4 4 2" xfId="4597" xr:uid="{00000000-0005-0000-0000-000031640000}"/>
    <cellStyle name="Note 4 19 4 4 2 2" xfId="22033" xr:uid="{00000000-0005-0000-0000-000032640000}"/>
    <cellStyle name="Note 4 19 4 4 2 3" xfId="36486" xr:uid="{00000000-0005-0000-0000-000033640000}"/>
    <cellStyle name="Note 4 19 4 4 3" xfId="7059" xr:uid="{00000000-0005-0000-0000-000034640000}"/>
    <cellStyle name="Note 4 19 4 4 3 2" xfId="24494" xr:uid="{00000000-0005-0000-0000-000035640000}"/>
    <cellStyle name="Note 4 19 4 4 3 3" xfId="38947" xr:uid="{00000000-0005-0000-0000-000036640000}"/>
    <cellStyle name="Note 4 19 4 4 4" xfId="9500" xr:uid="{00000000-0005-0000-0000-000037640000}"/>
    <cellStyle name="Note 4 19 4 4 4 2" xfId="26935" xr:uid="{00000000-0005-0000-0000-000038640000}"/>
    <cellStyle name="Note 4 19 4 4 4 3" xfId="41388" xr:uid="{00000000-0005-0000-0000-000039640000}"/>
    <cellStyle name="Note 4 19 4 4 5" xfId="11920" xr:uid="{00000000-0005-0000-0000-00003A640000}"/>
    <cellStyle name="Note 4 19 4 4 5 2" xfId="29355" xr:uid="{00000000-0005-0000-0000-00003B640000}"/>
    <cellStyle name="Note 4 19 4 4 5 3" xfId="43808" xr:uid="{00000000-0005-0000-0000-00003C640000}"/>
    <cellStyle name="Note 4 19 4 4 6" xfId="15291" xr:uid="{00000000-0005-0000-0000-00003D640000}"/>
    <cellStyle name="Note 4 19 4 4 6 2" xfId="32726" xr:uid="{00000000-0005-0000-0000-00003E640000}"/>
    <cellStyle name="Note 4 19 4 4 6 3" xfId="47179" xr:uid="{00000000-0005-0000-0000-00003F640000}"/>
    <cellStyle name="Note 4 19 4 4 7" xfId="18927" xr:uid="{00000000-0005-0000-0000-000040640000}"/>
    <cellStyle name="Note 4 19 4 4 8" xfId="20453" xr:uid="{00000000-0005-0000-0000-000041640000}"/>
    <cellStyle name="Note 4 19 4 5" xfId="4594" xr:uid="{00000000-0005-0000-0000-000042640000}"/>
    <cellStyle name="Note 4 19 4 5 2" xfId="14071" xr:uid="{00000000-0005-0000-0000-000043640000}"/>
    <cellStyle name="Note 4 19 4 5 2 2" xfId="31506" xr:uid="{00000000-0005-0000-0000-000044640000}"/>
    <cellStyle name="Note 4 19 4 5 2 3" xfId="45959" xr:uid="{00000000-0005-0000-0000-000045640000}"/>
    <cellStyle name="Note 4 19 4 5 3" xfId="16532" xr:uid="{00000000-0005-0000-0000-000046640000}"/>
    <cellStyle name="Note 4 19 4 5 3 2" xfId="33967" xr:uid="{00000000-0005-0000-0000-000047640000}"/>
    <cellStyle name="Note 4 19 4 5 3 3" xfId="48420" xr:uid="{00000000-0005-0000-0000-000048640000}"/>
    <cellStyle name="Note 4 19 4 5 4" xfId="22030" xr:uid="{00000000-0005-0000-0000-000049640000}"/>
    <cellStyle name="Note 4 19 4 5 5" xfId="36483" xr:uid="{00000000-0005-0000-0000-00004A640000}"/>
    <cellStyle name="Note 4 19 4 6" xfId="7056" xr:uid="{00000000-0005-0000-0000-00004B640000}"/>
    <cellStyle name="Note 4 19 4 6 2" xfId="24491" xr:uid="{00000000-0005-0000-0000-00004C640000}"/>
    <cellStyle name="Note 4 19 4 6 3" xfId="38944" xr:uid="{00000000-0005-0000-0000-00004D640000}"/>
    <cellStyle name="Note 4 19 4 7" xfId="9497" xr:uid="{00000000-0005-0000-0000-00004E640000}"/>
    <cellStyle name="Note 4 19 4 7 2" xfId="26932" xr:uid="{00000000-0005-0000-0000-00004F640000}"/>
    <cellStyle name="Note 4 19 4 7 3" xfId="41385" xr:uid="{00000000-0005-0000-0000-000050640000}"/>
    <cellStyle name="Note 4 19 4 8" xfId="11917" xr:uid="{00000000-0005-0000-0000-000051640000}"/>
    <cellStyle name="Note 4 19 4 8 2" xfId="29352" xr:uid="{00000000-0005-0000-0000-000052640000}"/>
    <cellStyle name="Note 4 19 4 8 3" xfId="43805" xr:uid="{00000000-0005-0000-0000-000053640000}"/>
    <cellStyle name="Note 4 19 4 9" xfId="18924" xr:uid="{00000000-0005-0000-0000-000054640000}"/>
    <cellStyle name="Note 4 19 5" xfId="2087" xr:uid="{00000000-0005-0000-0000-000055640000}"/>
    <cellStyle name="Note 4 19 5 2" xfId="2088" xr:uid="{00000000-0005-0000-0000-000056640000}"/>
    <cellStyle name="Note 4 19 5 2 2" xfId="4599" xr:uid="{00000000-0005-0000-0000-000057640000}"/>
    <cellStyle name="Note 4 19 5 2 2 2" xfId="14075" xr:uid="{00000000-0005-0000-0000-000058640000}"/>
    <cellStyle name="Note 4 19 5 2 2 2 2" xfId="31510" xr:uid="{00000000-0005-0000-0000-000059640000}"/>
    <cellStyle name="Note 4 19 5 2 2 2 3" xfId="45963" xr:uid="{00000000-0005-0000-0000-00005A640000}"/>
    <cellStyle name="Note 4 19 5 2 2 3" xfId="16536" xr:uid="{00000000-0005-0000-0000-00005B640000}"/>
    <cellStyle name="Note 4 19 5 2 2 3 2" xfId="33971" xr:uid="{00000000-0005-0000-0000-00005C640000}"/>
    <cellStyle name="Note 4 19 5 2 2 3 3" xfId="48424" xr:uid="{00000000-0005-0000-0000-00005D640000}"/>
    <cellStyle name="Note 4 19 5 2 2 4" xfId="22035" xr:uid="{00000000-0005-0000-0000-00005E640000}"/>
    <cellStyle name="Note 4 19 5 2 2 5" xfId="36488" xr:uid="{00000000-0005-0000-0000-00005F640000}"/>
    <cellStyle name="Note 4 19 5 2 3" xfId="7061" xr:uid="{00000000-0005-0000-0000-000060640000}"/>
    <cellStyle name="Note 4 19 5 2 3 2" xfId="24496" xr:uid="{00000000-0005-0000-0000-000061640000}"/>
    <cellStyle name="Note 4 19 5 2 3 3" xfId="38949" xr:uid="{00000000-0005-0000-0000-000062640000}"/>
    <cellStyle name="Note 4 19 5 2 4" xfId="9502" xr:uid="{00000000-0005-0000-0000-000063640000}"/>
    <cellStyle name="Note 4 19 5 2 4 2" xfId="26937" xr:uid="{00000000-0005-0000-0000-000064640000}"/>
    <cellStyle name="Note 4 19 5 2 4 3" xfId="41390" xr:uid="{00000000-0005-0000-0000-000065640000}"/>
    <cellStyle name="Note 4 19 5 2 5" xfId="11922" xr:uid="{00000000-0005-0000-0000-000066640000}"/>
    <cellStyle name="Note 4 19 5 2 5 2" xfId="29357" xr:uid="{00000000-0005-0000-0000-000067640000}"/>
    <cellStyle name="Note 4 19 5 2 5 3" xfId="43810" xr:uid="{00000000-0005-0000-0000-000068640000}"/>
    <cellStyle name="Note 4 19 5 2 6" xfId="18929" xr:uid="{00000000-0005-0000-0000-000069640000}"/>
    <cellStyle name="Note 4 19 5 3" xfId="2089" xr:uid="{00000000-0005-0000-0000-00006A640000}"/>
    <cellStyle name="Note 4 19 5 3 2" xfId="4600" xr:uid="{00000000-0005-0000-0000-00006B640000}"/>
    <cellStyle name="Note 4 19 5 3 2 2" xfId="14076" xr:uid="{00000000-0005-0000-0000-00006C640000}"/>
    <cellStyle name="Note 4 19 5 3 2 2 2" xfId="31511" xr:uid="{00000000-0005-0000-0000-00006D640000}"/>
    <cellStyle name="Note 4 19 5 3 2 2 3" xfId="45964" xr:uid="{00000000-0005-0000-0000-00006E640000}"/>
    <cellStyle name="Note 4 19 5 3 2 3" xfId="16537" xr:uid="{00000000-0005-0000-0000-00006F640000}"/>
    <cellStyle name="Note 4 19 5 3 2 3 2" xfId="33972" xr:uid="{00000000-0005-0000-0000-000070640000}"/>
    <cellStyle name="Note 4 19 5 3 2 3 3" xfId="48425" xr:uid="{00000000-0005-0000-0000-000071640000}"/>
    <cellStyle name="Note 4 19 5 3 2 4" xfId="22036" xr:uid="{00000000-0005-0000-0000-000072640000}"/>
    <cellStyle name="Note 4 19 5 3 2 5" xfId="36489" xr:uid="{00000000-0005-0000-0000-000073640000}"/>
    <cellStyle name="Note 4 19 5 3 3" xfId="7062" xr:uid="{00000000-0005-0000-0000-000074640000}"/>
    <cellStyle name="Note 4 19 5 3 3 2" xfId="24497" xr:uid="{00000000-0005-0000-0000-000075640000}"/>
    <cellStyle name="Note 4 19 5 3 3 3" xfId="38950" xr:uid="{00000000-0005-0000-0000-000076640000}"/>
    <cellStyle name="Note 4 19 5 3 4" xfId="9503" xr:uid="{00000000-0005-0000-0000-000077640000}"/>
    <cellStyle name="Note 4 19 5 3 4 2" xfId="26938" xr:uid="{00000000-0005-0000-0000-000078640000}"/>
    <cellStyle name="Note 4 19 5 3 4 3" xfId="41391" xr:uid="{00000000-0005-0000-0000-000079640000}"/>
    <cellStyle name="Note 4 19 5 3 5" xfId="11923" xr:uid="{00000000-0005-0000-0000-00007A640000}"/>
    <cellStyle name="Note 4 19 5 3 5 2" xfId="29358" xr:uid="{00000000-0005-0000-0000-00007B640000}"/>
    <cellStyle name="Note 4 19 5 3 5 3" xfId="43811" xr:uid="{00000000-0005-0000-0000-00007C640000}"/>
    <cellStyle name="Note 4 19 5 3 6" xfId="18930" xr:uid="{00000000-0005-0000-0000-00007D640000}"/>
    <cellStyle name="Note 4 19 5 4" xfId="2090" xr:uid="{00000000-0005-0000-0000-00007E640000}"/>
    <cellStyle name="Note 4 19 5 4 2" xfId="4601" xr:uid="{00000000-0005-0000-0000-00007F640000}"/>
    <cellStyle name="Note 4 19 5 4 2 2" xfId="22037" xr:uid="{00000000-0005-0000-0000-000080640000}"/>
    <cellStyle name="Note 4 19 5 4 2 3" xfId="36490" xr:uid="{00000000-0005-0000-0000-000081640000}"/>
    <cellStyle name="Note 4 19 5 4 3" xfId="7063" xr:uid="{00000000-0005-0000-0000-000082640000}"/>
    <cellStyle name="Note 4 19 5 4 3 2" xfId="24498" xr:uid="{00000000-0005-0000-0000-000083640000}"/>
    <cellStyle name="Note 4 19 5 4 3 3" xfId="38951" xr:uid="{00000000-0005-0000-0000-000084640000}"/>
    <cellStyle name="Note 4 19 5 4 4" xfId="9504" xr:uid="{00000000-0005-0000-0000-000085640000}"/>
    <cellStyle name="Note 4 19 5 4 4 2" xfId="26939" xr:uid="{00000000-0005-0000-0000-000086640000}"/>
    <cellStyle name="Note 4 19 5 4 4 3" xfId="41392" xr:uid="{00000000-0005-0000-0000-000087640000}"/>
    <cellStyle name="Note 4 19 5 4 5" xfId="11924" xr:uid="{00000000-0005-0000-0000-000088640000}"/>
    <cellStyle name="Note 4 19 5 4 5 2" xfId="29359" xr:uid="{00000000-0005-0000-0000-000089640000}"/>
    <cellStyle name="Note 4 19 5 4 5 3" xfId="43812" xr:uid="{00000000-0005-0000-0000-00008A640000}"/>
    <cellStyle name="Note 4 19 5 4 6" xfId="15292" xr:uid="{00000000-0005-0000-0000-00008B640000}"/>
    <cellStyle name="Note 4 19 5 4 6 2" xfId="32727" xr:uid="{00000000-0005-0000-0000-00008C640000}"/>
    <cellStyle name="Note 4 19 5 4 6 3" xfId="47180" xr:uid="{00000000-0005-0000-0000-00008D640000}"/>
    <cellStyle name="Note 4 19 5 4 7" xfId="18931" xr:uid="{00000000-0005-0000-0000-00008E640000}"/>
    <cellStyle name="Note 4 19 5 4 8" xfId="20454" xr:uid="{00000000-0005-0000-0000-00008F640000}"/>
    <cellStyle name="Note 4 19 5 5" xfId="4598" xr:uid="{00000000-0005-0000-0000-000090640000}"/>
    <cellStyle name="Note 4 19 5 5 2" xfId="14074" xr:uid="{00000000-0005-0000-0000-000091640000}"/>
    <cellStyle name="Note 4 19 5 5 2 2" xfId="31509" xr:uid="{00000000-0005-0000-0000-000092640000}"/>
    <cellStyle name="Note 4 19 5 5 2 3" xfId="45962" xr:uid="{00000000-0005-0000-0000-000093640000}"/>
    <cellStyle name="Note 4 19 5 5 3" xfId="16535" xr:uid="{00000000-0005-0000-0000-000094640000}"/>
    <cellStyle name="Note 4 19 5 5 3 2" xfId="33970" xr:uid="{00000000-0005-0000-0000-000095640000}"/>
    <cellStyle name="Note 4 19 5 5 3 3" xfId="48423" xr:uid="{00000000-0005-0000-0000-000096640000}"/>
    <cellStyle name="Note 4 19 5 5 4" xfId="22034" xr:uid="{00000000-0005-0000-0000-000097640000}"/>
    <cellStyle name="Note 4 19 5 5 5" xfId="36487" xr:uid="{00000000-0005-0000-0000-000098640000}"/>
    <cellStyle name="Note 4 19 5 6" xfId="7060" xr:uid="{00000000-0005-0000-0000-000099640000}"/>
    <cellStyle name="Note 4 19 5 6 2" xfId="24495" xr:uid="{00000000-0005-0000-0000-00009A640000}"/>
    <cellStyle name="Note 4 19 5 6 3" xfId="38948" xr:uid="{00000000-0005-0000-0000-00009B640000}"/>
    <cellStyle name="Note 4 19 5 7" xfId="9501" xr:uid="{00000000-0005-0000-0000-00009C640000}"/>
    <cellStyle name="Note 4 19 5 7 2" xfId="26936" xr:uid="{00000000-0005-0000-0000-00009D640000}"/>
    <cellStyle name="Note 4 19 5 7 3" xfId="41389" xr:uid="{00000000-0005-0000-0000-00009E640000}"/>
    <cellStyle name="Note 4 19 5 8" xfId="11921" xr:uid="{00000000-0005-0000-0000-00009F640000}"/>
    <cellStyle name="Note 4 19 5 8 2" xfId="29356" xr:uid="{00000000-0005-0000-0000-0000A0640000}"/>
    <cellStyle name="Note 4 19 5 8 3" xfId="43809" xr:uid="{00000000-0005-0000-0000-0000A1640000}"/>
    <cellStyle name="Note 4 19 5 9" xfId="18928" xr:uid="{00000000-0005-0000-0000-0000A2640000}"/>
    <cellStyle name="Note 4 19 6" xfId="2091" xr:uid="{00000000-0005-0000-0000-0000A3640000}"/>
    <cellStyle name="Note 4 19 6 2" xfId="4602" xr:uid="{00000000-0005-0000-0000-0000A4640000}"/>
    <cellStyle name="Note 4 19 6 2 2" xfId="14077" xr:uid="{00000000-0005-0000-0000-0000A5640000}"/>
    <cellStyle name="Note 4 19 6 2 2 2" xfId="31512" xr:uid="{00000000-0005-0000-0000-0000A6640000}"/>
    <cellStyle name="Note 4 19 6 2 2 3" xfId="45965" xr:uid="{00000000-0005-0000-0000-0000A7640000}"/>
    <cellStyle name="Note 4 19 6 2 3" xfId="16538" xr:uid="{00000000-0005-0000-0000-0000A8640000}"/>
    <cellStyle name="Note 4 19 6 2 3 2" xfId="33973" xr:uid="{00000000-0005-0000-0000-0000A9640000}"/>
    <cellStyle name="Note 4 19 6 2 3 3" xfId="48426" xr:uid="{00000000-0005-0000-0000-0000AA640000}"/>
    <cellStyle name="Note 4 19 6 2 4" xfId="22038" xr:uid="{00000000-0005-0000-0000-0000AB640000}"/>
    <cellStyle name="Note 4 19 6 2 5" xfId="36491" xr:uid="{00000000-0005-0000-0000-0000AC640000}"/>
    <cellStyle name="Note 4 19 6 3" xfId="7064" xr:uid="{00000000-0005-0000-0000-0000AD640000}"/>
    <cellStyle name="Note 4 19 6 3 2" xfId="24499" xr:uid="{00000000-0005-0000-0000-0000AE640000}"/>
    <cellStyle name="Note 4 19 6 3 3" xfId="38952" xr:uid="{00000000-0005-0000-0000-0000AF640000}"/>
    <cellStyle name="Note 4 19 6 4" xfId="9505" xr:uid="{00000000-0005-0000-0000-0000B0640000}"/>
    <cellStyle name="Note 4 19 6 4 2" xfId="26940" xr:uid="{00000000-0005-0000-0000-0000B1640000}"/>
    <cellStyle name="Note 4 19 6 4 3" xfId="41393" xr:uid="{00000000-0005-0000-0000-0000B2640000}"/>
    <cellStyle name="Note 4 19 6 5" xfId="11925" xr:uid="{00000000-0005-0000-0000-0000B3640000}"/>
    <cellStyle name="Note 4 19 6 5 2" xfId="29360" xr:uid="{00000000-0005-0000-0000-0000B4640000}"/>
    <cellStyle name="Note 4 19 6 5 3" xfId="43813" xr:uid="{00000000-0005-0000-0000-0000B5640000}"/>
    <cellStyle name="Note 4 19 6 6" xfId="18932" xr:uid="{00000000-0005-0000-0000-0000B6640000}"/>
    <cellStyle name="Note 4 19 7" xfId="2092" xr:uid="{00000000-0005-0000-0000-0000B7640000}"/>
    <cellStyle name="Note 4 19 7 2" xfId="4603" xr:uid="{00000000-0005-0000-0000-0000B8640000}"/>
    <cellStyle name="Note 4 19 7 2 2" xfId="14078" xr:uid="{00000000-0005-0000-0000-0000B9640000}"/>
    <cellStyle name="Note 4 19 7 2 2 2" xfId="31513" xr:uid="{00000000-0005-0000-0000-0000BA640000}"/>
    <cellStyle name="Note 4 19 7 2 2 3" xfId="45966" xr:uid="{00000000-0005-0000-0000-0000BB640000}"/>
    <cellStyle name="Note 4 19 7 2 3" xfId="16539" xr:uid="{00000000-0005-0000-0000-0000BC640000}"/>
    <cellStyle name="Note 4 19 7 2 3 2" xfId="33974" xr:uid="{00000000-0005-0000-0000-0000BD640000}"/>
    <cellStyle name="Note 4 19 7 2 3 3" xfId="48427" xr:uid="{00000000-0005-0000-0000-0000BE640000}"/>
    <cellStyle name="Note 4 19 7 2 4" xfId="22039" xr:uid="{00000000-0005-0000-0000-0000BF640000}"/>
    <cellStyle name="Note 4 19 7 2 5" xfId="36492" xr:uid="{00000000-0005-0000-0000-0000C0640000}"/>
    <cellStyle name="Note 4 19 7 3" xfId="7065" xr:uid="{00000000-0005-0000-0000-0000C1640000}"/>
    <cellStyle name="Note 4 19 7 3 2" xfId="24500" xr:uid="{00000000-0005-0000-0000-0000C2640000}"/>
    <cellStyle name="Note 4 19 7 3 3" xfId="38953" xr:uid="{00000000-0005-0000-0000-0000C3640000}"/>
    <cellStyle name="Note 4 19 7 4" xfId="9506" xr:uid="{00000000-0005-0000-0000-0000C4640000}"/>
    <cellStyle name="Note 4 19 7 4 2" xfId="26941" xr:uid="{00000000-0005-0000-0000-0000C5640000}"/>
    <cellStyle name="Note 4 19 7 4 3" xfId="41394" xr:uid="{00000000-0005-0000-0000-0000C6640000}"/>
    <cellStyle name="Note 4 19 7 5" xfId="11926" xr:uid="{00000000-0005-0000-0000-0000C7640000}"/>
    <cellStyle name="Note 4 19 7 5 2" xfId="29361" xr:uid="{00000000-0005-0000-0000-0000C8640000}"/>
    <cellStyle name="Note 4 19 7 5 3" xfId="43814" xr:uid="{00000000-0005-0000-0000-0000C9640000}"/>
    <cellStyle name="Note 4 19 7 6" xfId="18933" xr:uid="{00000000-0005-0000-0000-0000CA640000}"/>
    <cellStyle name="Note 4 19 8" xfId="2093" xr:uid="{00000000-0005-0000-0000-0000CB640000}"/>
    <cellStyle name="Note 4 19 8 2" xfId="4604" xr:uid="{00000000-0005-0000-0000-0000CC640000}"/>
    <cellStyle name="Note 4 19 8 2 2" xfId="22040" xr:uid="{00000000-0005-0000-0000-0000CD640000}"/>
    <cellStyle name="Note 4 19 8 2 3" xfId="36493" xr:uid="{00000000-0005-0000-0000-0000CE640000}"/>
    <cellStyle name="Note 4 19 8 3" xfId="7066" xr:uid="{00000000-0005-0000-0000-0000CF640000}"/>
    <cellStyle name="Note 4 19 8 3 2" xfId="24501" xr:uid="{00000000-0005-0000-0000-0000D0640000}"/>
    <cellStyle name="Note 4 19 8 3 3" xfId="38954" xr:uid="{00000000-0005-0000-0000-0000D1640000}"/>
    <cellStyle name="Note 4 19 8 4" xfId="9507" xr:uid="{00000000-0005-0000-0000-0000D2640000}"/>
    <cellStyle name="Note 4 19 8 4 2" xfId="26942" xr:uid="{00000000-0005-0000-0000-0000D3640000}"/>
    <cellStyle name="Note 4 19 8 4 3" xfId="41395" xr:uid="{00000000-0005-0000-0000-0000D4640000}"/>
    <cellStyle name="Note 4 19 8 5" xfId="11927" xr:uid="{00000000-0005-0000-0000-0000D5640000}"/>
    <cellStyle name="Note 4 19 8 5 2" xfId="29362" xr:uid="{00000000-0005-0000-0000-0000D6640000}"/>
    <cellStyle name="Note 4 19 8 5 3" xfId="43815" xr:uid="{00000000-0005-0000-0000-0000D7640000}"/>
    <cellStyle name="Note 4 19 8 6" xfId="15293" xr:uid="{00000000-0005-0000-0000-0000D8640000}"/>
    <cellStyle name="Note 4 19 8 6 2" xfId="32728" xr:uid="{00000000-0005-0000-0000-0000D9640000}"/>
    <cellStyle name="Note 4 19 8 6 3" xfId="47181" xr:uid="{00000000-0005-0000-0000-0000DA640000}"/>
    <cellStyle name="Note 4 19 8 7" xfId="18934" xr:uid="{00000000-0005-0000-0000-0000DB640000}"/>
    <cellStyle name="Note 4 19 8 8" xfId="20455" xr:uid="{00000000-0005-0000-0000-0000DC640000}"/>
    <cellStyle name="Note 4 19 9" xfId="4585" xr:uid="{00000000-0005-0000-0000-0000DD640000}"/>
    <cellStyle name="Note 4 19 9 2" xfId="14064" xr:uid="{00000000-0005-0000-0000-0000DE640000}"/>
    <cellStyle name="Note 4 19 9 2 2" xfId="31499" xr:uid="{00000000-0005-0000-0000-0000DF640000}"/>
    <cellStyle name="Note 4 19 9 2 3" xfId="45952" xr:uid="{00000000-0005-0000-0000-0000E0640000}"/>
    <cellStyle name="Note 4 19 9 3" xfId="16525" xr:uid="{00000000-0005-0000-0000-0000E1640000}"/>
    <cellStyle name="Note 4 19 9 3 2" xfId="33960" xr:uid="{00000000-0005-0000-0000-0000E2640000}"/>
    <cellStyle name="Note 4 19 9 3 3" xfId="48413" xr:uid="{00000000-0005-0000-0000-0000E3640000}"/>
    <cellStyle name="Note 4 19 9 4" xfId="22021" xr:uid="{00000000-0005-0000-0000-0000E4640000}"/>
    <cellStyle name="Note 4 19 9 5" xfId="36474" xr:uid="{00000000-0005-0000-0000-0000E5640000}"/>
    <cellStyle name="Note 4 2" xfId="2094" xr:uid="{00000000-0005-0000-0000-0000E6640000}"/>
    <cellStyle name="Note 4 2 10" xfId="7067" xr:uid="{00000000-0005-0000-0000-0000E7640000}"/>
    <cellStyle name="Note 4 2 10 2" xfId="24502" xr:uid="{00000000-0005-0000-0000-0000E8640000}"/>
    <cellStyle name="Note 4 2 10 3" xfId="38955" xr:uid="{00000000-0005-0000-0000-0000E9640000}"/>
    <cellStyle name="Note 4 2 11" xfId="9508" xr:uid="{00000000-0005-0000-0000-0000EA640000}"/>
    <cellStyle name="Note 4 2 11 2" xfId="26943" xr:uid="{00000000-0005-0000-0000-0000EB640000}"/>
    <cellStyle name="Note 4 2 11 3" xfId="41396" xr:uid="{00000000-0005-0000-0000-0000EC640000}"/>
    <cellStyle name="Note 4 2 12" xfId="11928" xr:uid="{00000000-0005-0000-0000-0000ED640000}"/>
    <cellStyle name="Note 4 2 12 2" xfId="29363" xr:uid="{00000000-0005-0000-0000-0000EE640000}"/>
    <cellStyle name="Note 4 2 12 3" xfId="43816" xr:uid="{00000000-0005-0000-0000-0000EF640000}"/>
    <cellStyle name="Note 4 2 13" xfId="18935" xr:uid="{00000000-0005-0000-0000-0000F0640000}"/>
    <cellStyle name="Note 4 2 2" xfId="2095" xr:uid="{00000000-0005-0000-0000-0000F1640000}"/>
    <cellStyle name="Note 4 2 2 2" xfId="2096" xr:uid="{00000000-0005-0000-0000-0000F2640000}"/>
    <cellStyle name="Note 4 2 2 2 2" xfId="4607" xr:uid="{00000000-0005-0000-0000-0000F3640000}"/>
    <cellStyle name="Note 4 2 2 2 2 2" xfId="14081" xr:uid="{00000000-0005-0000-0000-0000F4640000}"/>
    <cellStyle name="Note 4 2 2 2 2 2 2" xfId="31516" xr:uid="{00000000-0005-0000-0000-0000F5640000}"/>
    <cellStyle name="Note 4 2 2 2 2 2 3" xfId="45969" xr:uid="{00000000-0005-0000-0000-0000F6640000}"/>
    <cellStyle name="Note 4 2 2 2 2 3" xfId="16542" xr:uid="{00000000-0005-0000-0000-0000F7640000}"/>
    <cellStyle name="Note 4 2 2 2 2 3 2" xfId="33977" xr:uid="{00000000-0005-0000-0000-0000F8640000}"/>
    <cellStyle name="Note 4 2 2 2 2 3 3" xfId="48430" xr:uid="{00000000-0005-0000-0000-0000F9640000}"/>
    <cellStyle name="Note 4 2 2 2 2 4" xfId="22043" xr:uid="{00000000-0005-0000-0000-0000FA640000}"/>
    <cellStyle name="Note 4 2 2 2 2 5" xfId="36496" xr:uid="{00000000-0005-0000-0000-0000FB640000}"/>
    <cellStyle name="Note 4 2 2 2 3" xfId="7069" xr:uid="{00000000-0005-0000-0000-0000FC640000}"/>
    <cellStyle name="Note 4 2 2 2 3 2" xfId="24504" xr:uid="{00000000-0005-0000-0000-0000FD640000}"/>
    <cellStyle name="Note 4 2 2 2 3 3" xfId="38957" xr:uid="{00000000-0005-0000-0000-0000FE640000}"/>
    <cellStyle name="Note 4 2 2 2 4" xfId="9510" xr:uid="{00000000-0005-0000-0000-0000FF640000}"/>
    <cellStyle name="Note 4 2 2 2 4 2" xfId="26945" xr:uid="{00000000-0005-0000-0000-000000650000}"/>
    <cellStyle name="Note 4 2 2 2 4 3" xfId="41398" xr:uid="{00000000-0005-0000-0000-000001650000}"/>
    <cellStyle name="Note 4 2 2 2 5" xfId="11930" xr:uid="{00000000-0005-0000-0000-000002650000}"/>
    <cellStyle name="Note 4 2 2 2 5 2" xfId="29365" xr:uid="{00000000-0005-0000-0000-000003650000}"/>
    <cellStyle name="Note 4 2 2 2 5 3" xfId="43818" xr:uid="{00000000-0005-0000-0000-000004650000}"/>
    <cellStyle name="Note 4 2 2 2 6" xfId="18937" xr:uid="{00000000-0005-0000-0000-000005650000}"/>
    <cellStyle name="Note 4 2 2 3" xfId="2097" xr:uid="{00000000-0005-0000-0000-000006650000}"/>
    <cellStyle name="Note 4 2 2 3 2" xfId="4608" xr:uid="{00000000-0005-0000-0000-000007650000}"/>
    <cellStyle name="Note 4 2 2 3 2 2" xfId="14082" xr:uid="{00000000-0005-0000-0000-000008650000}"/>
    <cellStyle name="Note 4 2 2 3 2 2 2" xfId="31517" xr:uid="{00000000-0005-0000-0000-000009650000}"/>
    <cellStyle name="Note 4 2 2 3 2 2 3" xfId="45970" xr:uid="{00000000-0005-0000-0000-00000A650000}"/>
    <cellStyle name="Note 4 2 2 3 2 3" xfId="16543" xr:uid="{00000000-0005-0000-0000-00000B650000}"/>
    <cellStyle name="Note 4 2 2 3 2 3 2" xfId="33978" xr:uid="{00000000-0005-0000-0000-00000C650000}"/>
    <cellStyle name="Note 4 2 2 3 2 3 3" xfId="48431" xr:uid="{00000000-0005-0000-0000-00000D650000}"/>
    <cellStyle name="Note 4 2 2 3 2 4" xfId="22044" xr:uid="{00000000-0005-0000-0000-00000E650000}"/>
    <cellStyle name="Note 4 2 2 3 2 5" xfId="36497" xr:uid="{00000000-0005-0000-0000-00000F650000}"/>
    <cellStyle name="Note 4 2 2 3 3" xfId="7070" xr:uid="{00000000-0005-0000-0000-000010650000}"/>
    <cellStyle name="Note 4 2 2 3 3 2" xfId="24505" xr:uid="{00000000-0005-0000-0000-000011650000}"/>
    <cellStyle name="Note 4 2 2 3 3 3" xfId="38958" xr:uid="{00000000-0005-0000-0000-000012650000}"/>
    <cellStyle name="Note 4 2 2 3 4" xfId="9511" xr:uid="{00000000-0005-0000-0000-000013650000}"/>
    <cellStyle name="Note 4 2 2 3 4 2" xfId="26946" xr:uid="{00000000-0005-0000-0000-000014650000}"/>
    <cellStyle name="Note 4 2 2 3 4 3" xfId="41399" xr:uid="{00000000-0005-0000-0000-000015650000}"/>
    <cellStyle name="Note 4 2 2 3 5" xfId="11931" xr:uid="{00000000-0005-0000-0000-000016650000}"/>
    <cellStyle name="Note 4 2 2 3 5 2" xfId="29366" xr:uid="{00000000-0005-0000-0000-000017650000}"/>
    <cellStyle name="Note 4 2 2 3 5 3" xfId="43819" xr:uid="{00000000-0005-0000-0000-000018650000}"/>
    <cellStyle name="Note 4 2 2 3 6" xfId="18938" xr:uid="{00000000-0005-0000-0000-000019650000}"/>
    <cellStyle name="Note 4 2 2 4" xfId="2098" xr:uid="{00000000-0005-0000-0000-00001A650000}"/>
    <cellStyle name="Note 4 2 2 4 2" xfId="4609" xr:uid="{00000000-0005-0000-0000-00001B650000}"/>
    <cellStyle name="Note 4 2 2 4 2 2" xfId="22045" xr:uid="{00000000-0005-0000-0000-00001C650000}"/>
    <cellStyle name="Note 4 2 2 4 2 3" xfId="36498" xr:uid="{00000000-0005-0000-0000-00001D650000}"/>
    <cellStyle name="Note 4 2 2 4 3" xfId="7071" xr:uid="{00000000-0005-0000-0000-00001E650000}"/>
    <cellStyle name="Note 4 2 2 4 3 2" xfId="24506" xr:uid="{00000000-0005-0000-0000-00001F650000}"/>
    <cellStyle name="Note 4 2 2 4 3 3" xfId="38959" xr:uid="{00000000-0005-0000-0000-000020650000}"/>
    <cellStyle name="Note 4 2 2 4 4" xfId="9512" xr:uid="{00000000-0005-0000-0000-000021650000}"/>
    <cellStyle name="Note 4 2 2 4 4 2" xfId="26947" xr:uid="{00000000-0005-0000-0000-000022650000}"/>
    <cellStyle name="Note 4 2 2 4 4 3" xfId="41400" xr:uid="{00000000-0005-0000-0000-000023650000}"/>
    <cellStyle name="Note 4 2 2 4 5" xfId="11932" xr:uid="{00000000-0005-0000-0000-000024650000}"/>
    <cellStyle name="Note 4 2 2 4 5 2" xfId="29367" xr:uid="{00000000-0005-0000-0000-000025650000}"/>
    <cellStyle name="Note 4 2 2 4 5 3" xfId="43820" xr:uid="{00000000-0005-0000-0000-000026650000}"/>
    <cellStyle name="Note 4 2 2 4 6" xfId="15294" xr:uid="{00000000-0005-0000-0000-000027650000}"/>
    <cellStyle name="Note 4 2 2 4 6 2" xfId="32729" xr:uid="{00000000-0005-0000-0000-000028650000}"/>
    <cellStyle name="Note 4 2 2 4 6 3" xfId="47182" xr:uid="{00000000-0005-0000-0000-000029650000}"/>
    <cellStyle name="Note 4 2 2 4 7" xfId="18939" xr:uid="{00000000-0005-0000-0000-00002A650000}"/>
    <cellStyle name="Note 4 2 2 4 8" xfId="20456" xr:uid="{00000000-0005-0000-0000-00002B650000}"/>
    <cellStyle name="Note 4 2 2 5" xfId="4606" xr:uid="{00000000-0005-0000-0000-00002C650000}"/>
    <cellStyle name="Note 4 2 2 5 2" xfId="14080" xr:uid="{00000000-0005-0000-0000-00002D650000}"/>
    <cellStyle name="Note 4 2 2 5 2 2" xfId="31515" xr:uid="{00000000-0005-0000-0000-00002E650000}"/>
    <cellStyle name="Note 4 2 2 5 2 3" xfId="45968" xr:uid="{00000000-0005-0000-0000-00002F650000}"/>
    <cellStyle name="Note 4 2 2 5 3" xfId="16541" xr:uid="{00000000-0005-0000-0000-000030650000}"/>
    <cellStyle name="Note 4 2 2 5 3 2" xfId="33976" xr:uid="{00000000-0005-0000-0000-000031650000}"/>
    <cellStyle name="Note 4 2 2 5 3 3" xfId="48429" xr:uid="{00000000-0005-0000-0000-000032650000}"/>
    <cellStyle name="Note 4 2 2 5 4" xfId="22042" xr:uid="{00000000-0005-0000-0000-000033650000}"/>
    <cellStyle name="Note 4 2 2 5 5" xfId="36495" xr:uid="{00000000-0005-0000-0000-000034650000}"/>
    <cellStyle name="Note 4 2 2 6" xfId="7068" xr:uid="{00000000-0005-0000-0000-000035650000}"/>
    <cellStyle name="Note 4 2 2 6 2" xfId="24503" xr:uid="{00000000-0005-0000-0000-000036650000}"/>
    <cellStyle name="Note 4 2 2 6 3" xfId="38956" xr:uid="{00000000-0005-0000-0000-000037650000}"/>
    <cellStyle name="Note 4 2 2 7" xfId="9509" xr:uid="{00000000-0005-0000-0000-000038650000}"/>
    <cellStyle name="Note 4 2 2 7 2" xfId="26944" xr:uid="{00000000-0005-0000-0000-000039650000}"/>
    <cellStyle name="Note 4 2 2 7 3" xfId="41397" xr:uid="{00000000-0005-0000-0000-00003A650000}"/>
    <cellStyle name="Note 4 2 2 8" xfId="11929" xr:uid="{00000000-0005-0000-0000-00003B650000}"/>
    <cellStyle name="Note 4 2 2 8 2" xfId="29364" xr:uid="{00000000-0005-0000-0000-00003C650000}"/>
    <cellStyle name="Note 4 2 2 8 3" xfId="43817" xr:uid="{00000000-0005-0000-0000-00003D650000}"/>
    <cellStyle name="Note 4 2 2 9" xfId="18936" xr:uid="{00000000-0005-0000-0000-00003E650000}"/>
    <cellStyle name="Note 4 2 3" xfId="2099" xr:uid="{00000000-0005-0000-0000-00003F650000}"/>
    <cellStyle name="Note 4 2 3 2" xfId="2100" xr:uid="{00000000-0005-0000-0000-000040650000}"/>
    <cellStyle name="Note 4 2 3 2 2" xfId="4611" xr:uid="{00000000-0005-0000-0000-000041650000}"/>
    <cellStyle name="Note 4 2 3 2 2 2" xfId="14084" xr:uid="{00000000-0005-0000-0000-000042650000}"/>
    <cellStyle name="Note 4 2 3 2 2 2 2" xfId="31519" xr:uid="{00000000-0005-0000-0000-000043650000}"/>
    <cellStyle name="Note 4 2 3 2 2 2 3" xfId="45972" xr:uid="{00000000-0005-0000-0000-000044650000}"/>
    <cellStyle name="Note 4 2 3 2 2 3" xfId="16545" xr:uid="{00000000-0005-0000-0000-000045650000}"/>
    <cellStyle name="Note 4 2 3 2 2 3 2" xfId="33980" xr:uid="{00000000-0005-0000-0000-000046650000}"/>
    <cellStyle name="Note 4 2 3 2 2 3 3" xfId="48433" xr:uid="{00000000-0005-0000-0000-000047650000}"/>
    <cellStyle name="Note 4 2 3 2 2 4" xfId="22047" xr:uid="{00000000-0005-0000-0000-000048650000}"/>
    <cellStyle name="Note 4 2 3 2 2 5" xfId="36500" xr:uid="{00000000-0005-0000-0000-000049650000}"/>
    <cellStyle name="Note 4 2 3 2 3" xfId="7073" xr:uid="{00000000-0005-0000-0000-00004A650000}"/>
    <cellStyle name="Note 4 2 3 2 3 2" xfId="24508" xr:uid="{00000000-0005-0000-0000-00004B650000}"/>
    <cellStyle name="Note 4 2 3 2 3 3" xfId="38961" xr:uid="{00000000-0005-0000-0000-00004C650000}"/>
    <cellStyle name="Note 4 2 3 2 4" xfId="9514" xr:uid="{00000000-0005-0000-0000-00004D650000}"/>
    <cellStyle name="Note 4 2 3 2 4 2" xfId="26949" xr:uid="{00000000-0005-0000-0000-00004E650000}"/>
    <cellStyle name="Note 4 2 3 2 4 3" xfId="41402" xr:uid="{00000000-0005-0000-0000-00004F650000}"/>
    <cellStyle name="Note 4 2 3 2 5" xfId="11934" xr:uid="{00000000-0005-0000-0000-000050650000}"/>
    <cellStyle name="Note 4 2 3 2 5 2" xfId="29369" xr:uid="{00000000-0005-0000-0000-000051650000}"/>
    <cellStyle name="Note 4 2 3 2 5 3" xfId="43822" xr:uid="{00000000-0005-0000-0000-000052650000}"/>
    <cellStyle name="Note 4 2 3 2 6" xfId="18941" xr:uid="{00000000-0005-0000-0000-000053650000}"/>
    <cellStyle name="Note 4 2 3 3" xfId="2101" xr:uid="{00000000-0005-0000-0000-000054650000}"/>
    <cellStyle name="Note 4 2 3 3 2" xfId="4612" xr:uid="{00000000-0005-0000-0000-000055650000}"/>
    <cellStyle name="Note 4 2 3 3 2 2" xfId="14085" xr:uid="{00000000-0005-0000-0000-000056650000}"/>
    <cellStyle name="Note 4 2 3 3 2 2 2" xfId="31520" xr:uid="{00000000-0005-0000-0000-000057650000}"/>
    <cellStyle name="Note 4 2 3 3 2 2 3" xfId="45973" xr:uid="{00000000-0005-0000-0000-000058650000}"/>
    <cellStyle name="Note 4 2 3 3 2 3" xfId="16546" xr:uid="{00000000-0005-0000-0000-000059650000}"/>
    <cellStyle name="Note 4 2 3 3 2 3 2" xfId="33981" xr:uid="{00000000-0005-0000-0000-00005A650000}"/>
    <cellStyle name="Note 4 2 3 3 2 3 3" xfId="48434" xr:uid="{00000000-0005-0000-0000-00005B650000}"/>
    <cellStyle name="Note 4 2 3 3 2 4" xfId="22048" xr:uid="{00000000-0005-0000-0000-00005C650000}"/>
    <cellStyle name="Note 4 2 3 3 2 5" xfId="36501" xr:uid="{00000000-0005-0000-0000-00005D650000}"/>
    <cellStyle name="Note 4 2 3 3 3" xfId="7074" xr:uid="{00000000-0005-0000-0000-00005E650000}"/>
    <cellStyle name="Note 4 2 3 3 3 2" xfId="24509" xr:uid="{00000000-0005-0000-0000-00005F650000}"/>
    <cellStyle name="Note 4 2 3 3 3 3" xfId="38962" xr:uid="{00000000-0005-0000-0000-000060650000}"/>
    <cellStyle name="Note 4 2 3 3 4" xfId="9515" xr:uid="{00000000-0005-0000-0000-000061650000}"/>
    <cellStyle name="Note 4 2 3 3 4 2" xfId="26950" xr:uid="{00000000-0005-0000-0000-000062650000}"/>
    <cellStyle name="Note 4 2 3 3 4 3" xfId="41403" xr:uid="{00000000-0005-0000-0000-000063650000}"/>
    <cellStyle name="Note 4 2 3 3 5" xfId="11935" xr:uid="{00000000-0005-0000-0000-000064650000}"/>
    <cellStyle name="Note 4 2 3 3 5 2" xfId="29370" xr:uid="{00000000-0005-0000-0000-000065650000}"/>
    <cellStyle name="Note 4 2 3 3 5 3" xfId="43823" xr:uid="{00000000-0005-0000-0000-000066650000}"/>
    <cellStyle name="Note 4 2 3 3 6" xfId="18942" xr:uid="{00000000-0005-0000-0000-000067650000}"/>
    <cellStyle name="Note 4 2 3 4" xfId="2102" xr:uid="{00000000-0005-0000-0000-000068650000}"/>
    <cellStyle name="Note 4 2 3 4 2" xfId="4613" xr:uid="{00000000-0005-0000-0000-000069650000}"/>
    <cellStyle name="Note 4 2 3 4 2 2" xfId="22049" xr:uid="{00000000-0005-0000-0000-00006A650000}"/>
    <cellStyle name="Note 4 2 3 4 2 3" xfId="36502" xr:uid="{00000000-0005-0000-0000-00006B650000}"/>
    <cellStyle name="Note 4 2 3 4 3" xfId="7075" xr:uid="{00000000-0005-0000-0000-00006C650000}"/>
    <cellStyle name="Note 4 2 3 4 3 2" xfId="24510" xr:uid="{00000000-0005-0000-0000-00006D650000}"/>
    <cellStyle name="Note 4 2 3 4 3 3" xfId="38963" xr:uid="{00000000-0005-0000-0000-00006E650000}"/>
    <cellStyle name="Note 4 2 3 4 4" xfId="9516" xr:uid="{00000000-0005-0000-0000-00006F650000}"/>
    <cellStyle name="Note 4 2 3 4 4 2" xfId="26951" xr:uid="{00000000-0005-0000-0000-000070650000}"/>
    <cellStyle name="Note 4 2 3 4 4 3" xfId="41404" xr:uid="{00000000-0005-0000-0000-000071650000}"/>
    <cellStyle name="Note 4 2 3 4 5" xfId="11936" xr:uid="{00000000-0005-0000-0000-000072650000}"/>
    <cellStyle name="Note 4 2 3 4 5 2" xfId="29371" xr:uid="{00000000-0005-0000-0000-000073650000}"/>
    <cellStyle name="Note 4 2 3 4 5 3" xfId="43824" xr:uid="{00000000-0005-0000-0000-000074650000}"/>
    <cellStyle name="Note 4 2 3 4 6" xfId="15295" xr:uid="{00000000-0005-0000-0000-000075650000}"/>
    <cellStyle name="Note 4 2 3 4 6 2" xfId="32730" xr:uid="{00000000-0005-0000-0000-000076650000}"/>
    <cellStyle name="Note 4 2 3 4 6 3" xfId="47183" xr:uid="{00000000-0005-0000-0000-000077650000}"/>
    <cellStyle name="Note 4 2 3 4 7" xfId="18943" xr:uid="{00000000-0005-0000-0000-000078650000}"/>
    <cellStyle name="Note 4 2 3 4 8" xfId="20457" xr:uid="{00000000-0005-0000-0000-000079650000}"/>
    <cellStyle name="Note 4 2 3 5" xfId="4610" xr:uid="{00000000-0005-0000-0000-00007A650000}"/>
    <cellStyle name="Note 4 2 3 5 2" xfId="14083" xr:uid="{00000000-0005-0000-0000-00007B650000}"/>
    <cellStyle name="Note 4 2 3 5 2 2" xfId="31518" xr:uid="{00000000-0005-0000-0000-00007C650000}"/>
    <cellStyle name="Note 4 2 3 5 2 3" xfId="45971" xr:uid="{00000000-0005-0000-0000-00007D650000}"/>
    <cellStyle name="Note 4 2 3 5 3" xfId="16544" xr:uid="{00000000-0005-0000-0000-00007E650000}"/>
    <cellStyle name="Note 4 2 3 5 3 2" xfId="33979" xr:uid="{00000000-0005-0000-0000-00007F650000}"/>
    <cellStyle name="Note 4 2 3 5 3 3" xfId="48432" xr:uid="{00000000-0005-0000-0000-000080650000}"/>
    <cellStyle name="Note 4 2 3 5 4" xfId="22046" xr:uid="{00000000-0005-0000-0000-000081650000}"/>
    <cellStyle name="Note 4 2 3 5 5" xfId="36499" xr:uid="{00000000-0005-0000-0000-000082650000}"/>
    <cellStyle name="Note 4 2 3 6" xfId="7072" xr:uid="{00000000-0005-0000-0000-000083650000}"/>
    <cellStyle name="Note 4 2 3 6 2" xfId="24507" xr:uid="{00000000-0005-0000-0000-000084650000}"/>
    <cellStyle name="Note 4 2 3 6 3" xfId="38960" xr:uid="{00000000-0005-0000-0000-000085650000}"/>
    <cellStyle name="Note 4 2 3 7" xfId="9513" xr:uid="{00000000-0005-0000-0000-000086650000}"/>
    <cellStyle name="Note 4 2 3 7 2" xfId="26948" xr:uid="{00000000-0005-0000-0000-000087650000}"/>
    <cellStyle name="Note 4 2 3 7 3" xfId="41401" xr:uid="{00000000-0005-0000-0000-000088650000}"/>
    <cellStyle name="Note 4 2 3 8" xfId="11933" xr:uid="{00000000-0005-0000-0000-000089650000}"/>
    <cellStyle name="Note 4 2 3 8 2" xfId="29368" xr:uid="{00000000-0005-0000-0000-00008A650000}"/>
    <cellStyle name="Note 4 2 3 8 3" xfId="43821" xr:uid="{00000000-0005-0000-0000-00008B650000}"/>
    <cellStyle name="Note 4 2 3 9" xfId="18940" xr:uid="{00000000-0005-0000-0000-00008C650000}"/>
    <cellStyle name="Note 4 2 4" xfId="2103" xr:uid="{00000000-0005-0000-0000-00008D650000}"/>
    <cellStyle name="Note 4 2 4 2" xfId="2104" xr:uid="{00000000-0005-0000-0000-00008E650000}"/>
    <cellStyle name="Note 4 2 4 2 2" xfId="4615" xr:uid="{00000000-0005-0000-0000-00008F650000}"/>
    <cellStyle name="Note 4 2 4 2 2 2" xfId="14087" xr:uid="{00000000-0005-0000-0000-000090650000}"/>
    <cellStyle name="Note 4 2 4 2 2 2 2" xfId="31522" xr:uid="{00000000-0005-0000-0000-000091650000}"/>
    <cellStyle name="Note 4 2 4 2 2 2 3" xfId="45975" xr:uid="{00000000-0005-0000-0000-000092650000}"/>
    <cellStyle name="Note 4 2 4 2 2 3" xfId="16548" xr:uid="{00000000-0005-0000-0000-000093650000}"/>
    <cellStyle name="Note 4 2 4 2 2 3 2" xfId="33983" xr:uid="{00000000-0005-0000-0000-000094650000}"/>
    <cellStyle name="Note 4 2 4 2 2 3 3" xfId="48436" xr:uid="{00000000-0005-0000-0000-000095650000}"/>
    <cellStyle name="Note 4 2 4 2 2 4" xfId="22051" xr:uid="{00000000-0005-0000-0000-000096650000}"/>
    <cellStyle name="Note 4 2 4 2 2 5" xfId="36504" xr:uid="{00000000-0005-0000-0000-000097650000}"/>
    <cellStyle name="Note 4 2 4 2 3" xfId="7077" xr:uid="{00000000-0005-0000-0000-000098650000}"/>
    <cellStyle name="Note 4 2 4 2 3 2" xfId="24512" xr:uid="{00000000-0005-0000-0000-000099650000}"/>
    <cellStyle name="Note 4 2 4 2 3 3" xfId="38965" xr:uid="{00000000-0005-0000-0000-00009A650000}"/>
    <cellStyle name="Note 4 2 4 2 4" xfId="9518" xr:uid="{00000000-0005-0000-0000-00009B650000}"/>
    <cellStyle name="Note 4 2 4 2 4 2" xfId="26953" xr:uid="{00000000-0005-0000-0000-00009C650000}"/>
    <cellStyle name="Note 4 2 4 2 4 3" xfId="41406" xr:uid="{00000000-0005-0000-0000-00009D650000}"/>
    <cellStyle name="Note 4 2 4 2 5" xfId="11938" xr:uid="{00000000-0005-0000-0000-00009E650000}"/>
    <cellStyle name="Note 4 2 4 2 5 2" xfId="29373" xr:uid="{00000000-0005-0000-0000-00009F650000}"/>
    <cellStyle name="Note 4 2 4 2 5 3" xfId="43826" xr:uid="{00000000-0005-0000-0000-0000A0650000}"/>
    <cellStyle name="Note 4 2 4 2 6" xfId="18945" xr:uid="{00000000-0005-0000-0000-0000A1650000}"/>
    <cellStyle name="Note 4 2 4 3" xfId="2105" xr:uid="{00000000-0005-0000-0000-0000A2650000}"/>
    <cellStyle name="Note 4 2 4 3 2" xfId="4616" xr:uid="{00000000-0005-0000-0000-0000A3650000}"/>
    <cellStyle name="Note 4 2 4 3 2 2" xfId="14088" xr:uid="{00000000-0005-0000-0000-0000A4650000}"/>
    <cellStyle name="Note 4 2 4 3 2 2 2" xfId="31523" xr:uid="{00000000-0005-0000-0000-0000A5650000}"/>
    <cellStyle name="Note 4 2 4 3 2 2 3" xfId="45976" xr:uid="{00000000-0005-0000-0000-0000A6650000}"/>
    <cellStyle name="Note 4 2 4 3 2 3" xfId="16549" xr:uid="{00000000-0005-0000-0000-0000A7650000}"/>
    <cellStyle name="Note 4 2 4 3 2 3 2" xfId="33984" xr:uid="{00000000-0005-0000-0000-0000A8650000}"/>
    <cellStyle name="Note 4 2 4 3 2 3 3" xfId="48437" xr:uid="{00000000-0005-0000-0000-0000A9650000}"/>
    <cellStyle name="Note 4 2 4 3 2 4" xfId="22052" xr:uid="{00000000-0005-0000-0000-0000AA650000}"/>
    <cellStyle name="Note 4 2 4 3 2 5" xfId="36505" xr:uid="{00000000-0005-0000-0000-0000AB650000}"/>
    <cellStyle name="Note 4 2 4 3 3" xfId="7078" xr:uid="{00000000-0005-0000-0000-0000AC650000}"/>
    <cellStyle name="Note 4 2 4 3 3 2" xfId="24513" xr:uid="{00000000-0005-0000-0000-0000AD650000}"/>
    <cellStyle name="Note 4 2 4 3 3 3" xfId="38966" xr:uid="{00000000-0005-0000-0000-0000AE650000}"/>
    <cellStyle name="Note 4 2 4 3 4" xfId="9519" xr:uid="{00000000-0005-0000-0000-0000AF650000}"/>
    <cellStyle name="Note 4 2 4 3 4 2" xfId="26954" xr:uid="{00000000-0005-0000-0000-0000B0650000}"/>
    <cellStyle name="Note 4 2 4 3 4 3" xfId="41407" xr:uid="{00000000-0005-0000-0000-0000B1650000}"/>
    <cellStyle name="Note 4 2 4 3 5" xfId="11939" xr:uid="{00000000-0005-0000-0000-0000B2650000}"/>
    <cellStyle name="Note 4 2 4 3 5 2" xfId="29374" xr:uid="{00000000-0005-0000-0000-0000B3650000}"/>
    <cellStyle name="Note 4 2 4 3 5 3" xfId="43827" xr:uid="{00000000-0005-0000-0000-0000B4650000}"/>
    <cellStyle name="Note 4 2 4 3 6" xfId="18946" xr:uid="{00000000-0005-0000-0000-0000B5650000}"/>
    <cellStyle name="Note 4 2 4 4" xfId="2106" xr:uid="{00000000-0005-0000-0000-0000B6650000}"/>
    <cellStyle name="Note 4 2 4 4 2" xfId="4617" xr:uid="{00000000-0005-0000-0000-0000B7650000}"/>
    <cellStyle name="Note 4 2 4 4 2 2" xfId="22053" xr:uid="{00000000-0005-0000-0000-0000B8650000}"/>
    <cellStyle name="Note 4 2 4 4 2 3" xfId="36506" xr:uid="{00000000-0005-0000-0000-0000B9650000}"/>
    <cellStyle name="Note 4 2 4 4 3" xfId="7079" xr:uid="{00000000-0005-0000-0000-0000BA650000}"/>
    <cellStyle name="Note 4 2 4 4 3 2" xfId="24514" xr:uid="{00000000-0005-0000-0000-0000BB650000}"/>
    <cellStyle name="Note 4 2 4 4 3 3" xfId="38967" xr:uid="{00000000-0005-0000-0000-0000BC650000}"/>
    <cellStyle name="Note 4 2 4 4 4" xfId="9520" xr:uid="{00000000-0005-0000-0000-0000BD650000}"/>
    <cellStyle name="Note 4 2 4 4 4 2" xfId="26955" xr:uid="{00000000-0005-0000-0000-0000BE650000}"/>
    <cellStyle name="Note 4 2 4 4 4 3" xfId="41408" xr:uid="{00000000-0005-0000-0000-0000BF650000}"/>
    <cellStyle name="Note 4 2 4 4 5" xfId="11940" xr:uid="{00000000-0005-0000-0000-0000C0650000}"/>
    <cellStyle name="Note 4 2 4 4 5 2" xfId="29375" xr:uid="{00000000-0005-0000-0000-0000C1650000}"/>
    <cellStyle name="Note 4 2 4 4 5 3" xfId="43828" xr:uid="{00000000-0005-0000-0000-0000C2650000}"/>
    <cellStyle name="Note 4 2 4 4 6" xfId="15296" xr:uid="{00000000-0005-0000-0000-0000C3650000}"/>
    <cellStyle name="Note 4 2 4 4 6 2" xfId="32731" xr:uid="{00000000-0005-0000-0000-0000C4650000}"/>
    <cellStyle name="Note 4 2 4 4 6 3" xfId="47184" xr:uid="{00000000-0005-0000-0000-0000C5650000}"/>
    <cellStyle name="Note 4 2 4 4 7" xfId="18947" xr:uid="{00000000-0005-0000-0000-0000C6650000}"/>
    <cellStyle name="Note 4 2 4 4 8" xfId="20458" xr:uid="{00000000-0005-0000-0000-0000C7650000}"/>
    <cellStyle name="Note 4 2 4 5" xfId="4614" xr:uid="{00000000-0005-0000-0000-0000C8650000}"/>
    <cellStyle name="Note 4 2 4 5 2" xfId="14086" xr:uid="{00000000-0005-0000-0000-0000C9650000}"/>
    <cellStyle name="Note 4 2 4 5 2 2" xfId="31521" xr:uid="{00000000-0005-0000-0000-0000CA650000}"/>
    <cellStyle name="Note 4 2 4 5 2 3" xfId="45974" xr:uid="{00000000-0005-0000-0000-0000CB650000}"/>
    <cellStyle name="Note 4 2 4 5 3" xfId="16547" xr:uid="{00000000-0005-0000-0000-0000CC650000}"/>
    <cellStyle name="Note 4 2 4 5 3 2" xfId="33982" xr:uid="{00000000-0005-0000-0000-0000CD650000}"/>
    <cellStyle name="Note 4 2 4 5 3 3" xfId="48435" xr:uid="{00000000-0005-0000-0000-0000CE650000}"/>
    <cellStyle name="Note 4 2 4 5 4" xfId="22050" xr:uid="{00000000-0005-0000-0000-0000CF650000}"/>
    <cellStyle name="Note 4 2 4 5 5" xfId="36503" xr:uid="{00000000-0005-0000-0000-0000D0650000}"/>
    <cellStyle name="Note 4 2 4 6" xfId="7076" xr:uid="{00000000-0005-0000-0000-0000D1650000}"/>
    <cellStyle name="Note 4 2 4 6 2" xfId="24511" xr:uid="{00000000-0005-0000-0000-0000D2650000}"/>
    <cellStyle name="Note 4 2 4 6 3" xfId="38964" xr:uid="{00000000-0005-0000-0000-0000D3650000}"/>
    <cellStyle name="Note 4 2 4 7" xfId="9517" xr:uid="{00000000-0005-0000-0000-0000D4650000}"/>
    <cellStyle name="Note 4 2 4 7 2" xfId="26952" xr:uid="{00000000-0005-0000-0000-0000D5650000}"/>
    <cellStyle name="Note 4 2 4 7 3" xfId="41405" xr:uid="{00000000-0005-0000-0000-0000D6650000}"/>
    <cellStyle name="Note 4 2 4 8" xfId="11937" xr:uid="{00000000-0005-0000-0000-0000D7650000}"/>
    <cellStyle name="Note 4 2 4 8 2" xfId="29372" xr:uid="{00000000-0005-0000-0000-0000D8650000}"/>
    <cellStyle name="Note 4 2 4 8 3" xfId="43825" xr:uid="{00000000-0005-0000-0000-0000D9650000}"/>
    <cellStyle name="Note 4 2 4 9" xfId="18944" xr:uid="{00000000-0005-0000-0000-0000DA650000}"/>
    <cellStyle name="Note 4 2 5" xfId="2107" xr:uid="{00000000-0005-0000-0000-0000DB650000}"/>
    <cellStyle name="Note 4 2 5 2" xfId="2108" xr:uid="{00000000-0005-0000-0000-0000DC650000}"/>
    <cellStyle name="Note 4 2 5 2 2" xfId="4619" xr:uid="{00000000-0005-0000-0000-0000DD650000}"/>
    <cellStyle name="Note 4 2 5 2 2 2" xfId="14090" xr:uid="{00000000-0005-0000-0000-0000DE650000}"/>
    <cellStyle name="Note 4 2 5 2 2 2 2" xfId="31525" xr:uid="{00000000-0005-0000-0000-0000DF650000}"/>
    <cellStyle name="Note 4 2 5 2 2 2 3" xfId="45978" xr:uid="{00000000-0005-0000-0000-0000E0650000}"/>
    <cellStyle name="Note 4 2 5 2 2 3" xfId="16551" xr:uid="{00000000-0005-0000-0000-0000E1650000}"/>
    <cellStyle name="Note 4 2 5 2 2 3 2" xfId="33986" xr:uid="{00000000-0005-0000-0000-0000E2650000}"/>
    <cellStyle name="Note 4 2 5 2 2 3 3" xfId="48439" xr:uid="{00000000-0005-0000-0000-0000E3650000}"/>
    <cellStyle name="Note 4 2 5 2 2 4" xfId="22055" xr:uid="{00000000-0005-0000-0000-0000E4650000}"/>
    <cellStyle name="Note 4 2 5 2 2 5" xfId="36508" xr:uid="{00000000-0005-0000-0000-0000E5650000}"/>
    <cellStyle name="Note 4 2 5 2 3" xfId="7081" xr:uid="{00000000-0005-0000-0000-0000E6650000}"/>
    <cellStyle name="Note 4 2 5 2 3 2" xfId="24516" xr:uid="{00000000-0005-0000-0000-0000E7650000}"/>
    <cellStyle name="Note 4 2 5 2 3 3" xfId="38969" xr:uid="{00000000-0005-0000-0000-0000E8650000}"/>
    <cellStyle name="Note 4 2 5 2 4" xfId="9522" xr:uid="{00000000-0005-0000-0000-0000E9650000}"/>
    <cellStyle name="Note 4 2 5 2 4 2" xfId="26957" xr:uid="{00000000-0005-0000-0000-0000EA650000}"/>
    <cellStyle name="Note 4 2 5 2 4 3" xfId="41410" xr:uid="{00000000-0005-0000-0000-0000EB650000}"/>
    <cellStyle name="Note 4 2 5 2 5" xfId="11942" xr:uid="{00000000-0005-0000-0000-0000EC650000}"/>
    <cellStyle name="Note 4 2 5 2 5 2" xfId="29377" xr:uid="{00000000-0005-0000-0000-0000ED650000}"/>
    <cellStyle name="Note 4 2 5 2 5 3" xfId="43830" xr:uid="{00000000-0005-0000-0000-0000EE650000}"/>
    <cellStyle name="Note 4 2 5 2 6" xfId="18949" xr:uid="{00000000-0005-0000-0000-0000EF650000}"/>
    <cellStyle name="Note 4 2 5 3" xfId="2109" xr:uid="{00000000-0005-0000-0000-0000F0650000}"/>
    <cellStyle name="Note 4 2 5 3 2" xfId="4620" xr:uid="{00000000-0005-0000-0000-0000F1650000}"/>
    <cellStyle name="Note 4 2 5 3 2 2" xfId="14091" xr:uid="{00000000-0005-0000-0000-0000F2650000}"/>
    <cellStyle name="Note 4 2 5 3 2 2 2" xfId="31526" xr:uid="{00000000-0005-0000-0000-0000F3650000}"/>
    <cellStyle name="Note 4 2 5 3 2 2 3" xfId="45979" xr:uid="{00000000-0005-0000-0000-0000F4650000}"/>
    <cellStyle name="Note 4 2 5 3 2 3" xfId="16552" xr:uid="{00000000-0005-0000-0000-0000F5650000}"/>
    <cellStyle name="Note 4 2 5 3 2 3 2" xfId="33987" xr:uid="{00000000-0005-0000-0000-0000F6650000}"/>
    <cellStyle name="Note 4 2 5 3 2 3 3" xfId="48440" xr:uid="{00000000-0005-0000-0000-0000F7650000}"/>
    <cellStyle name="Note 4 2 5 3 2 4" xfId="22056" xr:uid="{00000000-0005-0000-0000-0000F8650000}"/>
    <cellStyle name="Note 4 2 5 3 2 5" xfId="36509" xr:uid="{00000000-0005-0000-0000-0000F9650000}"/>
    <cellStyle name="Note 4 2 5 3 3" xfId="7082" xr:uid="{00000000-0005-0000-0000-0000FA650000}"/>
    <cellStyle name="Note 4 2 5 3 3 2" xfId="24517" xr:uid="{00000000-0005-0000-0000-0000FB650000}"/>
    <cellStyle name="Note 4 2 5 3 3 3" xfId="38970" xr:uid="{00000000-0005-0000-0000-0000FC650000}"/>
    <cellStyle name="Note 4 2 5 3 4" xfId="9523" xr:uid="{00000000-0005-0000-0000-0000FD650000}"/>
    <cellStyle name="Note 4 2 5 3 4 2" xfId="26958" xr:uid="{00000000-0005-0000-0000-0000FE650000}"/>
    <cellStyle name="Note 4 2 5 3 4 3" xfId="41411" xr:uid="{00000000-0005-0000-0000-0000FF650000}"/>
    <cellStyle name="Note 4 2 5 3 5" xfId="11943" xr:uid="{00000000-0005-0000-0000-000000660000}"/>
    <cellStyle name="Note 4 2 5 3 5 2" xfId="29378" xr:uid="{00000000-0005-0000-0000-000001660000}"/>
    <cellStyle name="Note 4 2 5 3 5 3" xfId="43831" xr:uid="{00000000-0005-0000-0000-000002660000}"/>
    <cellStyle name="Note 4 2 5 3 6" xfId="18950" xr:uid="{00000000-0005-0000-0000-000003660000}"/>
    <cellStyle name="Note 4 2 5 4" xfId="2110" xr:uid="{00000000-0005-0000-0000-000004660000}"/>
    <cellStyle name="Note 4 2 5 4 2" xfId="4621" xr:uid="{00000000-0005-0000-0000-000005660000}"/>
    <cellStyle name="Note 4 2 5 4 2 2" xfId="22057" xr:uid="{00000000-0005-0000-0000-000006660000}"/>
    <cellStyle name="Note 4 2 5 4 2 3" xfId="36510" xr:uid="{00000000-0005-0000-0000-000007660000}"/>
    <cellStyle name="Note 4 2 5 4 3" xfId="7083" xr:uid="{00000000-0005-0000-0000-000008660000}"/>
    <cellStyle name="Note 4 2 5 4 3 2" xfId="24518" xr:uid="{00000000-0005-0000-0000-000009660000}"/>
    <cellStyle name="Note 4 2 5 4 3 3" xfId="38971" xr:uid="{00000000-0005-0000-0000-00000A660000}"/>
    <cellStyle name="Note 4 2 5 4 4" xfId="9524" xr:uid="{00000000-0005-0000-0000-00000B660000}"/>
    <cellStyle name="Note 4 2 5 4 4 2" xfId="26959" xr:uid="{00000000-0005-0000-0000-00000C660000}"/>
    <cellStyle name="Note 4 2 5 4 4 3" xfId="41412" xr:uid="{00000000-0005-0000-0000-00000D660000}"/>
    <cellStyle name="Note 4 2 5 4 5" xfId="11944" xr:uid="{00000000-0005-0000-0000-00000E660000}"/>
    <cellStyle name="Note 4 2 5 4 5 2" xfId="29379" xr:uid="{00000000-0005-0000-0000-00000F660000}"/>
    <cellStyle name="Note 4 2 5 4 5 3" xfId="43832" xr:uid="{00000000-0005-0000-0000-000010660000}"/>
    <cellStyle name="Note 4 2 5 4 6" xfId="15297" xr:uid="{00000000-0005-0000-0000-000011660000}"/>
    <cellStyle name="Note 4 2 5 4 6 2" xfId="32732" xr:uid="{00000000-0005-0000-0000-000012660000}"/>
    <cellStyle name="Note 4 2 5 4 6 3" xfId="47185" xr:uid="{00000000-0005-0000-0000-000013660000}"/>
    <cellStyle name="Note 4 2 5 4 7" xfId="18951" xr:uid="{00000000-0005-0000-0000-000014660000}"/>
    <cellStyle name="Note 4 2 5 4 8" xfId="20459" xr:uid="{00000000-0005-0000-0000-000015660000}"/>
    <cellStyle name="Note 4 2 5 5" xfId="4618" xr:uid="{00000000-0005-0000-0000-000016660000}"/>
    <cellStyle name="Note 4 2 5 5 2" xfId="14089" xr:uid="{00000000-0005-0000-0000-000017660000}"/>
    <cellStyle name="Note 4 2 5 5 2 2" xfId="31524" xr:uid="{00000000-0005-0000-0000-000018660000}"/>
    <cellStyle name="Note 4 2 5 5 2 3" xfId="45977" xr:uid="{00000000-0005-0000-0000-000019660000}"/>
    <cellStyle name="Note 4 2 5 5 3" xfId="16550" xr:uid="{00000000-0005-0000-0000-00001A660000}"/>
    <cellStyle name="Note 4 2 5 5 3 2" xfId="33985" xr:uid="{00000000-0005-0000-0000-00001B660000}"/>
    <cellStyle name="Note 4 2 5 5 3 3" xfId="48438" xr:uid="{00000000-0005-0000-0000-00001C660000}"/>
    <cellStyle name="Note 4 2 5 5 4" xfId="22054" xr:uid="{00000000-0005-0000-0000-00001D660000}"/>
    <cellStyle name="Note 4 2 5 5 5" xfId="36507" xr:uid="{00000000-0005-0000-0000-00001E660000}"/>
    <cellStyle name="Note 4 2 5 6" xfId="7080" xr:uid="{00000000-0005-0000-0000-00001F660000}"/>
    <cellStyle name="Note 4 2 5 6 2" xfId="24515" xr:uid="{00000000-0005-0000-0000-000020660000}"/>
    <cellStyle name="Note 4 2 5 6 3" xfId="38968" xr:uid="{00000000-0005-0000-0000-000021660000}"/>
    <cellStyle name="Note 4 2 5 7" xfId="9521" xr:uid="{00000000-0005-0000-0000-000022660000}"/>
    <cellStyle name="Note 4 2 5 7 2" xfId="26956" xr:uid="{00000000-0005-0000-0000-000023660000}"/>
    <cellStyle name="Note 4 2 5 7 3" xfId="41409" xr:uid="{00000000-0005-0000-0000-000024660000}"/>
    <cellStyle name="Note 4 2 5 8" xfId="11941" xr:uid="{00000000-0005-0000-0000-000025660000}"/>
    <cellStyle name="Note 4 2 5 8 2" xfId="29376" xr:uid="{00000000-0005-0000-0000-000026660000}"/>
    <cellStyle name="Note 4 2 5 8 3" xfId="43829" xr:uid="{00000000-0005-0000-0000-000027660000}"/>
    <cellStyle name="Note 4 2 5 9" xfId="18948" xr:uid="{00000000-0005-0000-0000-000028660000}"/>
    <cellStyle name="Note 4 2 6" xfId="2111" xr:uid="{00000000-0005-0000-0000-000029660000}"/>
    <cellStyle name="Note 4 2 6 2" xfId="4622" xr:uid="{00000000-0005-0000-0000-00002A660000}"/>
    <cellStyle name="Note 4 2 6 2 2" xfId="14092" xr:uid="{00000000-0005-0000-0000-00002B660000}"/>
    <cellStyle name="Note 4 2 6 2 2 2" xfId="31527" xr:uid="{00000000-0005-0000-0000-00002C660000}"/>
    <cellStyle name="Note 4 2 6 2 2 3" xfId="45980" xr:uid="{00000000-0005-0000-0000-00002D660000}"/>
    <cellStyle name="Note 4 2 6 2 3" xfId="16553" xr:uid="{00000000-0005-0000-0000-00002E660000}"/>
    <cellStyle name="Note 4 2 6 2 3 2" xfId="33988" xr:uid="{00000000-0005-0000-0000-00002F660000}"/>
    <cellStyle name="Note 4 2 6 2 3 3" xfId="48441" xr:uid="{00000000-0005-0000-0000-000030660000}"/>
    <cellStyle name="Note 4 2 6 2 4" xfId="22058" xr:uid="{00000000-0005-0000-0000-000031660000}"/>
    <cellStyle name="Note 4 2 6 2 5" xfId="36511" xr:uid="{00000000-0005-0000-0000-000032660000}"/>
    <cellStyle name="Note 4 2 6 3" xfId="7084" xr:uid="{00000000-0005-0000-0000-000033660000}"/>
    <cellStyle name="Note 4 2 6 3 2" xfId="24519" xr:uid="{00000000-0005-0000-0000-000034660000}"/>
    <cellStyle name="Note 4 2 6 3 3" xfId="38972" xr:uid="{00000000-0005-0000-0000-000035660000}"/>
    <cellStyle name="Note 4 2 6 4" xfId="9525" xr:uid="{00000000-0005-0000-0000-000036660000}"/>
    <cellStyle name="Note 4 2 6 4 2" xfId="26960" xr:uid="{00000000-0005-0000-0000-000037660000}"/>
    <cellStyle name="Note 4 2 6 4 3" xfId="41413" xr:uid="{00000000-0005-0000-0000-000038660000}"/>
    <cellStyle name="Note 4 2 6 5" xfId="11945" xr:uid="{00000000-0005-0000-0000-000039660000}"/>
    <cellStyle name="Note 4 2 6 5 2" xfId="29380" xr:uid="{00000000-0005-0000-0000-00003A660000}"/>
    <cellStyle name="Note 4 2 6 5 3" xfId="43833" xr:uid="{00000000-0005-0000-0000-00003B660000}"/>
    <cellStyle name="Note 4 2 6 6" xfId="18952" xr:uid="{00000000-0005-0000-0000-00003C660000}"/>
    <cellStyle name="Note 4 2 7" xfId="2112" xr:uid="{00000000-0005-0000-0000-00003D660000}"/>
    <cellStyle name="Note 4 2 7 2" xfId="4623" xr:uid="{00000000-0005-0000-0000-00003E660000}"/>
    <cellStyle name="Note 4 2 7 2 2" xfId="14093" xr:uid="{00000000-0005-0000-0000-00003F660000}"/>
    <cellStyle name="Note 4 2 7 2 2 2" xfId="31528" xr:uid="{00000000-0005-0000-0000-000040660000}"/>
    <cellStyle name="Note 4 2 7 2 2 3" xfId="45981" xr:uid="{00000000-0005-0000-0000-000041660000}"/>
    <cellStyle name="Note 4 2 7 2 3" xfId="16554" xr:uid="{00000000-0005-0000-0000-000042660000}"/>
    <cellStyle name="Note 4 2 7 2 3 2" xfId="33989" xr:uid="{00000000-0005-0000-0000-000043660000}"/>
    <cellStyle name="Note 4 2 7 2 3 3" xfId="48442" xr:uid="{00000000-0005-0000-0000-000044660000}"/>
    <cellStyle name="Note 4 2 7 2 4" xfId="22059" xr:uid="{00000000-0005-0000-0000-000045660000}"/>
    <cellStyle name="Note 4 2 7 2 5" xfId="36512" xr:uid="{00000000-0005-0000-0000-000046660000}"/>
    <cellStyle name="Note 4 2 7 3" xfId="7085" xr:uid="{00000000-0005-0000-0000-000047660000}"/>
    <cellStyle name="Note 4 2 7 3 2" xfId="24520" xr:uid="{00000000-0005-0000-0000-000048660000}"/>
    <cellStyle name="Note 4 2 7 3 3" xfId="38973" xr:uid="{00000000-0005-0000-0000-000049660000}"/>
    <cellStyle name="Note 4 2 7 4" xfId="9526" xr:uid="{00000000-0005-0000-0000-00004A660000}"/>
    <cellStyle name="Note 4 2 7 4 2" xfId="26961" xr:uid="{00000000-0005-0000-0000-00004B660000}"/>
    <cellStyle name="Note 4 2 7 4 3" xfId="41414" xr:uid="{00000000-0005-0000-0000-00004C660000}"/>
    <cellStyle name="Note 4 2 7 5" xfId="11946" xr:uid="{00000000-0005-0000-0000-00004D660000}"/>
    <cellStyle name="Note 4 2 7 5 2" xfId="29381" xr:uid="{00000000-0005-0000-0000-00004E660000}"/>
    <cellStyle name="Note 4 2 7 5 3" xfId="43834" xr:uid="{00000000-0005-0000-0000-00004F660000}"/>
    <cellStyle name="Note 4 2 7 6" xfId="18953" xr:uid="{00000000-0005-0000-0000-000050660000}"/>
    <cellStyle name="Note 4 2 8" xfId="2113" xr:uid="{00000000-0005-0000-0000-000051660000}"/>
    <cellStyle name="Note 4 2 8 2" xfId="4624" xr:uid="{00000000-0005-0000-0000-000052660000}"/>
    <cellStyle name="Note 4 2 8 2 2" xfId="22060" xr:uid="{00000000-0005-0000-0000-000053660000}"/>
    <cellStyle name="Note 4 2 8 2 3" xfId="36513" xr:uid="{00000000-0005-0000-0000-000054660000}"/>
    <cellStyle name="Note 4 2 8 3" xfId="7086" xr:uid="{00000000-0005-0000-0000-000055660000}"/>
    <cellStyle name="Note 4 2 8 3 2" xfId="24521" xr:uid="{00000000-0005-0000-0000-000056660000}"/>
    <cellStyle name="Note 4 2 8 3 3" xfId="38974" xr:uid="{00000000-0005-0000-0000-000057660000}"/>
    <cellStyle name="Note 4 2 8 4" xfId="9527" xr:uid="{00000000-0005-0000-0000-000058660000}"/>
    <cellStyle name="Note 4 2 8 4 2" xfId="26962" xr:uid="{00000000-0005-0000-0000-000059660000}"/>
    <cellStyle name="Note 4 2 8 4 3" xfId="41415" xr:uid="{00000000-0005-0000-0000-00005A660000}"/>
    <cellStyle name="Note 4 2 8 5" xfId="11947" xr:uid="{00000000-0005-0000-0000-00005B660000}"/>
    <cellStyle name="Note 4 2 8 5 2" xfId="29382" xr:uid="{00000000-0005-0000-0000-00005C660000}"/>
    <cellStyle name="Note 4 2 8 5 3" xfId="43835" xr:uid="{00000000-0005-0000-0000-00005D660000}"/>
    <cellStyle name="Note 4 2 8 6" xfId="15298" xr:uid="{00000000-0005-0000-0000-00005E660000}"/>
    <cellStyle name="Note 4 2 8 6 2" xfId="32733" xr:uid="{00000000-0005-0000-0000-00005F660000}"/>
    <cellStyle name="Note 4 2 8 6 3" xfId="47186" xr:uid="{00000000-0005-0000-0000-000060660000}"/>
    <cellStyle name="Note 4 2 8 7" xfId="18954" xr:uid="{00000000-0005-0000-0000-000061660000}"/>
    <cellStyle name="Note 4 2 8 8" xfId="20460" xr:uid="{00000000-0005-0000-0000-000062660000}"/>
    <cellStyle name="Note 4 2 9" xfId="4605" xr:uid="{00000000-0005-0000-0000-000063660000}"/>
    <cellStyle name="Note 4 2 9 2" xfId="14079" xr:uid="{00000000-0005-0000-0000-000064660000}"/>
    <cellStyle name="Note 4 2 9 2 2" xfId="31514" xr:uid="{00000000-0005-0000-0000-000065660000}"/>
    <cellStyle name="Note 4 2 9 2 3" xfId="45967" xr:uid="{00000000-0005-0000-0000-000066660000}"/>
    <cellStyle name="Note 4 2 9 3" xfId="16540" xr:uid="{00000000-0005-0000-0000-000067660000}"/>
    <cellStyle name="Note 4 2 9 3 2" xfId="33975" xr:uid="{00000000-0005-0000-0000-000068660000}"/>
    <cellStyle name="Note 4 2 9 3 3" xfId="48428" xr:uid="{00000000-0005-0000-0000-000069660000}"/>
    <cellStyle name="Note 4 2 9 4" xfId="22041" xr:uid="{00000000-0005-0000-0000-00006A660000}"/>
    <cellStyle name="Note 4 2 9 5" xfId="36494" xr:uid="{00000000-0005-0000-0000-00006B660000}"/>
    <cellStyle name="Note 4 20" xfId="2114" xr:uid="{00000000-0005-0000-0000-00006C660000}"/>
    <cellStyle name="Note 4 20 10" xfId="18955" xr:uid="{00000000-0005-0000-0000-00006D660000}"/>
    <cellStyle name="Note 4 20 2" xfId="2115" xr:uid="{00000000-0005-0000-0000-00006E660000}"/>
    <cellStyle name="Note 4 20 2 10" xfId="9529" xr:uid="{00000000-0005-0000-0000-00006F660000}"/>
    <cellStyle name="Note 4 20 2 10 2" xfId="26964" xr:uid="{00000000-0005-0000-0000-000070660000}"/>
    <cellStyle name="Note 4 20 2 10 3" xfId="41417" xr:uid="{00000000-0005-0000-0000-000071660000}"/>
    <cellStyle name="Note 4 20 2 11" xfId="11949" xr:uid="{00000000-0005-0000-0000-000072660000}"/>
    <cellStyle name="Note 4 20 2 11 2" xfId="29384" xr:uid="{00000000-0005-0000-0000-000073660000}"/>
    <cellStyle name="Note 4 20 2 11 3" xfId="43837" xr:uid="{00000000-0005-0000-0000-000074660000}"/>
    <cellStyle name="Note 4 20 2 12" xfId="18956" xr:uid="{00000000-0005-0000-0000-000075660000}"/>
    <cellStyle name="Note 4 20 2 2" xfId="2116" xr:uid="{00000000-0005-0000-0000-000076660000}"/>
    <cellStyle name="Note 4 20 2 2 2" xfId="2117" xr:uid="{00000000-0005-0000-0000-000077660000}"/>
    <cellStyle name="Note 4 20 2 2 2 2" xfId="4628" xr:uid="{00000000-0005-0000-0000-000078660000}"/>
    <cellStyle name="Note 4 20 2 2 2 2 2" xfId="14097" xr:uid="{00000000-0005-0000-0000-000079660000}"/>
    <cellStyle name="Note 4 20 2 2 2 2 2 2" xfId="31532" xr:uid="{00000000-0005-0000-0000-00007A660000}"/>
    <cellStyle name="Note 4 20 2 2 2 2 2 3" xfId="45985" xr:uid="{00000000-0005-0000-0000-00007B660000}"/>
    <cellStyle name="Note 4 20 2 2 2 2 3" xfId="16558" xr:uid="{00000000-0005-0000-0000-00007C660000}"/>
    <cellStyle name="Note 4 20 2 2 2 2 3 2" xfId="33993" xr:uid="{00000000-0005-0000-0000-00007D660000}"/>
    <cellStyle name="Note 4 20 2 2 2 2 3 3" xfId="48446" xr:uid="{00000000-0005-0000-0000-00007E660000}"/>
    <cellStyle name="Note 4 20 2 2 2 2 4" xfId="22064" xr:uid="{00000000-0005-0000-0000-00007F660000}"/>
    <cellStyle name="Note 4 20 2 2 2 2 5" xfId="36517" xr:uid="{00000000-0005-0000-0000-000080660000}"/>
    <cellStyle name="Note 4 20 2 2 2 3" xfId="7090" xr:uid="{00000000-0005-0000-0000-000081660000}"/>
    <cellStyle name="Note 4 20 2 2 2 3 2" xfId="24525" xr:uid="{00000000-0005-0000-0000-000082660000}"/>
    <cellStyle name="Note 4 20 2 2 2 3 3" xfId="38978" xr:uid="{00000000-0005-0000-0000-000083660000}"/>
    <cellStyle name="Note 4 20 2 2 2 4" xfId="9531" xr:uid="{00000000-0005-0000-0000-000084660000}"/>
    <cellStyle name="Note 4 20 2 2 2 4 2" xfId="26966" xr:uid="{00000000-0005-0000-0000-000085660000}"/>
    <cellStyle name="Note 4 20 2 2 2 4 3" xfId="41419" xr:uid="{00000000-0005-0000-0000-000086660000}"/>
    <cellStyle name="Note 4 20 2 2 2 5" xfId="11951" xr:uid="{00000000-0005-0000-0000-000087660000}"/>
    <cellStyle name="Note 4 20 2 2 2 5 2" xfId="29386" xr:uid="{00000000-0005-0000-0000-000088660000}"/>
    <cellStyle name="Note 4 20 2 2 2 5 3" xfId="43839" xr:uid="{00000000-0005-0000-0000-000089660000}"/>
    <cellStyle name="Note 4 20 2 2 2 6" xfId="18958" xr:uid="{00000000-0005-0000-0000-00008A660000}"/>
    <cellStyle name="Note 4 20 2 2 3" xfId="2118" xr:uid="{00000000-0005-0000-0000-00008B660000}"/>
    <cellStyle name="Note 4 20 2 2 3 2" xfId="4629" xr:uid="{00000000-0005-0000-0000-00008C660000}"/>
    <cellStyle name="Note 4 20 2 2 3 2 2" xfId="14098" xr:uid="{00000000-0005-0000-0000-00008D660000}"/>
    <cellStyle name="Note 4 20 2 2 3 2 2 2" xfId="31533" xr:uid="{00000000-0005-0000-0000-00008E660000}"/>
    <cellStyle name="Note 4 20 2 2 3 2 2 3" xfId="45986" xr:uid="{00000000-0005-0000-0000-00008F660000}"/>
    <cellStyle name="Note 4 20 2 2 3 2 3" xfId="16559" xr:uid="{00000000-0005-0000-0000-000090660000}"/>
    <cellStyle name="Note 4 20 2 2 3 2 3 2" xfId="33994" xr:uid="{00000000-0005-0000-0000-000091660000}"/>
    <cellStyle name="Note 4 20 2 2 3 2 3 3" xfId="48447" xr:uid="{00000000-0005-0000-0000-000092660000}"/>
    <cellStyle name="Note 4 20 2 2 3 2 4" xfId="22065" xr:uid="{00000000-0005-0000-0000-000093660000}"/>
    <cellStyle name="Note 4 20 2 2 3 2 5" xfId="36518" xr:uid="{00000000-0005-0000-0000-000094660000}"/>
    <cellStyle name="Note 4 20 2 2 3 3" xfId="7091" xr:uid="{00000000-0005-0000-0000-000095660000}"/>
    <cellStyle name="Note 4 20 2 2 3 3 2" xfId="24526" xr:uid="{00000000-0005-0000-0000-000096660000}"/>
    <cellStyle name="Note 4 20 2 2 3 3 3" xfId="38979" xr:uid="{00000000-0005-0000-0000-000097660000}"/>
    <cellStyle name="Note 4 20 2 2 3 4" xfId="9532" xr:uid="{00000000-0005-0000-0000-000098660000}"/>
    <cellStyle name="Note 4 20 2 2 3 4 2" xfId="26967" xr:uid="{00000000-0005-0000-0000-000099660000}"/>
    <cellStyle name="Note 4 20 2 2 3 4 3" xfId="41420" xr:uid="{00000000-0005-0000-0000-00009A660000}"/>
    <cellStyle name="Note 4 20 2 2 3 5" xfId="11952" xr:uid="{00000000-0005-0000-0000-00009B660000}"/>
    <cellStyle name="Note 4 20 2 2 3 5 2" xfId="29387" xr:uid="{00000000-0005-0000-0000-00009C660000}"/>
    <cellStyle name="Note 4 20 2 2 3 5 3" xfId="43840" xr:uid="{00000000-0005-0000-0000-00009D660000}"/>
    <cellStyle name="Note 4 20 2 2 3 6" xfId="18959" xr:uid="{00000000-0005-0000-0000-00009E660000}"/>
    <cellStyle name="Note 4 20 2 2 4" xfId="2119" xr:uid="{00000000-0005-0000-0000-00009F660000}"/>
    <cellStyle name="Note 4 20 2 2 4 2" xfId="4630" xr:uid="{00000000-0005-0000-0000-0000A0660000}"/>
    <cellStyle name="Note 4 20 2 2 4 2 2" xfId="22066" xr:uid="{00000000-0005-0000-0000-0000A1660000}"/>
    <cellStyle name="Note 4 20 2 2 4 2 3" xfId="36519" xr:uid="{00000000-0005-0000-0000-0000A2660000}"/>
    <cellStyle name="Note 4 20 2 2 4 3" xfId="7092" xr:uid="{00000000-0005-0000-0000-0000A3660000}"/>
    <cellStyle name="Note 4 20 2 2 4 3 2" xfId="24527" xr:uid="{00000000-0005-0000-0000-0000A4660000}"/>
    <cellStyle name="Note 4 20 2 2 4 3 3" xfId="38980" xr:uid="{00000000-0005-0000-0000-0000A5660000}"/>
    <cellStyle name="Note 4 20 2 2 4 4" xfId="9533" xr:uid="{00000000-0005-0000-0000-0000A6660000}"/>
    <cellStyle name="Note 4 20 2 2 4 4 2" xfId="26968" xr:uid="{00000000-0005-0000-0000-0000A7660000}"/>
    <cellStyle name="Note 4 20 2 2 4 4 3" xfId="41421" xr:uid="{00000000-0005-0000-0000-0000A8660000}"/>
    <cellStyle name="Note 4 20 2 2 4 5" xfId="11953" xr:uid="{00000000-0005-0000-0000-0000A9660000}"/>
    <cellStyle name="Note 4 20 2 2 4 5 2" xfId="29388" xr:uid="{00000000-0005-0000-0000-0000AA660000}"/>
    <cellStyle name="Note 4 20 2 2 4 5 3" xfId="43841" xr:uid="{00000000-0005-0000-0000-0000AB660000}"/>
    <cellStyle name="Note 4 20 2 2 4 6" xfId="15299" xr:uid="{00000000-0005-0000-0000-0000AC660000}"/>
    <cellStyle name="Note 4 20 2 2 4 6 2" xfId="32734" xr:uid="{00000000-0005-0000-0000-0000AD660000}"/>
    <cellStyle name="Note 4 20 2 2 4 6 3" xfId="47187" xr:uid="{00000000-0005-0000-0000-0000AE660000}"/>
    <cellStyle name="Note 4 20 2 2 4 7" xfId="18960" xr:uid="{00000000-0005-0000-0000-0000AF660000}"/>
    <cellStyle name="Note 4 20 2 2 4 8" xfId="20461" xr:uid="{00000000-0005-0000-0000-0000B0660000}"/>
    <cellStyle name="Note 4 20 2 2 5" xfId="4627" xr:uid="{00000000-0005-0000-0000-0000B1660000}"/>
    <cellStyle name="Note 4 20 2 2 5 2" xfId="14096" xr:uid="{00000000-0005-0000-0000-0000B2660000}"/>
    <cellStyle name="Note 4 20 2 2 5 2 2" xfId="31531" xr:uid="{00000000-0005-0000-0000-0000B3660000}"/>
    <cellStyle name="Note 4 20 2 2 5 2 3" xfId="45984" xr:uid="{00000000-0005-0000-0000-0000B4660000}"/>
    <cellStyle name="Note 4 20 2 2 5 3" xfId="16557" xr:uid="{00000000-0005-0000-0000-0000B5660000}"/>
    <cellStyle name="Note 4 20 2 2 5 3 2" xfId="33992" xr:uid="{00000000-0005-0000-0000-0000B6660000}"/>
    <cellStyle name="Note 4 20 2 2 5 3 3" xfId="48445" xr:uid="{00000000-0005-0000-0000-0000B7660000}"/>
    <cellStyle name="Note 4 20 2 2 5 4" xfId="22063" xr:uid="{00000000-0005-0000-0000-0000B8660000}"/>
    <cellStyle name="Note 4 20 2 2 5 5" xfId="36516" xr:uid="{00000000-0005-0000-0000-0000B9660000}"/>
    <cellStyle name="Note 4 20 2 2 6" xfId="7089" xr:uid="{00000000-0005-0000-0000-0000BA660000}"/>
    <cellStyle name="Note 4 20 2 2 6 2" xfId="24524" xr:uid="{00000000-0005-0000-0000-0000BB660000}"/>
    <cellStyle name="Note 4 20 2 2 6 3" xfId="38977" xr:uid="{00000000-0005-0000-0000-0000BC660000}"/>
    <cellStyle name="Note 4 20 2 2 7" xfId="9530" xr:uid="{00000000-0005-0000-0000-0000BD660000}"/>
    <cellStyle name="Note 4 20 2 2 7 2" xfId="26965" xr:uid="{00000000-0005-0000-0000-0000BE660000}"/>
    <cellStyle name="Note 4 20 2 2 7 3" xfId="41418" xr:uid="{00000000-0005-0000-0000-0000BF660000}"/>
    <cellStyle name="Note 4 20 2 2 8" xfId="11950" xr:uid="{00000000-0005-0000-0000-0000C0660000}"/>
    <cellStyle name="Note 4 20 2 2 8 2" xfId="29385" xr:uid="{00000000-0005-0000-0000-0000C1660000}"/>
    <cellStyle name="Note 4 20 2 2 8 3" xfId="43838" xr:uid="{00000000-0005-0000-0000-0000C2660000}"/>
    <cellStyle name="Note 4 20 2 2 9" xfId="18957" xr:uid="{00000000-0005-0000-0000-0000C3660000}"/>
    <cellStyle name="Note 4 20 2 3" xfId="2120" xr:uid="{00000000-0005-0000-0000-0000C4660000}"/>
    <cellStyle name="Note 4 20 2 3 2" xfId="2121" xr:uid="{00000000-0005-0000-0000-0000C5660000}"/>
    <cellStyle name="Note 4 20 2 3 2 2" xfId="4632" xr:uid="{00000000-0005-0000-0000-0000C6660000}"/>
    <cellStyle name="Note 4 20 2 3 2 2 2" xfId="14100" xr:uid="{00000000-0005-0000-0000-0000C7660000}"/>
    <cellStyle name="Note 4 20 2 3 2 2 2 2" xfId="31535" xr:uid="{00000000-0005-0000-0000-0000C8660000}"/>
    <cellStyle name="Note 4 20 2 3 2 2 2 3" xfId="45988" xr:uid="{00000000-0005-0000-0000-0000C9660000}"/>
    <cellStyle name="Note 4 20 2 3 2 2 3" xfId="16561" xr:uid="{00000000-0005-0000-0000-0000CA660000}"/>
    <cellStyle name="Note 4 20 2 3 2 2 3 2" xfId="33996" xr:uid="{00000000-0005-0000-0000-0000CB660000}"/>
    <cellStyle name="Note 4 20 2 3 2 2 3 3" xfId="48449" xr:uid="{00000000-0005-0000-0000-0000CC660000}"/>
    <cellStyle name="Note 4 20 2 3 2 2 4" xfId="22068" xr:uid="{00000000-0005-0000-0000-0000CD660000}"/>
    <cellStyle name="Note 4 20 2 3 2 2 5" xfId="36521" xr:uid="{00000000-0005-0000-0000-0000CE660000}"/>
    <cellStyle name="Note 4 20 2 3 2 3" xfId="7094" xr:uid="{00000000-0005-0000-0000-0000CF660000}"/>
    <cellStyle name="Note 4 20 2 3 2 3 2" xfId="24529" xr:uid="{00000000-0005-0000-0000-0000D0660000}"/>
    <cellStyle name="Note 4 20 2 3 2 3 3" xfId="38982" xr:uid="{00000000-0005-0000-0000-0000D1660000}"/>
    <cellStyle name="Note 4 20 2 3 2 4" xfId="9535" xr:uid="{00000000-0005-0000-0000-0000D2660000}"/>
    <cellStyle name="Note 4 20 2 3 2 4 2" xfId="26970" xr:uid="{00000000-0005-0000-0000-0000D3660000}"/>
    <cellStyle name="Note 4 20 2 3 2 4 3" xfId="41423" xr:uid="{00000000-0005-0000-0000-0000D4660000}"/>
    <cellStyle name="Note 4 20 2 3 2 5" xfId="11955" xr:uid="{00000000-0005-0000-0000-0000D5660000}"/>
    <cellStyle name="Note 4 20 2 3 2 5 2" xfId="29390" xr:uid="{00000000-0005-0000-0000-0000D6660000}"/>
    <cellStyle name="Note 4 20 2 3 2 5 3" xfId="43843" xr:uid="{00000000-0005-0000-0000-0000D7660000}"/>
    <cellStyle name="Note 4 20 2 3 2 6" xfId="18962" xr:uid="{00000000-0005-0000-0000-0000D8660000}"/>
    <cellStyle name="Note 4 20 2 3 3" xfId="2122" xr:uid="{00000000-0005-0000-0000-0000D9660000}"/>
    <cellStyle name="Note 4 20 2 3 3 2" xfId="4633" xr:uid="{00000000-0005-0000-0000-0000DA660000}"/>
    <cellStyle name="Note 4 20 2 3 3 2 2" xfId="14101" xr:uid="{00000000-0005-0000-0000-0000DB660000}"/>
    <cellStyle name="Note 4 20 2 3 3 2 2 2" xfId="31536" xr:uid="{00000000-0005-0000-0000-0000DC660000}"/>
    <cellStyle name="Note 4 20 2 3 3 2 2 3" xfId="45989" xr:uid="{00000000-0005-0000-0000-0000DD660000}"/>
    <cellStyle name="Note 4 20 2 3 3 2 3" xfId="16562" xr:uid="{00000000-0005-0000-0000-0000DE660000}"/>
    <cellStyle name="Note 4 20 2 3 3 2 3 2" xfId="33997" xr:uid="{00000000-0005-0000-0000-0000DF660000}"/>
    <cellStyle name="Note 4 20 2 3 3 2 3 3" xfId="48450" xr:uid="{00000000-0005-0000-0000-0000E0660000}"/>
    <cellStyle name="Note 4 20 2 3 3 2 4" xfId="22069" xr:uid="{00000000-0005-0000-0000-0000E1660000}"/>
    <cellStyle name="Note 4 20 2 3 3 2 5" xfId="36522" xr:uid="{00000000-0005-0000-0000-0000E2660000}"/>
    <cellStyle name="Note 4 20 2 3 3 3" xfId="7095" xr:uid="{00000000-0005-0000-0000-0000E3660000}"/>
    <cellStyle name="Note 4 20 2 3 3 3 2" xfId="24530" xr:uid="{00000000-0005-0000-0000-0000E4660000}"/>
    <cellStyle name="Note 4 20 2 3 3 3 3" xfId="38983" xr:uid="{00000000-0005-0000-0000-0000E5660000}"/>
    <cellStyle name="Note 4 20 2 3 3 4" xfId="9536" xr:uid="{00000000-0005-0000-0000-0000E6660000}"/>
    <cellStyle name="Note 4 20 2 3 3 4 2" xfId="26971" xr:uid="{00000000-0005-0000-0000-0000E7660000}"/>
    <cellStyle name="Note 4 20 2 3 3 4 3" xfId="41424" xr:uid="{00000000-0005-0000-0000-0000E8660000}"/>
    <cellStyle name="Note 4 20 2 3 3 5" xfId="11956" xr:uid="{00000000-0005-0000-0000-0000E9660000}"/>
    <cellStyle name="Note 4 20 2 3 3 5 2" xfId="29391" xr:uid="{00000000-0005-0000-0000-0000EA660000}"/>
    <cellStyle name="Note 4 20 2 3 3 5 3" xfId="43844" xr:uid="{00000000-0005-0000-0000-0000EB660000}"/>
    <cellStyle name="Note 4 20 2 3 3 6" xfId="18963" xr:uid="{00000000-0005-0000-0000-0000EC660000}"/>
    <cellStyle name="Note 4 20 2 3 4" xfId="2123" xr:uid="{00000000-0005-0000-0000-0000ED660000}"/>
    <cellStyle name="Note 4 20 2 3 4 2" xfId="4634" xr:uid="{00000000-0005-0000-0000-0000EE660000}"/>
    <cellStyle name="Note 4 20 2 3 4 2 2" xfId="22070" xr:uid="{00000000-0005-0000-0000-0000EF660000}"/>
    <cellStyle name="Note 4 20 2 3 4 2 3" xfId="36523" xr:uid="{00000000-0005-0000-0000-0000F0660000}"/>
    <cellStyle name="Note 4 20 2 3 4 3" xfId="7096" xr:uid="{00000000-0005-0000-0000-0000F1660000}"/>
    <cellStyle name="Note 4 20 2 3 4 3 2" xfId="24531" xr:uid="{00000000-0005-0000-0000-0000F2660000}"/>
    <cellStyle name="Note 4 20 2 3 4 3 3" xfId="38984" xr:uid="{00000000-0005-0000-0000-0000F3660000}"/>
    <cellStyle name="Note 4 20 2 3 4 4" xfId="9537" xr:uid="{00000000-0005-0000-0000-0000F4660000}"/>
    <cellStyle name="Note 4 20 2 3 4 4 2" xfId="26972" xr:uid="{00000000-0005-0000-0000-0000F5660000}"/>
    <cellStyle name="Note 4 20 2 3 4 4 3" xfId="41425" xr:uid="{00000000-0005-0000-0000-0000F6660000}"/>
    <cellStyle name="Note 4 20 2 3 4 5" xfId="11957" xr:uid="{00000000-0005-0000-0000-0000F7660000}"/>
    <cellStyle name="Note 4 20 2 3 4 5 2" xfId="29392" xr:uid="{00000000-0005-0000-0000-0000F8660000}"/>
    <cellStyle name="Note 4 20 2 3 4 5 3" xfId="43845" xr:uid="{00000000-0005-0000-0000-0000F9660000}"/>
    <cellStyle name="Note 4 20 2 3 4 6" xfId="15300" xr:uid="{00000000-0005-0000-0000-0000FA660000}"/>
    <cellStyle name="Note 4 20 2 3 4 6 2" xfId="32735" xr:uid="{00000000-0005-0000-0000-0000FB660000}"/>
    <cellStyle name="Note 4 20 2 3 4 6 3" xfId="47188" xr:uid="{00000000-0005-0000-0000-0000FC660000}"/>
    <cellStyle name="Note 4 20 2 3 4 7" xfId="18964" xr:uid="{00000000-0005-0000-0000-0000FD660000}"/>
    <cellStyle name="Note 4 20 2 3 4 8" xfId="20462" xr:uid="{00000000-0005-0000-0000-0000FE660000}"/>
    <cellStyle name="Note 4 20 2 3 5" xfId="4631" xr:uid="{00000000-0005-0000-0000-0000FF660000}"/>
    <cellStyle name="Note 4 20 2 3 5 2" xfId="14099" xr:uid="{00000000-0005-0000-0000-000000670000}"/>
    <cellStyle name="Note 4 20 2 3 5 2 2" xfId="31534" xr:uid="{00000000-0005-0000-0000-000001670000}"/>
    <cellStyle name="Note 4 20 2 3 5 2 3" xfId="45987" xr:uid="{00000000-0005-0000-0000-000002670000}"/>
    <cellStyle name="Note 4 20 2 3 5 3" xfId="16560" xr:uid="{00000000-0005-0000-0000-000003670000}"/>
    <cellStyle name="Note 4 20 2 3 5 3 2" xfId="33995" xr:uid="{00000000-0005-0000-0000-000004670000}"/>
    <cellStyle name="Note 4 20 2 3 5 3 3" xfId="48448" xr:uid="{00000000-0005-0000-0000-000005670000}"/>
    <cellStyle name="Note 4 20 2 3 5 4" xfId="22067" xr:uid="{00000000-0005-0000-0000-000006670000}"/>
    <cellStyle name="Note 4 20 2 3 5 5" xfId="36520" xr:uid="{00000000-0005-0000-0000-000007670000}"/>
    <cellStyle name="Note 4 20 2 3 6" xfId="7093" xr:uid="{00000000-0005-0000-0000-000008670000}"/>
    <cellStyle name="Note 4 20 2 3 6 2" xfId="24528" xr:uid="{00000000-0005-0000-0000-000009670000}"/>
    <cellStyle name="Note 4 20 2 3 6 3" xfId="38981" xr:uid="{00000000-0005-0000-0000-00000A670000}"/>
    <cellStyle name="Note 4 20 2 3 7" xfId="9534" xr:uid="{00000000-0005-0000-0000-00000B670000}"/>
    <cellStyle name="Note 4 20 2 3 7 2" xfId="26969" xr:uid="{00000000-0005-0000-0000-00000C670000}"/>
    <cellStyle name="Note 4 20 2 3 7 3" xfId="41422" xr:uid="{00000000-0005-0000-0000-00000D670000}"/>
    <cellStyle name="Note 4 20 2 3 8" xfId="11954" xr:uid="{00000000-0005-0000-0000-00000E670000}"/>
    <cellStyle name="Note 4 20 2 3 8 2" xfId="29389" xr:uid="{00000000-0005-0000-0000-00000F670000}"/>
    <cellStyle name="Note 4 20 2 3 8 3" xfId="43842" xr:uid="{00000000-0005-0000-0000-000010670000}"/>
    <cellStyle name="Note 4 20 2 3 9" xfId="18961" xr:uid="{00000000-0005-0000-0000-000011670000}"/>
    <cellStyle name="Note 4 20 2 4" xfId="2124" xr:uid="{00000000-0005-0000-0000-000012670000}"/>
    <cellStyle name="Note 4 20 2 4 2" xfId="2125" xr:uid="{00000000-0005-0000-0000-000013670000}"/>
    <cellStyle name="Note 4 20 2 4 2 2" xfId="4636" xr:uid="{00000000-0005-0000-0000-000014670000}"/>
    <cellStyle name="Note 4 20 2 4 2 2 2" xfId="14103" xr:uid="{00000000-0005-0000-0000-000015670000}"/>
    <cellStyle name="Note 4 20 2 4 2 2 2 2" xfId="31538" xr:uid="{00000000-0005-0000-0000-000016670000}"/>
    <cellStyle name="Note 4 20 2 4 2 2 2 3" xfId="45991" xr:uid="{00000000-0005-0000-0000-000017670000}"/>
    <cellStyle name="Note 4 20 2 4 2 2 3" xfId="16564" xr:uid="{00000000-0005-0000-0000-000018670000}"/>
    <cellStyle name="Note 4 20 2 4 2 2 3 2" xfId="33999" xr:uid="{00000000-0005-0000-0000-000019670000}"/>
    <cellStyle name="Note 4 20 2 4 2 2 3 3" xfId="48452" xr:uid="{00000000-0005-0000-0000-00001A670000}"/>
    <cellStyle name="Note 4 20 2 4 2 2 4" xfId="22072" xr:uid="{00000000-0005-0000-0000-00001B670000}"/>
    <cellStyle name="Note 4 20 2 4 2 2 5" xfId="36525" xr:uid="{00000000-0005-0000-0000-00001C670000}"/>
    <cellStyle name="Note 4 20 2 4 2 3" xfId="7098" xr:uid="{00000000-0005-0000-0000-00001D670000}"/>
    <cellStyle name="Note 4 20 2 4 2 3 2" xfId="24533" xr:uid="{00000000-0005-0000-0000-00001E670000}"/>
    <cellStyle name="Note 4 20 2 4 2 3 3" xfId="38986" xr:uid="{00000000-0005-0000-0000-00001F670000}"/>
    <cellStyle name="Note 4 20 2 4 2 4" xfId="9539" xr:uid="{00000000-0005-0000-0000-000020670000}"/>
    <cellStyle name="Note 4 20 2 4 2 4 2" xfId="26974" xr:uid="{00000000-0005-0000-0000-000021670000}"/>
    <cellStyle name="Note 4 20 2 4 2 4 3" xfId="41427" xr:uid="{00000000-0005-0000-0000-000022670000}"/>
    <cellStyle name="Note 4 20 2 4 2 5" xfId="11959" xr:uid="{00000000-0005-0000-0000-000023670000}"/>
    <cellStyle name="Note 4 20 2 4 2 5 2" xfId="29394" xr:uid="{00000000-0005-0000-0000-000024670000}"/>
    <cellStyle name="Note 4 20 2 4 2 5 3" xfId="43847" xr:uid="{00000000-0005-0000-0000-000025670000}"/>
    <cellStyle name="Note 4 20 2 4 2 6" xfId="18966" xr:uid="{00000000-0005-0000-0000-000026670000}"/>
    <cellStyle name="Note 4 20 2 4 3" xfId="2126" xr:uid="{00000000-0005-0000-0000-000027670000}"/>
    <cellStyle name="Note 4 20 2 4 3 2" xfId="4637" xr:uid="{00000000-0005-0000-0000-000028670000}"/>
    <cellStyle name="Note 4 20 2 4 3 2 2" xfId="14104" xr:uid="{00000000-0005-0000-0000-000029670000}"/>
    <cellStyle name="Note 4 20 2 4 3 2 2 2" xfId="31539" xr:uid="{00000000-0005-0000-0000-00002A670000}"/>
    <cellStyle name="Note 4 20 2 4 3 2 2 3" xfId="45992" xr:uid="{00000000-0005-0000-0000-00002B670000}"/>
    <cellStyle name="Note 4 20 2 4 3 2 3" xfId="16565" xr:uid="{00000000-0005-0000-0000-00002C670000}"/>
    <cellStyle name="Note 4 20 2 4 3 2 3 2" xfId="34000" xr:uid="{00000000-0005-0000-0000-00002D670000}"/>
    <cellStyle name="Note 4 20 2 4 3 2 3 3" xfId="48453" xr:uid="{00000000-0005-0000-0000-00002E670000}"/>
    <cellStyle name="Note 4 20 2 4 3 2 4" xfId="22073" xr:uid="{00000000-0005-0000-0000-00002F670000}"/>
    <cellStyle name="Note 4 20 2 4 3 2 5" xfId="36526" xr:uid="{00000000-0005-0000-0000-000030670000}"/>
    <cellStyle name="Note 4 20 2 4 3 3" xfId="7099" xr:uid="{00000000-0005-0000-0000-000031670000}"/>
    <cellStyle name="Note 4 20 2 4 3 3 2" xfId="24534" xr:uid="{00000000-0005-0000-0000-000032670000}"/>
    <cellStyle name="Note 4 20 2 4 3 3 3" xfId="38987" xr:uid="{00000000-0005-0000-0000-000033670000}"/>
    <cellStyle name="Note 4 20 2 4 3 4" xfId="9540" xr:uid="{00000000-0005-0000-0000-000034670000}"/>
    <cellStyle name="Note 4 20 2 4 3 4 2" xfId="26975" xr:uid="{00000000-0005-0000-0000-000035670000}"/>
    <cellStyle name="Note 4 20 2 4 3 4 3" xfId="41428" xr:uid="{00000000-0005-0000-0000-000036670000}"/>
    <cellStyle name="Note 4 20 2 4 3 5" xfId="11960" xr:uid="{00000000-0005-0000-0000-000037670000}"/>
    <cellStyle name="Note 4 20 2 4 3 5 2" xfId="29395" xr:uid="{00000000-0005-0000-0000-000038670000}"/>
    <cellStyle name="Note 4 20 2 4 3 5 3" xfId="43848" xr:uid="{00000000-0005-0000-0000-000039670000}"/>
    <cellStyle name="Note 4 20 2 4 3 6" xfId="18967" xr:uid="{00000000-0005-0000-0000-00003A670000}"/>
    <cellStyle name="Note 4 20 2 4 4" xfId="2127" xr:uid="{00000000-0005-0000-0000-00003B670000}"/>
    <cellStyle name="Note 4 20 2 4 4 2" xfId="4638" xr:uid="{00000000-0005-0000-0000-00003C670000}"/>
    <cellStyle name="Note 4 20 2 4 4 2 2" xfId="22074" xr:uid="{00000000-0005-0000-0000-00003D670000}"/>
    <cellStyle name="Note 4 20 2 4 4 2 3" xfId="36527" xr:uid="{00000000-0005-0000-0000-00003E670000}"/>
    <cellStyle name="Note 4 20 2 4 4 3" xfId="7100" xr:uid="{00000000-0005-0000-0000-00003F670000}"/>
    <cellStyle name="Note 4 20 2 4 4 3 2" xfId="24535" xr:uid="{00000000-0005-0000-0000-000040670000}"/>
    <cellStyle name="Note 4 20 2 4 4 3 3" xfId="38988" xr:uid="{00000000-0005-0000-0000-000041670000}"/>
    <cellStyle name="Note 4 20 2 4 4 4" xfId="9541" xr:uid="{00000000-0005-0000-0000-000042670000}"/>
    <cellStyle name="Note 4 20 2 4 4 4 2" xfId="26976" xr:uid="{00000000-0005-0000-0000-000043670000}"/>
    <cellStyle name="Note 4 20 2 4 4 4 3" xfId="41429" xr:uid="{00000000-0005-0000-0000-000044670000}"/>
    <cellStyle name="Note 4 20 2 4 4 5" xfId="11961" xr:uid="{00000000-0005-0000-0000-000045670000}"/>
    <cellStyle name="Note 4 20 2 4 4 5 2" xfId="29396" xr:uid="{00000000-0005-0000-0000-000046670000}"/>
    <cellStyle name="Note 4 20 2 4 4 5 3" xfId="43849" xr:uid="{00000000-0005-0000-0000-000047670000}"/>
    <cellStyle name="Note 4 20 2 4 4 6" xfId="15301" xr:uid="{00000000-0005-0000-0000-000048670000}"/>
    <cellStyle name="Note 4 20 2 4 4 6 2" xfId="32736" xr:uid="{00000000-0005-0000-0000-000049670000}"/>
    <cellStyle name="Note 4 20 2 4 4 6 3" xfId="47189" xr:uid="{00000000-0005-0000-0000-00004A670000}"/>
    <cellStyle name="Note 4 20 2 4 4 7" xfId="18968" xr:uid="{00000000-0005-0000-0000-00004B670000}"/>
    <cellStyle name="Note 4 20 2 4 4 8" xfId="20463" xr:uid="{00000000-0005-0000-0000-00004C670000}"/>
    <cellStyle name="Note 4 20 2 4 5" xfId="4635" xr:uid="{00000000-0005-0000-0000-00004D670000}"/>
    <cellStyle name="Note 4 20 2 4 5 2" xfId="14102" xr:uid="{00000000-0005-0000-0000-00004E670000}"/>
    <cellStyle name="Note 4 20 2 4 5 2 2" xfId="31537" xr:uid="{00000000-0005-0000-0000-00004F670000}"/>
    <cellStyle name="Note 4 20 2 4 5 2 3" xfId="45990" xr:uid="{00000000-0005-0000-0000-000050670000}"/>
    <cellStyle name="Note 4 20 2 4 5 3" xfId="16563" xr:uid="{00000000-0005-0000-0000-000051670000}"/>
    <cellStyle name="Note 4 20 2 4 5 3 2" xfId="33998" xr:uid="{00000000-0005-0000-0000-000052670000}"/>
    <cellStyle name="Note 4 20 2 4 5 3 3" xfId="48451" xr:uid="{00000000-0005-0000-0000-000053670000}"/>
    <cellStyle name="Note 4 20 2 4 5 4" xfId="22071" xr:uid="{00000000-0005-0000-0000-000054670000}"/>
    <cellStyle name="Note 4 20 2 4 5 5" xfId="36524" xr:uid="{00000000-0005-0000-0000-000055670000}"/>
    <cellStyle name="Note 4 20 2 4 6" xfId="7097" xr:uid="{00000000-0005-0000-0000-000056670000}"/>
    <cellStyle name="Note 4 20 2 4 6 2" xfId="24532" xr:uid="{00000000-0005-0000-0000-000057670000}"/>
    <cellStyle name="Note 4 20 2 4 6 3" xfId="38985" xr:uid="{00000000-0005-0000-0000-000058670000}"/>
    <cellStyle name="Note 4 20 2 4 7" xfId="9538" xr:uid="{00000000-0005-0000-0000-000059670000}"/>
    <cellStyle name="Note 4 20 2 4 7 2" xfId="26973" xr:uid="{00000000-0005-0000-0000-00005A670000}"/>
    <cellStyle name="Note 4 20 2 4 7 3" xfId="41426" xr:uid="{00000000-0005-0000-0000-00005B670000}"/>
    <cellStyle name="Note 4 20 2 4 8" xfId="11958" xr:uid="{00000000-0005-0000-0000-00005C670000}"/>
    <cellStyle name="Note 4 20 2 4 8 2" xfId="29393" xr:uid="{00000000-0005-0000-0000-00005D670000}"/>
    <cellStyle name="Note 4 20 2 4 8 3" xfId="43846" xr:uid="{00000000-0005-0000-0000-00005E670000}"/>
    <cellStyle name="Note 4 20 2 4 9" xfId="18965" xr:uid="{00000000-0005-0000-0000-00005F670000}"/>
    <cellStyle name="Note 4 20 2 5" xfId="2128" xr:uid="{00000000-0005-0000-0000-000060670000}"/>
    <cellStyle name="Note 4 20 2 5 2" xfId="4639" xr:uid="{00000000-0005-0000-0000-000061670000}"/>
    <cellStyle name="Note 4 20 2 5 2 2" xfId="14105" xr:uid="{00000000-0005-0000-0000-000062670000}"/>
    <cellStyle name="Note 4 20 2 5 2 2 2" xfId="31540" xr:uid="{00000000-0005-0000-0000-000063670000}"/>
    <cellStyle name="Note 4 20 2 5 2 2 3" xfId="45993" xr:uid="{00000000-0005-0000-0000-000064670000}"/>
    <cellStyle name="Note 4 20 2 5 2 3" xfId="16566" xr:uid="{00000000-0005-0000-0000-000065670000}"/>
    <cellStyle name="Note 4 20 2 5 2 3 2" xfId="34001" xr:uid="{00000000-0005-0000-0000-000066670000}"/>
    <cellStyle name="Note 4 20 2 5 2 3 3" xfId="48454" xr:uid="{00000000-0005-0000-0000-000067670000}"/>
    <cellStyle name="Note 4 20 2 5 2 4" xfId="22075" xr:uid="{00000000-0005-0000-0000-000068670000}"/>
    <cellStyle name="Note 4 20 2 5 2 5" xfId="36528" xr:uid="{00000000-0005-0000-0000-000069670000}"/>
    <cellStyle name="Note 4 20 2 5 3" xfId="7101" xr:uid="{00000000-0005-0000-0000-00006A670000}"/>
    <cellStyle name="Note 4 20 2 5 3 2" xfId="24536" xr:uid="{00000000-0005-0000-0000-00006B670000}"/>
    <cellStyle name="Note 4 20 2 5 3 3" xfId="38989" xr:uid="{00000000-0005-0000-0000-00006C670000}"/>
    <cellStyle name="Note 4 20 2 5 4" xfId="9542" xr:uid="{00000000-0005-0000-0000-00006D670000}"/>
    <cellStyle name="Note 4 20 2 5 4 2" xfId="26977" xr:uid="{00000000-0005-0000-0000-00006E670000}"/>
    <cellStyle name="Note 4 20 2 5 4 3" xfId="41430" xr:uid="{00000000-0005-0000-0000-00006F670000}"/>
    <cellStyle name="Note 4 20 2 5 5" xfId="11962" xr:uid="{00000000-0005-0000-0000-000070670000}"/>
    <cellStyle name="Note 4 20 2 5 5 2" xfId="29397" xr:uid="{00000000-0005-0000-0000-000071670000}"/>
    <cellStyle name="Note 4 20 2 5 5 3" xfId="43850" xr:uid="{00000000-0005-0000-0000-000072670000}"/>
    <cellStyle name="Note 4 20 2 5 6" xfId="18969" xr:uid="{00000000-0005-0000-0000-000073670000}"/>
    <cellStyle name="Note 4 20 2 6" xfId="2129" xr:uid="{00000000-0005-0000-0000-000074670000}"/>
    <cellStyle name="Note 4 20 2 6 2" xfId="4640" xr:uid="{00000000-0005-0000-0000-000075670000}"/>
    <cellStyle name="Note 4 20 2 6 2 2" xfId="14106" xr:uid="{00000000-0005-0000-0000-000076670000}"/>
    <cellStyle name="Note 4 20 2 6 2 2 2" xfId="31541" xr:uid="{00000000-0005-0000-0000-000077670000}"/>
    <cellStyle name="Note 4 20 2 6 2 2 3" xfId="45994" xr:uid="{00000000-0005-0000-0000-000078670000}"/>
    <cellStyle name="Note 4 20 2 6 2 3" xfId="16567" xr:uid="{00000000-0005-0000-0000-000079670000}"/>
    <cellStyle name="Note 4 20 2 6 2 3 2" xfId="34002" xr:uid="{00000000-0005-0000-0000-00007A670000}"/>
    <cellStyle name="Note 4 20 2 6 2 3 3" xfId="48455" xr:uid="{00000000-0005-0000-0000-00007B670000}"/>
    <cellStyle name="Note 4 20 2 6 2 4" xfId="22076" xr:uid="{00000000-0005-0000-0000-00007C670000}"/>
    <cellStyle name="Note 4 20 2 6 2 5" xfId="36529" xr:uid="{00000000-0005-0000-0000-00007D670000}"/>
    <cellStyle name="Note 4 20 2 6 3" xfId="7102" xr:uid="{00000000-0005-0000-0000-00007E670000}"/>
    <cellStyle name="Note 4 20 2 6 3 2" xfId="24537" xr:uid="{00000000-0005-0000-0000-00007F670000}"/>
    <cellStyle name="Note 4 20 2 6 3 3" xfId="38990" xr:uid="{00000000-0005-0000-0000-000080670000}"/>
    <cellStyle name="Note 4 20 2 6 4" xfId="9543" xr:uid="{00000000-0005-0000-0000-000081670000}"/>
    <cellStyle name="Note 4 20 2 6 4 2" xfId="26978" xr:uid="{00000000-0005-0000-0000-000082670000}"/>
    <cellStyle name="Note 4 20 2 6 4 3" xfId="41431" xr:uid="{00000000-0005-0000-0000-000083670000}"/>
    <cellStyle name="Note 4 20 2 6 5" xfId="11963" xr:uid="{00000000-0005-0000-0000-000084670000}"/>
    <cellStyle name="Note 4 20 2 6 5 2" xfId="29398" xr:uid="{00000000-0005-0000-0000-000085670000}"/>
    <cellStyle name="Note 4 20 2 6 5 3" xfId="43851" xr:uid="{00000000-0005-0000-0000-000086670000}"/>
    <cellStyle name="Note 4 20 2 6 6" xfId="18970" xr:uid="{00000000-0005-0000-0000-000087670000}"/>
    <cellStyle name="Note 4 20 2 7" xfId="2130" xr:uid="{00000000-0005-0000-0000-000088670000}"/>
    <cellStyle name="Note 4 20 2 7 2" xfId="4641" xr:uid="{00000000-0005-0000-0000-000089670000}"/>
    <cellStyle name="Note 4 20 2 7 2 2" xfId="22077" xr:uid="{00000000-0005-0000-0000-00008A670000}"/>
    <cellStyle name="Note 4 20 2 7 2 3" xfId="36530" xr:uid="{00000000-0005-0000-0000-00008B670000}"/>
    <cellStyle name="Note 4 20 2 7 3" xfId="7103" xr:uid="{00000000-0005-0000-0000-00008C670000}"/>
    <cellStyle name="Note 4 20 2 7 3 2" xfId="24538" xr:uid="{00000000-0005-0000-0000-00008D670000}"/>
    <cellStyle name="Note 4 20 2 7 3 3" xfId="38991" xr:uid="{00000000-0005-0000-0000-00008E670000}"/>
    <cellStyle name="Note 4 20 2 7 4" xfId="9544" xr:uid="{00000000-0005-0000-0000-00008F670000}"/>
    <cellStyle name="Note 4 20 2 7 4 2" xfId="26979" xr:uid="{00000000-0005-0000-0000-000090670000}"/>
    <cellStyle name="Note 4 20 2 7 4 3" xfId="41432" xr:uid="{00000000-0005-0000-0000-000091670000}"/>
    <cellStyle name="Note 4 20 2 7 5" xfId="11964" xr:uid="{00000000-0005-0000-0000-000092670000}"/>
    <cellStyle name="Note 4 20 2 7 5 2" xfId="29399" xr:uid="{00000000-0005-0000-0000-000093670000}"/>
    <cellStyle name="Note 4 20 2 7 5 3" xfId="43852" xr:uid="{00000000-0005-0000-0000-000094670000}"/>
    <cellStyle name="Note 4 20 2 7 6" xfId="15302" xr:uid="{00000000-0005-0000-0000-000095670000}"/>
    <cellStyle name="Note 4 20 2 7 6 2" xfId="32737" xr:uid="{00000000-0005-0000-0000-000096670000}"/>
    <cellStyle name="Note 4 20 2 7 6 3" xfId="47190" xr:uid="{00000000-0005-0000-0000-000097670000}"/>
    <cellStyle name="Note 4 20 2 7 7" xfId="18971" xr:uid="{00000000-0005-0000-0000-000098670000}"/>
    <cellStyle name="Note 4 20 2 7 8" xfId="20464" xr:uid="{00000000-0005-0000-0000-000099670000}"/>
    <cellStyle name="Note 4 20 2 8" xfId="4626" xr:uid="{00000000-0005-0000-0000-00009A670000}"/>
    <cellStyle name="Note 4 20 2 8 2" xfId="14095" xr:uid="{00000000-0005-0000-0000-00009B670000}"/>
    <cellStyle name="Note 4 20 2 8 2 2" xfId="31530" xr:uid="{00000000-0005-0000-0000-00009C670000}"/>
    <cellStyle name="Note 4 20 2 8 2 3" xfId="45983" xr:uid="{00000000-0005-0000-0000-00009D670000}"/>
    <cellStyle name="Note 4 20 2 8 3" xfId="16556" xr:uid="{00000000-0005-0000-0000-00009E670000}"/>
    <cellStyle name="Note 4 20 2 8 3 2" xfId="33991" xr:uid="{00000000-0005-0000-0000-00009F670000}"/>
    <cellStyle name="Note 4 20 2 8 3 3" xfId="48444" xr:uid="{00000000-0005-0000-0000-0000A0670000}"/>
    <cellStyle name="Note 4 20 2 8 4" xfId="22062" xr:uid="{00000000-0005-0000-0000-0000A1670000}"/>
    <cellStyle name="Note 4 20 2 8 5" xfId="36515" xr:uid="{00000000-0005-0000-0000-0000A2670000}"/>
    <cellStyle name="Note 4 20 2 9" xfId="7088" xr:uid="{00000000-0005-0000-0000-0000A3670000}"/>
    <cellStyle name="Note 4 20 2 9 2" xfId="24523" xr:uid="{00000000-0005-0000-0000-0000A4670000}"/>
    <cellStyle name="Note 4 20 2 9 3" xfId="38976" xr:uid="{00000000-0005-0000-0000-0000A5670000}"/>
    <cellStyle name="Note 4 20 3" xfId="2131" xr:uid="{00000000-0005-0000-0000-0000A6670000}"/>
    <cellStyle name="Note 4 20 3 2" xfId="4642" xr:uid="{00000000-0005-0000-0000-0000A7670000}"/>
    <cellStyle name="Note 4 20 3 2 2" xfId="14107" xr:uid="{00000000-0005-0000-0000-0000A8670000}"/>
    <cellStyle name="Note 4 20 3 2 2 2" xfId="31542" xr:uid="{00000000-0005-0000-0000-0000A9670000}"/>
    <cellStyle name="Note 4 20 3 2 2 3" xfId="45995" xr:uid="{00000000-0005-0000-0000-0000AA670000}"/>
    <cellStyle name="Note 4 20 3 2 3" xfId="16568" xr:uid="{00000000-0005-0000-0000-0000AB670000}"/>
    <cellStyle name="Note 4 20 3 2 3 2" xfId="34003" xr:uid="{00000000-0005-0000-0000-0000AC670000}"/>
    <cellStyle name="Note 4 20 3 2 3 3" xfId="48456" xr:uid="{00000000-0005-0000-0000-0000AD670000}"/>
    <cellStyle name="Note 4 20 3 2 4" xfId="22078" xr:uid="{00000000-0005-0000-0000-0000AE670000}"/>
    <cellStyle name="Note 4 20 3 2 5" xfId="36531" xr:uid="{00000000-0005-0000-0000-0000AF670000}"/>
    <cellStyle name="Note 4 20 3 3" xfId="7104" xr:uid="{00000000-0005-0000-0000-0000B0670000}"/>
    <cellStyle name="Note 4 20 3 3 2" xfId="24539" xr:uid="{00000000-0005-0000-0000-0000B1670000}"/>
    <cellStyle name="Note 4 20 3 3 3" xfId="38992" xr:uid="{00000000-0005-0000-0000-0000B2670000}"/>
    <cellStyle name="Note 4 20 3 4" xfId="9545" xr:uid="{00000000-0005-0000-0000-0000B3670000}"/>
    <cellStyle name="Note 4 20 3 4 2" xfId="26980" xr:uid="{00000000-0005-0000-0000-0000B4670000}"/>
    <cellStyle name="Note 4 20 3 4 3" xfId="41433" xr:uid="{00000000-0005-0000-0000-0000B5670000}"/>
    <cellStyle name="Note 4 20 3 5" xfId="11965" xr:uid="{00000000-0005-0000-0000-0000B6670000}"/>
    <cellStyle name="Note 4 20 3 5 2" xfId="29400" xr:uid="{00000000-0005-0000-0000-0000B7670000}"/>
    <cellStyle name="Note 4 20 3 5 3" xfId="43853" xr:uid="{00000000-0005-0000-0000-0000B8670000}"/>
    <cellStyle name="Note 4 20 3 6" xfId="18972" xr:uid="{00000000-0005-0000-0000-0000B9670000}"/>
    <cellStyle name="Note 4 20 4" xfId="2132" xr:uid="{00000000-0005-0000-0000-0000BA670000}"/>
    <cellStyle name="Note 4 20 4 2" xfId="4643" xr:uid="{00000000-0005-0000-0000-0000BB670000}"/>
    <cellStyle name="Note 4 20 4 2 2" xfId="14108" xr:uid="{00000000-0005-0000-0000-0000BC670000}"/>
    <cellStyle name="Note 4 20 4 2 2 2" xfId="31543" xr:uid="{00000000-0005-0000-0000-0000BD670000}"/>
    <cellStyle name="Note 4 20 4 2 2 3" xfId="45996" xr:uid="{00000000-0005-0000-0000-0000BE670000}"/>
    <cellStyle name="Note 4 20 4 2 3" xfId="16569" xr:uid="{00000000-0005-0000-0000-0000BF670000}"/>
    <cellStyle name="Note 4 20 4 2 3 2" xfId="34004" xr:uid="{00000000-0005-0000-0000-0000C0670000}"/>
    <cellStyle name="Note 4 20 4 2 3 3" xfId="48457" xr:uid="{00000000-0005-0000-0000-0000C1670000}"/>
    <cellStyle name="Note 4 20 4 2 4" xfId="22079" xr:uid="{00000000-0005-0000-0000-0000C2670000}"/>
    <cellStyle name="Note 4 20 4 2 5" xfId="36532" xr:uid="{00000000-0005-0000-0000-0000C3670000}"/>
    <cellStyle name="Note 4 20 4 3" xfId="7105" xr:uid="{00000000-0005-0000-0000-0000C4670000}"/>
    <cellStyle name="Note 4 20 4 3 2" xfId="24540" xr:uid="{00000000-0005-0000-0000-0000C5670000}"/>
    <cellStyle name="Note 4 20 4 3 3" xfId="38993" xr:uid="{00000000-0005-0000-0000-0000C6670000}"/>
    <cellStyle name="Note 4 20 4 4" xfId="9546" xr:uid="{00000000-0005-0000-0000-0000C7670000}"/>
    <cellStyle name="Note 4 20 4 4 2" xfId="26981" xr:uid="{00000000-0005-0000-0000-0000C8670000}"/>
    <cellStyle name="Note 4 20 4 4 3" xfId="41434" xr:uid="{00000000-0005-0000-0000-0000C9670000}"/>
    <cellStyle name="Note 4 20 4 5" xfId="11966" xr:uid="{00000000-0005-0000-0000-0000CA670000}"/>
    <cellStyle name="Note 4 20 4 5 2" xfId="29401" xr:uid="{00000000-0005-0000-0000-0000CB670000}"/>
    <cellStyle name="Note 4 20 4 5 3" xfId="43854" xr:uid="{00000000-0005-0000-0000-0000CC670000}"/>
    <cellStyle name="Note 4 20 4 6" xfId="18973" xr:uid="{00000000-0005-0000-0000-0000CD670000}"/>
    <cellStyle name="Note 4 20 5" xfId="2133" xr:uid="{00000000-0005-0000-0000-0000CE670000}"/>
    <cellStyle name="Note 4 20 5 2" xfId="4644" xr:uid="{00000000-0005-0000-0000-0000CF670000}"/>
    <cellStyle name="Note 4 20 5 2 2" xfId="22080" xr:uid="{00000000-0005-0000-0000-0000D0670000}"/>
    <cellStyle name="Note 4 20 5 2 3" xfId="36533" xr:uid="{00000000-0005-0000-0000-0000D1670000}"/>
    <cellStyle name="Note 4 20 5 3" xfId="7106" xr:uid="{00000000-0005-0000-0000-0000D2670000}"/>
    <cellStyle name="Note 4 20 5 3 2" xfId="24541" xr:uid="{00000000-0005-0000-0000-0000D3670000}"/>
    <cellStyle name="Note 4 20 5 3 3" xfId="38994" xr:uid="{00000000-0005-0000-0000-0000D4670000}"/>
    <cellStyle name="Note 4 20 5 4" xfId="9547" xr:uid="{00000000-0005-0000-0000-0000D5670000}"/>
    <cellStyle name="Note 4 20 5 4 2" xfId="26982" xr:uid="{00000000-0005-0000-0000-0000D6670000}"/>
    <cellStyle name="Note 4 20 5 4 3" xfId="41435" xr:uid="{00000000-0005-0000-0000-0000D7670000}"/>
    <cellStyle name="Note 4 20 5 5" xfId="11967" xr:uid="{00000000-0005-0000-0000-0000D8670000}"/>
    <cellStyle name="Note 4 20 5 5 2" xfId="29402" xr:uid="{00000000-0005-0000-0000-0000D9670000}"/>
    <cellStyle name="Note 4 20 5 5 3" xfId="43855" xr:uid="{00000000-0005-0000-0000-0000DA670000}"/>
    <cellStyle name="Note 4 20 5 6" xfId="15303" xr:uid="{00000000-0005-0000-0000-0000DB670000}"/>
    <cellStyle name="Note 4 20 5 6 2" xfId="32738" xr:uid="{00000000-0005-0000-0000-0000DC670000}"/>
    <cellStyle name="Note 4 20 5 6 3" xfId="47191" xr:uid="{00000000-0005-0000-0000-0000DD670000}"/>
    <cellStyle name="Note 4 20 5 7" xfId="18974" xr:uid="{00000000-0005-0000-0000-0000DE670000}"/>
    <cellStyle name="Note 4 20 5 8" xfId="20465" xr:uid="{00000000-0005-0000-0000-0000DF670000}"/>
    <cellStyle name="Note 4 20 6" xfId="4625" xr:uid="{00000000-0005-0000-0000-0000E0670000}"/>
    <cellStyle name="Note 4 20 6 2" xfId="14094" xr:uid="{00000000-0005-0000-0000-0000E1670000}"/>
    <cellStyle name="Note 4 20 6 2 2" xfId="31529" xr:uid="{00000000-0005-0000-0000-0000E2670000}"/>
    <cellStyle name="Note 4 20 6 2 3" xfId="45982" xr:uid="{00000000-0005-0000-0000-0000E3670000}"/>
    <cellStyle name="Note 4 20 6 3" xfId="16555" xr:uid="{00000000-0005-0000-0000-0000E4670000}"/>
    <cellStyle name="Note 4 20 6 3 2" xfId="33990" xr:uid="{00000000-0005-0000-0000-0000E5670000}"/>
    <cellStyle name="Note 4 20 6 3 3" xfId="48443" xr:uid="{00000000-0005-0000-0000-0000E6670000}"/>
    <cellStyle name="Note 4 20 6 4" xfId="22061" xr:uid="{00000000-0005-0000-0000-0000E7670000}"/>
    <cellStyle name="Note 4 20 6 5" xfId="36514" xr:uid="{00000000-0005-0000-0000-0000E8670000}"/>
    <cellStyle name="Note 4 20 7" xfId="7087" xr:uid="{00000000-0005-0000-0000-0000E9670000}"/>
    <cellStyle name="Note 4 20 7 2" xfId="24522" xr:uid="{00000000-0005-0000-0000-0000EA670000}"/>
    <cellStyle name="Note 4 20 7 3" xfId="38975" xr:uid="{00000000-0005-0000-0000-0000EB670000}"/>
    <cellStyle name="Note 4 20 8" xfId="9528" xr:uid="{00000000-0005-0000-0000-0000EC670000}"/>
    <cellStyle name="Note 4 20 8 2" xfId="26963" xr:uid="{00000000-0005-0000-0000-0000ED670000}"/>
    <cellStyle name="Note 4 20 8 3" xfId="41416" xr:uid="{00000000-0005-0000-0000-0000EE670000}"/>
    <cellStyle name="Note 4 20 9" xfId="11948" xr:uid="{00000000-0005-0000-0000-0000EF670000}"/>
    <cellStyle name="Note 4 20 9 2" xfId="29383" xr:uid="{00000000-0005-0000-0000-0000F0670000}"/>
    <cellStyle name="Note 4 20 9 3" xfId="43836" xr:uid="{00000000-0005-0000-0000-0000F1670000}"/>
    <cellStyle name="Note 4 21" xfId="2134" xr:uid="{00000000-0005-0000-0000-0000F2670000}"/>
    <cellStyle name="Note 4 21 10" xfId="9548" xr:uid="{00000000-0005-0000-0000-0000F3670000}"/>
    <cellStyle name="Note 4 21 10 2" xfId="26983" xr:uid="{00000000-0005-0000-0000-0000F4670000}"/>
    <cellStyle name="Note 4 21 10 3" xfId="41436" xr:uid="{00000000-0005-0000-0000-0000F5670000}"/>
    <cellStyle name="Note 4 21 11" xfId="11968" xr:uid="{00000000-0005-0000-0000-0000F6670000}"/>
    <cellStyle name="Note 4 21 11 2" xfId="29403" xr:uid="{00000000-0005-0000-0000-0000F7670000}"/>
    <cellStyle name="Note 4 21 11 3" xfId="43856" xr:uid="{00000000-0005-0000-0000-0000F8670000}"/>
    <cellStyle name="Note 4 21 12" xfId="18975" xr:uid="{00000000-0005-0000-0000-0000F9670000}"/>
    <cellStyle name="Note 4 21 2" xfId="2135" xr:uid="{00000000-0005-0000-0000-0000FA670000}"/>
    <cellStyle name="Note 4 21 2 2" xfId="2136" xr:uid="{00000000-0005-0000-0000-0000FB670000}"/>
    <cellStyle name="Note 4 21 2 2 2" xfId="4647" xr:uid="{00000000-0005-0000-0000-0000FC670000}"/>
    <cellStyle name="Note 4 21 2 2 2 2" xfId="14111" xr:uid="{00000000-0005-0000-0000-0000FD670000}"/>
    <cellStyle name="Note 4 21 2 2 2 2 2" xfId="31546" xr:uid="{00000000-0005-0000-0000-0000FE670000}"/>
    <cellStyle name="Note 4 21 2 2 2 2 3" xfId="45999" xr:uid="{00000000-0005-0000-0000-0000FF670000}"/>
    <cellStyle name="Note 4 21 2 2 2 3" xfId="16572" xr:uid="{00000000-0005-0000-0000-000000680000}"/>
    <cellStyle name="Note 4 21 2 2 2 3 2" xfId="34007" xr:uid="{00000000-0005-0000-0000-000001680000}"/>
    <cellStyle name="Note 4 21 2 2 2 3 3" xfId="48460" xr:uid="{00000000-0005-0000-0000-000002680000}"/>
    <cellStyle name="Note 4 21 2 2 2 4" xfId="22083" xr:uid="{00000000-0005-0000-0000-000003680000}"/>
    <cellStyle name="Note 4 21 2 2 2 5" xfId="36536" xr:uid="{00000000-0005-0000-0000-000004680000}"/>
    <cellStyle name="Note 4 21 2 2 3" xfId="7109" xr:uid="{00000000-0005-0000-0000-000005680000}"/>
    <cellStyle name="Note 4 21 2 2 3 2" xfId="24544" xr:uid="{00000000-0005-0000-0000-000006680000}"/>
    <cellStyle name="Note 4 21 2 2 3 3" xfId="38997" xr:uid="{00000000-0005-0000-0000-000007680000}"/>
    <cellStyle name="Note 4 21 2 2 4" xfId="9550" xr:uid="{00000000-0005-0000-0000-000008680000}"/>
    <cellStyle name="Note 4 21 2 2 4 2" xfId="26985" xr:uid="{00000000-0005-0000-0000-000009680000}"/>
    <cellStyle name="Note 4 21 2 2 4 3" xfId="41438" xr:uid="{00000000-0005-0000-0000-00000A680000}"/>
    <cellStyle name="Note 4 21 2 2 5" xfId="11970" xr:uid="{00000000-0005-0000-0000-00000B680000}"/>
    <cellStyle name="Note 4 21 2 2 5 2" xfId="29405" xr:uid="{00000000-0005-0000-0000-00000C680000}"/>
    <cellStyle name="Note 4 21 2 2 5 3" xfId="43858" xr:uid="{00000000-0005-0000-0000-00000D680000}"/>
    <cellStyle name="Note 4 21 2 2 6" xfId="18977" xr:uid="{00000000-0005-0000-0000-00000E680000}"/>
    <cellStyle name="Note 4 21 2 3" xfId="2137" xr:uid="{00000000-0005-0000-0000-00000F680000}"/>
    <cellStyle name="Note 4 21 2 3 2" xfId="4648" xr:uid="{00000000-0005-0000-0000-000010680000}"/>
    <cellStyle name="Note 4 21 2 3 2 2" xfId="14112" xr:uid="{00000000-0005-0000-0000-000011680000}"/>
    <cellStyle name="Note 4 21 2 3 2 2 2" xfId="31547" xr:uid="{00000000-0005-0000-0000-000012680000}"/>
    <cellStyle name="Note 4 21 2 3 2 2 3" xfId="46000" xr:uid="{00000000-0005-0000-0000-000013680000}"/>
    <cellStyle name="Note 4 21 2 3 2 3" xfId="16573" xr:uid="{00000000-0005-0000-0000-000014680000}"/>
    <cellStyle name="Note 4 21 2 3 2 3 2" xfId="34008" xr:uid="{00000000-0005-0000-0000-000015680000}"/>
    <cellStyle name="Note 4 21 2 3 2 3 3" xfId="48461" xr:uid="{00000000-0005-0000-0000-000016680000}"/>
    <cellStyle name="Note 4 21 2 3 2 4" xfId="22084" xr:uid="{00000000-0005-0000-0000-000017680000}"/>
    <cellStyle name="Note 4 21 2 3 2 5" xfId="36537" xr:uid="{00000000-0005-0000-0000-000018680000}"/>
    <cellStyle name="Note 4 21 2 3 3" xfId="7110" xr:uid="{00000000-0005-0000-0000-000019680000}"/>
    <cellStyle name="Note 4 21 2 3 3 2" xfId="24545" xr:uid="{00000000-0005-0000-0000-00001A680000}"/>
    <cellStyle name="Note 4 21 2 3 3 3" xfId="38998" xr:uid="{00000000-0005-0000-0000-00001B680000}"/>
    <cellStyle name="Note 4 21 2 3 4" xfId="9551" xr:uid="{00000000-0005-0000-0000-00001C680000}"/>
    <cellStyle name="Note 4 21 2 3 4 2" xfId="26986" xr:uid="{00000000-0005-0000-0000-00001D680000}"/>
    <cellStyle name="Note 4 21 2 3 4 3" xfId="41439" xr:uid="{00000000-0005-0000-0000-00001E680000}"/>
    <cellStyle name="Note 4 21 2 3 5" xfId="11971" xr:uid="{00000000-0005-0000-0000-00001F680000}"/>
    <cellStyle name="Note 4 21 2 3 5 2" xfId="29406" xr:uid="{00000000-0005-0000-0000-000020680000}"/>
    <cellStyle name="Note 4 21 2 3 5 3" xfId="43859" xr:uid="{00000000-0005-0000-0000-000021680000}"/>
    <cellStyle name="Note 4 21 2 3 6" xfId="18978" xr:uid="{00000000-0005-0000-0000-000022680000}"/>
    <cellStyle name="Note 4 21 2 4" xfId="2138" xr:uid="{00000000-0005-0000-0000-000023680000}"/>
    <cellStyle name="Note 4 21 2 4 2" xfId="4649" xr:uid="{00000000-0005-0000-0000-000024680000}"/>
    <cellStyle name="Note 4 21 2 4 2 2" xfId="22085" xr:uid="{00000000-0005-0000-0000-000025680000}"/>
    <cellStyle name="Note 4 21 2 4 2 3" xfId="36538" xr:uid="{00000000-0005-0000-0000-000026680000}"/>
    <cellStyle name="Note 4 21 2 4 3" xfId="7111" xr:uid="{00000000-0005-0000-0000-000027680000}"/>
    <cellStyle name="Note 4 21 2 4 3 2" xfId="24546" xr:uid="{00000000-0005-0000-0000-000028680000}"/>
    <cellStyle name="Note 4 21 2 4 3 3" xfId="38999" xr:uid="{00000000-0005-0000-0000-000029680000}"/>
    <cellStyle name="Note 4 21 2 4 4" xfId="9552" xr:uid="{00000000-0005-0000-0000-00002A680000}"/>
    <cellStyle name="Note 4 21 2 4 4 2" xfId="26987" xr:uid="{00000000-0005-0000-0000-00002B680000}"/>
    <cellStyle name="Note 4 21 2 4 4 3" xfId="41440" xr:uid="{00000000-0005-0000-0000-00002C680000}"/>
    <cellStyle name="Note 4 21 2 4 5" xfId="11972" xr:uid="{00000000-0005-0000-0000-00002D680000}"/>
    <cellStyle name="Note 4 21 2 4 5 2" xfId="29407" xr:uid="{00000000-0005-0000-0000-00002E680000}"/>
    <cellStyle name="Note 4 21 2 4 5 3" xfId="43860" xr:uid="{00000000-0005-0000-0000-00002F680000}"/>
    <cellStyle name="Note 4 21 2 4 6" xfId="15304" xr:uid="{00000000-0005-0000-0000-000030680000}"/>
    <cellStyle name="Note 4 21 2 4 6 2" xfId="32739" xr:uid="{00000000-0005-0000-0000-000031680000}"/>
    <cellStyle name="Note 4 21 2 4 6 3" xfId="47192" xr:uid="{00000000-0005-0000-0000-000032680000}"/>
    <cellStyle name="Note 4 21 2 4 7" xfId="18979" xr:uid="{00000000-0005-0000-0000-000033680000}"/>
    <cellStyle name="Note 4 21 2 4 8" xfId="20466" xr:uid="{00000000-0005-0000-0000-000034680000}"/>
    <cellStyle name="Note 4 21 2 5" xfId="4646" xr:uid="{00000000-0005-0000-0000-000035680000}"/>
    <cellStyle name="Note 4 21 2 5 2" xfId="14110" xr:uid="{00000000-0005-0000-0000-000036680000}"/>
    <cellStyle name="Note 4 21 2 5 2 2" xfId="31545" xr:uid="{00000000-0005-0000-0000-000037680000}"/>
    <cellStyle name="Note 4 21 2 5 2 3" xfId="45998" xr:uid="{00000000-0005-0000-0000-000038680000}"/>
    <cellStyle name="Note 4 21 2 5 3" xfId="16571" xr:uid="{00000000-0005-0000-0000-000039680000}"/>
    <cellStyle name="Note 4 21 2 5 3 2" xfId="34006" xr:uid="{00000000-0005-0000-0000-00003A680000}"/>
    <cellStyle name="Note 4 21 2 5 3 3" xfId="48459" xr:uid="{00000000-0005-0000-0000-00003B680000}"/>
    <cellStyle name="Note 4 21 2 5 4" xfId="22082" xr:uid="{00000000-0005-0000-0000-00003C680000}"/>
    <cellStyle name="Note 4 21 2 5 5" xfId="36535" xr:uid="{00000000-0005-0000-0000-00003D680000}"/>
    <cellStyle name="Note 4 21 2 6" xfId="7108" xr:uid="{00000000-0005-0000-0000-00003E680000}"/>
    <cellStyle name="Note 4 21 2 6 2" xfId="24543" xr:uid="{00000000-0005-0000-0000-00003F680000}"/>
    <cellStyle name="Note 4 21 2 6 3" xfId="38996" xr:uid="{00000000-0005-0000-0000-000040680000}"/>
    <cellStyle name="Note 4 21 2 7" xfId="9549" xr:uid="{00000000-0005-0000-0000-000041680000}"/>
    <cellStyle name="Note 4 21 2 7 2" xfId="26984" xr:uid="{00000000-0005-0000-0000-000042680000}"/>
    <cellStyle name="Note 4 21 2 7 3" xfId="41437" xr:uid="{00000000-0005-0000-0000-000043680000}"/>
    <cellStyle name="Note 4 21 2 8" xfId="11969" xr:uid="{00000000-0005-0000-0000-000044680000}"/>
    <cellStyle name="Note 4 21 2 8 2" xfId="29404" xr:uid="{00000000-0005-0000-0000-000045680000}"/>
    <cellStyle name="Note 4 21 2 8 3" xfId="43857" xr:uid="{00000000-0005-0000-0000-000046680000}"/>
    <cellStyle name="Note 4 21 2 9" xfId="18976" xr:uid="{00000000-0005-0000-0000-000047680000}"/>
    <cellStyle name="Note 4 21 3" xfId="2139" xr:uid="{00000000-0005-0000-0000-000048680000}"/>
    <cellStyle name="Note 4 21 3 2" xfId="2140" xr:uid="{00000000-0005-0000-0000-000049680000}"/>
    <cellStyle name="Note 4 21 3 2 2" xfId="4651" xr:uid="{00000000-0005-0000-0000-00004A680000}"/>
    <cellStyle name="Note 4 21 3 2 2 2" xfId="14114" xr:uid="{00000000-0005-0000-0000-00004B680000}"/>
    <cellStyle name="Note 4 21 3 2 2 2 2" xfId="31549" xr:uid="{00000000-0005-0000-0000-00004C680000}"/>
    <cellStyle name="Note 4 21 3 2 2 2 3" xfId="46002" xr:uid="{00000000-0005-0000-0000-00004D680000}"/>
    <cellStyle name="Note 4 21 3 2 2 3" xfId="16575" xr:uid="{00000000-0005-0000-0000-00004E680000}"/>
    <cellStyle name="Note 4 21 3 2 2 3 2" xfId="34010" xr:uid="{00000000-0005-0000-0000-00004F680000}"/>
    <cellStyle name="Note 4 21 3 2 2 3 3" xfId="48463" xr:uid="{00000000-0005-0000-0000-000050680000}"/>
    <cellStyle name="Note 4 21 3 2 2 4" xfId="22087" xr:uid="{00000000-0005-0000-0000-000051680000}"/>
    <cellStyle name="Note 4 21 3 2 2 5" xfId="36540" xr:uid="{00000000-0005-0000-0000-000052680000}"/>
    <cellStyle name="Note 4 21 3 2 3" xfId="7113" xr:uid="{00000000-0005-0000-0000-000053680000}"/>
    <cellStyle name="Note 4 21 3 2 3 2" xfId="24548" xr:uid="{00000000-0005-0000-0000-000054680000}"/>
    <cellStyle name="Note 4 21 3 2 3 3" xfId="39001" xr:uid="{00000000-0005-0000-0000-000055680000}"/>
    <cellStyle name="Note 4 21 3 2 4" xfId="9554" xr:uid="{00000000-0005-0000-0000-000056680000}"/>
    <cellStyle name="Note 4 21 3 2 4 2" xfId="26989" xr:uid="{00000000-0005-0000-0000-000057680000}"/>
    <cellStyle name="Note 4 21 3 2 4 3" xfId="41442" xr:uid="{00000000-0005-0000-0000-000058680000}"/>
    <cellStyle name="Note 4 21 3 2 5" xfId="11974" xr:uid="{00000000-0005-0000-0000-000059680000}"/>
    <cellStyle name="Note 4 21 3 2 5 2" xfId="29409" xr:uid="{00000000-0005-0000-0000-00005A680000}"/>
    <cellStyle name="Note 4 21 3 2 5 3" xfId="43862" xr:uid="{00000000-0005-0000-0000-00005B680000}"/>
    <cellStyle name="Note 4 21 3 2 6" xfId="18981" xr:uid="{00000000-0005-0000-0000-00005C680000}"/>
    <cellStyle name="Note 4 21 3 3" xfId="2141" xr:uid="{00000000-0005-0000-0000-00005D680000}"/>
    <cellStyle name="Note 4 21 3 3 2" xfId="4652" xr:uid="{00000000-0005-0000-0000-00005E680000}"/>
    <cellStyle name="Note 4 21 3 3 2 2" xfId="14115" xr:uid="{00000000-0005-0000-0000-00005F680000}"/>
    <cellStyle name="Note 4 21 3 3 2 2 2" xfId="31550" xr:uid="{00000000-0005-0000-0000-000060680000}"/>
    <cellStyle name="Note 4 21 3 3 2 2 3" xfId="46003" xr:uid="{00000000-0005-0000-0000-000061680000}"/>
    <cellStyle name="Note 4 21 3 3 2 3" xfId="16576" xr:uid="{00000000-0005-0000-0000-000062680000}"/>
    <cellStyle name="Note 4 21 3 3 2 3 2" xfId="34011" xr:uid="{00000000-0005-0000-0000-000063680000}"/>
    <cellStyle name="Note 4 21 3 3 2 3 3" xfId="48464" xr:uid="{00000000-0005-0000-0000-000064680000}"/>
    <cellStyle name="Note 4 21 3 3 2 4" xfId="22088" xr:uid="{00000000-0005-0000-0000-000065680000}"/>
    <cellStyle name="Note 4 21 3 3 2 5" xfId="36541" xr:uid="{00000000-0005-0000-0000-000066680000}"/>
    <cellStyle name="Note 4 21 3 3 3" xfId="7114" xr:uid="{00000000-0005-0000-0000-000067680000}"/>
    <cellStyle name="Note 4 21 3 3 3 2" xfId="24549" xr:uid="{00000000-0005-0000-0000-000068680000}"/>
    <cellStyle name="Note 4 21 3 3 3 3" xfId="39002" xr:uid="{00000000-0005-0000-0000-000069680000}"/>
    <cellStyle name="Note 4 21 3 3 4" xfId="9555" xr:uid="{00000000-0005-0000-0000-00006A680000}"/>
    <cellStyle name="Note 4 21 3 3 4 2" xfId="26990" xr:uid="{00000000-0005-0000-0000-00006B680000}"/>
    <cellStyle name="Note 4 21 3 3 4 3" xfId="41443" xr:uid="{00000000-0005-0000-0000-00006C680000}"/>
    <cellStyle name="Note 4 21 3 3 5" xfId="11975" xr:uid="{00000000-0005-0000-0000-00006D680000}"/>
    <cellStyle name="Note 4 21 3 3 5 2" xfId="29410" xr:uid="{00000000-0005-0000-0000-00006E680000}"/>
    <cellStyle name="Note 4 21 3 3 5 3" xfId="43863" xr:uid="{00000000-0005-0000-0000-00006F680000}"/>
    <cellStyle name="Note 4 21 3 3 6" xfId="18982" xr:uid="{00000000-0005-0000-0000-000070680000}"/>
    <cellStyle name="Note 4 21 3 4" xfId="2142" xr:uid="{00000000-0005-0000-0000-000071680000}"/>
    <cellStyle name="Note 4 21 3 4 2" xfId="4653" xr:uid="{00000000-0005-0000-0000-000072680000}"/>
    <cellStyle name="Note 4 21 3 4 2 2" xfId="22089" xr:uid="{00000000-0005-0000-0000-000073680000}"/>
    <cellStyle name="Note 4 21 3 4 2 3" xfId="36542" xr:uid="{00000000-0005-0000-0000-000074680000}"/>
    <cellStyle name="Note 4 21 3 4 3" xfId="7115" xr:uid="{00000000-0005-0000-0000-000075680000}"/>
    <cellStyle name="Note 4 21 3 4 3 2" xfId="24550" xr:uid="{00000000-0005-0000-0000-000076680000}"/>
    <cellStyle name="Note 4 21 3 4 3 3" xfId="39003" xr:uid="{00000000-0005-0000-0000-000077680000}"/>
    <cellStyle name="Note 4 21 3 4 4" xfId="9556" xr:uid="{00000000-0005-0000-0000-000078680000}"/>
    <cellStyle name="Note 4 21 3 4 4 2" xfId="26991" xr:uid="{00000000-0005-0000-0000-000079680000}"/>
    <cellStyle name="Note 4 21 3 4 4 3" xfId="41444" xr:uid="{00000000-0005-0000-0000-00007A680000}"/>
    <cellStyle name="Note 4 21 3 4 5" xfId="11976" xr:uid="{00000000-0005-0000-0000-00007B680000}"/>
    <cellStyle name="Note 4 21 3 4 5 2" xfId="29411" xr:uid="{00000000-0005-0000-0000-00007C680000}"/>
    <cellStyle name="Note 4 21 3 4 5 3" xfId="43864" xr:uid="{00000000-0005-0000-0000-00007D680000}"/>
    <cellStyle name="Note 4 21 3 4 6" xfId="15305" xr:uid="{00000000-0005-0000-0000-00007E680000}"/>
    <cellStyle name="Note 4 21 3 4 6 2" xfId="32740" xr:uid="{00000000-0005-0000-0000-00007F680000}"/>
    <cellStyle name="Note 4 21 3 4 6 3" xfId="47193" xr:uid="{00000000-0005-0000-0000-000080680000}"/>
    <cellStyle name="Note 4 21 3 4 7" xfId="18983" xr:uid="{00000000-0005-0000-0000-000081680000}"/>
    <cellStyle name="Note 4 21 3 4 8" xfId="20467" xr:uid="{00000000-0005-0000-0000-000082680000}"/>
    <cellStyle name="Note 4 21 3 5" xfId="4650" xr:uid="{00000000-0005-0000-0000-000083680000}"/>
    <cellStyle name="Note 4 21 3 5 2" xfId="14113" xr:uid="{00000000-0005-0000-0000-000084680000}"/>
    <cellStyle name="Note 4 21 3 5 2 2" xfId="31548" xr:uid="{00000000-0005-0000-0000-000085680000}"/>
    <cellStyle name="Note 4 21 3 5 2 3" xfId="46001" xr:uid="{00000000-0005-0000-0000-000086680000}"/>
    <cellStyle name="Note 4 21 3 5 3" xfId="16574" xr:uid="{00000000-0005-0000-0000-000087680000}"/>
    <cellStyle name="Note 4 21 3 5 3 2" xfId="34009" xr:uid="{00000000-0005-0000-0000-000088680000}"/>
    <cellStyle name="Note 4 21 3 5 3 3" xfId="48462" xr:uid="{00000000-0005-0000-0000-000089680000}"/>
    <cellStyle name="Note 4 21 3 5 4" xfId="22086" xr:uid="{00000000-0005-0000-0000-00008A680000}"/>
    <cellStyle name="Note 4 21 3 5 5" xfId="36539" xr:uid="{00000000-0005-0000-0000-00008B680000}"/>
    <cellStyle name="Note 4 21 3 6" xfId="7112" xr:uid="{00000000-0005-0000-0000-00008C680000}"/>
    <cellStyle name="Note 4 21 3 6 2" xfId="24547" xr:uid="{00000000-0005-0000-0000-00008D680000}"/>
    <cellStyle name="Note 4 21 3 6 3" xfId="39000" xr:uid="{00000000-0005-0000-0000-00008E680000}"/>
    <cellStyle name="Note 4 21 3 7" xfId="9553" xr:uid="{00000000-0005-0000-0000-00008F680000}"/>
    <cellStyle name="Note 4 21 3 7 2" xfId="26988" xr:uid="{00000000-0005-0000-0000-000090680000}"/>
    <cellStyle name="Note 4 21 3 7 3" xfId="41441" xr:uid="{00000000-0005-0000-0000-000091680000}"/>
    <cellStyle name="Note 4 21 3 8" xfId="11973" xr:uid="{00000000-0005-0000-0000-000092680000}"/>
    <cellStyle name="Note 4 21 3 8 2" xfId="29408" xr:uid="{00000000-0005-0000-0000-000093680000}"/>
    <cellStyle name="Note 4 21 3 8 3" xfId="43861" xr:uid="{00000000-0005-0000-0000-000094680000}"/>
    <cellStyle name="Note 4 21 3 9" xfId="18980" xr:uid="{00000000-0005-0000-0000-000095680000}"/>
    <cellStyle name="Note 4 21 4" xfId="2143" xr:uid="{00000000-0005-0000-0000-000096680000}"/>
    <cellStyle name="Note 4 21 4 2" xfId="2144" xr:uid="{00000000-0005-0000-0000-000097680000}"/>
    <cellStyle name="Note 4 21 4 2 2" xfId="4655" xr:uid="{00000000-0005-0000-0000-000098680000}"/>
    <cellStyle name="Note 4 21 4 2 2 2" xfId="14117" xr:uid="{00000000-0005-0000-0000-000099680000}"/>
    <cellStyle name="Note 4 21 4 2 2 2 2" xfId="31552" xr:uid="{00000000-0005-0000-0000-00009A680000}"/>
    <cellStyle name="Note 4 21 4 2 2 2 3" xfId="46005" xr:uid="{00000000-0005-0000-0000-00009B680000}"/>
    <cellStyle name="Note 4 21 4 2 2 3" xfId="16578" xr:uid="{00000000-0005-0000-0000-00009C680000}"/>
    <cellStyle name="Note 4 21 4 2 2 3 2" xfId="34013" xr:uid="{00000000-0005-0000-0000-00009D680000}"/>
    <cellStyle name="Note 4 21 4 2 2 3 3" xfId="48466" xr:uid="{00000000-0005-0000-0000-00009E680000}"/>
    <cellStyle name="Note 4 21 4 2 2 4" xfId="22091" xr:uid="{00000000-0005-0000-0000-00009F680000}"/>
    <cellStyle name="Note 4 21 4 2 2 5" xfId="36544" xr:uid="{00000000-0005-0000-0000-0000A0680000}"/>
    <cellStyle name="Note 4 21 4 2 3" xfId="7117" xr:uid="{00000000-0005-0000-0000-0000A1680000}"/>
    <cellStyle name="Note 4 21 4 2 3 2" xfId="24552" xr:uid="{00000000-0005-0000-0000-0000A2680000}"/>
    <cellStyle name="Note 4 21 4 2 3 3" xfId="39005" xr:uid="{00000000-0005-0000-0000-0000A3680000}"/>
    <cellStyle name="Note 4 21 4 2 4" xfId="9558" xr:uid="{00000000-0005-0000-0000-0000A4680000}"/>
    <cellStyle name="Note 4 21 4 2 4 2" xfId="26993" xr:uid="{00000000-0005-0000-0000-0000A5680000}"/>
    <cellStyle name="Note 4 21 4 2 4 3" xfId="41446" xr:uid="{00000000-0005-0000-0000-0000A6680000}"/>
    <cellStyle name="Note 4 21 4 2 5" xfId="11978" xr:uid="{00000000-0005-0000-0000-0000A7680000}"/>
    <cellStyle name="Note 4 21 4 2 5 2" xfId="29413" xr:uid="{00000000-0005-0000-0000-0000A8680000}"/>
    <cellStyle name="Note 4 21 4 2 5 3" xfId="43866" xr:uid="{00000000-0005-0000-0000-0000A9680000}"/>
    <cellStyle name="Note 4 21 4 2 6" xfId="18985" xr:uid="{00000000-0005-0000-0000-0000AA680000}"/>
    <cellStyle name="Note 4 21 4 3" xfId="2145" xr:uid="{00000000-0005-0000-0000-0000AB680000}"/>
    <cellStyle name="Note 4 21 4 3 2" xfId="4656" xr:uid="{00000000-0005-0000-0000-0000AC680000}"/>
    <cellStyle name="Note 4 21 4 3 2 2" xfId="14118" xr:uid="{00000000-0005-0000-0000-0000AD680000}"/>
    <cellStyle name="Note 4 21 4 3 2 2 2" xfId="31553" xr:uid="{00000000-0005-0000-0000-0000AE680000}"/>
    <cellStyle name="Note 4 21 4 3 2 2 3" xfId="46006" xr:uid="{00000000-0005-0000-0000-0000AF680000}"/>
    <cellStyle name="Note 4 21 4 3 2 3" xfId="16579" xr:uid="{00000000-0005-0000-0000-0000B0680000}"/>
    <cellStyle name="Note 4 21 4 3 2 3 2" xfId="34014" xr:uid="{00000000-0005-0000-0000-0000B1680000}"/>
    <cellStyle name="Note 4 21 4 3 2 3 3" xfId="48467" xr:uid="{00000000-0005-0000-0000-0000B2680000}"/>
    <cellStyle name="Note 4 21 4 3 2 4" xfId="22092" xr:uid="{00000000-0005-0000-0000-0000B3680000}"/>
    <cellStyle name="Note 4 21 4 3 2 5" xfId="36545" xr:uid="{00000000-0005-0000-0000-0000B4680000}"/>
    <cellStyle name="Note 4 21 4 3 3" xfId="7118" xr:uid="{00000000-0005-0000-0000-0000B5680000}"/>
    <cellStyle name="Note 4 21 4 3 3 2" xfId="24553" xr:uid="{00000000-0005-0000-0000-0000B6680000}"/>
    <cellStyle name="Note 4 21 4 3 3 3" xfId="39006" xr:uid="{00000000-0005-0000-0000-0000B7680000}"/>
    <cellStyle name="Note 4 21 4 3 4" xfId="9559" xr:uid="{00000000-0005-0000-0000-0000B8680000}"/>
    <cellStyle name="Note 4 21 4 3 4 2" xfId="26994" xr:uid="{00000000-0005-0000-0000-0000B9680000}"/>
    <cellStyle name="Note 4 21 4 3 4 3" xfId="41447" xr:uid="{00000000-0005-0000-0000-0000BA680000}"/>
    <cellStyle name="Note 4 21 4 3 5" xfId="11979" xr:uid="{00000000-0005-0000-0000-0000BB680000}"/>
    <cellStyle name="Note 4 21 4 3 5 2" xfId="29414" xr:uid="{00000000-0005-0000-0000-0000BC680000}"/>
    <cellStyle name="Note 4 21 4 3 5 3" xfId="43867" xr:uid="{00000000-0005-0000-0000-0000BD680000}"/>
    <cellStyle name="Note 4 21 4 3 6" xfId="18986" xr:uid="{00000000-0005-0000-0000-0000BE680000}"/>
    <cellStyle name="Note 4 21 4 4" xfId="2146" xr:uid="{00000000-0005-0000-0000-0000BF680000}"/>
    <cellStyle name="Note 4 21 4 4 2" xfId="4657" xr:uid="{00000000-0005-0000-0000-0000C0680000}"/>
    <cellStyle name="Note 4 21 4 4 2 2" xfId="22093" xr:uid="{00000000-0005-0000-0000-0000C1680000}"/>
    <cellStyle name="Note 4 21 4 4 2 3" xfId="36546" xr:uid="{00000000-0005-0000-0000-0000C2680000}"/>
    <cellStyle name="Note 4 21 4 4 3" xfId="7119" xr:uid="{00000000-0005-0000-0000-0000C3680000}"/>
    <cellStyle name="Note 4 21 4 4 3 2" xfId="24554" xr:uid="{00000000-0005-0000-0000-0000C4680000}"/>
    <cellStyle name="Note 4 21 4 4 3 3" xfId="39007" xr:uid="{00000000-0005-0000-0000-0000C5680000}"/>
    <cellStyle name="Note 4 21 4 4 4" xfId="9560" xr:uid="{00000000-0005-0000-0000-0000C6680000}"/>
    <cellStyle name="Note 4 21 4 4 4 2" xfId="26995" xr:uid="{00000000-0005-0000-0000-0000C7680000}"/>
    <cellStyle name="Note 4 21 4 4 4 3" xfId="41448" xr:uid="{00000000-0005-0000-0000-0000C8680000}"/>
    <cellStyle name="Note 4 21 4 4 5" xfId="11980" xr:uid="{00000000-0005-0000-0000-0000C9680000}"/>
    <cellStyle name="Note 4 21 4 4 5 2" xfId="29415" xr:uid="{00000000-0005-0000-0000-0000CA680000}"/>
    <cellStyle name="Note 4 21 4 4 5 3" xfId="43868" xr:uid="{00000000-0005-0000-0000-0000CB680000}"/>
    <cellStyle name="Note 4 21 4 4 6" xfId="15306" xr:uid="{00000000-0005-0000-0000-0000CC680000}"/>
    <cellStyle name="Note 4 21 4 4 6 2" xfId="32741" xr:uid="{00000000-0005-0000-0000-0000CD680000}"/>
    <cellStyle name="Note 4 21 4 4 6 3" xfId="47194" xr:uid="{00000000-0005-0000-0000-0000CE680000}"/>
    <cellStyle name="Note 4 21 4 4 7" xfId="18987" xr:uid="{00000000-0005-0000-0000-0000CF680000}"/>
    <cellStyle name="Note 4 21 4 4 8" xfId="20468" xr:uid="{00000000-0005-0000-0000-0000D0680000}"/>
    <cellStyle name="Note 4 21 4 5" xfId="4654" xr:uid="{00000000-0005-0000-0000-0000D1680000}"/>
    <cellStyle name="Note 4 21 4 5 2" xfId="14116" xr:uid="{00000000-0005-0000-0000-0000D2680000}"/>
    <cellStyle name="Note 4 21 4 5 2 2" xfId="31551" xr:uid="{00000000-0005-0000-0000-0000D3680000}"/>
    <cellStyle name="Note 4 21 4 5 2 3" xfId="46004" xr:uid="{00000000-0005-0000-0000-0000D4680000}"/>
    <cellStyle name="Note 4 21 4 5 3" xfId="16577" xr:uid="{00000000-0005-0000-0000-0000D5680000}"/>
    <cellStyle name="Note 4 21 4 5 3 2" xfId="34012" xr:uid="{00000000-0005-0000-0000-0000D6680000}"/>
    <cellStyle name="Note 4 21 4 5 3 3" xfId="48465" xr:uid="{00000000-0005-0000-0000-0000D7680000}"/>
    <cellStyle name="Note 4 21 4 5 4" xfId="22090" xr:uid="{00000000-0005-0000-0000-0000D8680000}"/>
    <cellStyle name="Note 4 21 4 5 5" xfId="36543" xr:uid="{00000000-0005-0000-0000-0000D9680000}"/>
    <cellStyle name="Note 4 21 4 6" xfId="7116" xr:uid="{00000000-0005-0000-0000-0000DA680000}"/>
    <cellStyle name="Note 4 21 4 6 2" xfId="24551" xr:uid="{00000000-0005-0000-0000-0000DB680000}"/>
    <cellStyle name="Note 4 21 4 6 3" xfId="39004" xr:uid="{00000000-0005-0000-0000-0000DC680000}"/>
    <cellStyle name="Note 4 21 4 7" xfId="9557" xr:uid="{00000000-0005-0000-0000-0000DD680000}"/>
    <cellStyle name="Note 4 21 4 7 2" xfId="26992" xr:uid="{00000000-0005-0000-0000-0000DE680000}"/>
    <cellStyle name="Note 4 21 4 7 3" xfId="41445" xr:uid="{00000000-0005-0000-0000-0000DF680000}"/>
    <cellStyle name="Note 4 21 4 8" xfId="11977" xr:uid="{00000000-0005-0000-0000-0000E0680000}"/>
    <cellStyle name="Note 4 21 4 8 2" xfId="29412" xr:uid="{00000000-0005-0000-0000-0000E1680000}"/>
    <cellStyle name="Note 4 21 4 8 3" xfId="43865" xr:uid="{00000000-0005-0000-0000-0000E2680000}"/>
    <cellStyle name="Note 4 21 4 9" xfId="18984" xr:uid="{00000000-0005-0000-0000-0000E3680000}"/>
    <cellStyle name="Note 4 21 5" xfId="2147" xr:uid="{00000000-0005-0000-0000-0000E4680000}"/>
    <cellStyle name="Note 4 21 5 2" xfId="4658" xr:uid="{00000000-0005-0000-0000-0000E5680000}"/>
    <cellStyle name="Note 4 21 5 2 2" xfId="14119" xr:uid="{00000000-0005-0000-0000-0000E6680000}"/>
    <cellStyle name="Note 4 21 5 2 2 2" xfId="31554" xr:uid="{00000000-0005-0000-0000-0000E7680000}"/>
    <cellStyle name="Note 4 21 5 2 2 3" xfId="46007" xr:uid="{00000000-0005-0000-0000-0000E8680000}"/>
    <cellStyle name="Note 4 21 5 2 3" xfId="16580" xr:uid="{00000000-0005-0000-0000-0000E9680000}"/>
    <cellStyle name="Note 4 21 5 2 3 2" xfId="34015" xr:uid="{00000000-0005-0000-0000-0000EA680000}"/>
    <cellStyle name="Note 4 21 5 2 3 3" xfId="48468" xr:uid="{00000000-0005-0000-0000-0000EB680000}"/>
    <cellStyle name="Note 4 21 5 2 4" xfId="22094" xr:uid="{00000000-0005-0000-0000-0000EC680000}"/>
    <cellStyle name="Note 4 21 5 2 5" xfId="36547" xr:uid="{00000000-0005-0000-0000-0000ED680000}"/>
    <cellStyle name="Note 4 21 5 3" xfId="7120" xr:uid="{00000000-0005-0000-0000-0000EE680000}"/>
    <cellStyle name="Note 4 21 5 3 2" xfId="24555" xr:uid="{00000000-0005-0000-0000-0000EF680000}"/>
    <cellStyle name="Note 4 21 5 3 3" xfId="39008" xr:uid="{00000000-0005-0000-0000-0000F0680000}"/>
    <cellStyle name="Note 4 21 5 4" xfId="9561" xr:uid="{00000000-0005-0000-0000-0000F1680000}"/>
    <cellStyle name="Note 4 21 5 4 2" xfId="26996" xr:uid="{00000000-0005-0000-0000-0000F2680000}"/>
    <cellStyle name="Note 4 21 5 4 3" xfId="41449" xr:uid="{00000000-0005-0000-0000-0000F3680000}"/>
    <cellStyle name="Note 4 21 5 5" xfId="11981" xr:uid="{00000000-0005-0000-0000-0000F4680000}"/>
    <cellStyle name="Note 4 21 5 5 2" xfId="29416" xr:uid="{00000000-0005-0000-0000-0000F5680000}"/>
    <cellStyle name="Note 4 21 5 5 3" xfId="43869" xr:uid="{00000000-0005-0000-0000-0000F6680000}"/>
    <cellStyle name="Note 4 21 5 6" xfId="18988" xr:uid="{00000000-0005-0000-0000-0000F7680000}"/>
    <cellStyle name="Note 4 21 6" xfId="2148" xr:uid="{00000000-0005-0000-0000-0000F8680000}"/>
    <cellStyle name="Note 4 21 6 2" xfId="4659" xr:uid="{00000000-0005-0000-0000-0000F9680000}"/>
    <cellStyle name="Note 4 21 6 2 2" xfId="14120" xr:uid="{00000000-0005-0000-0000-0000FA680000}"/>
    <cellStyle name="Note 4 21 6 2 2 2" xfId="31555" xr:uid="{00000000-0005-0000-0000-0000FB680000}"/>
    <cellStyle name="Note 4 21 6 2 2 3" xfId="46008" xr:uid="{00000000-0005-0000-0000-0000FC680000}"/>
    <cellStyle name="Note 4 21 6 2 3" xfId="16581" xr:uid="{00000000-0005-0000-0000-0000FD680000}"/>
    <cellStyle name="Note 4 21 6 2 3 2" xfId="34016" xr:uid="{00000000-0005-0000-0000-0000FE680000}"/>
    <cellStyle name="Note 4 21 6 2 3 3" xfId="48469" xr:uid="{00000000-0005-0000-0000-0000FF680000}"/>
    <cellStyle name="Note 4 21 6 2 4" xfId="22095" xr:uid="{00000000-0005-0000-0000-000000690000}"/>
    <cellStyle name="Note 4 21 6 2 5" xfId="36548" xr:uid="{00000000-0005-0000-0000-000001690000}"/>
    <cellStyle name="Note 4 21 6 3" xfId="7121" xr:uid="{00000000-0005-0000-0000-000002690000}"/>
    <cellStyle name="Note 4 21 6 3 2" xfId="24556" xr:uid="{00000000-0005-0000-0000-000003690000}"/>
    <cellStyle name="Note 4 21 6 3 3" xfId="39009" xr:uid="{00000000-0005-0000-0000-000004690000}"/>
    <cellStyle name="Note 4 21 6 4" xfId="9562" xr:uid="{00000000-0005-0000-0000-000005690000}"/>
    <cellStyle name="Note 4 21 6 4 2" xfId="26997" xr:uid="{00000000-0005-0000-0000-000006690000}"/>
    <cellStyle name="Note 4 21 6 4 3" xfId="41450" xr:uid="{00000000-0005-0000-0000-000007690000}"/>
    <cellStyle name="Note 4 21 6 5" xfId="11982" xr:uid="{00000000-0005-0000-0000-000008690000}"/>
    <cellStyle name="Note 4 21 6 5 2" xfId="29417" xr:uid="{00000000-0005-0000-0000-000009690000}"/>
    <cellStyle name="Note 4 21 6 5 3" xfId="43870" xr:uid="{00000000-0005-0000-0000-00000A690000}"/>
    <cellStyle name="Note 4 21 6 6" xfId="18989" xr:uid="{00000000-0005-0000-0000-00000B690000}"/>
    <cellStyle name="Note 4 21 7" xfId="2149" xr:uid="{00000000-0005-0000-0000-00000C690000}"/>
    <cellStyle name="Note 4 21 7 2" xfId="4660" xr:uid="{00000000-0005-0000-0000-00000D690000}"/>
    <cellStyle name="Note 4 21 7 2 2" xfId="22096" xr:uid="{00000000-0005-0000-0000-00000E690000}"/>
    <cellStyle name="Note 4 21 7 2 3" xfId="36549" xr:uid="{00000000-0005-0000-0000-00000F690000}"/>
    <cellStyle name="Note 4 21 7 3" xfId="7122" xr:uid="{00000000-0005-0000-0000-000010690000}"/>
    <cellStyle name="Note 4 21 7 3 2" xfId="24557" xr:uid="{00000000-0005-0000-0000-000011690000}"/>
    <cellStyle name="Note 4 21 7 3 3" xfId="39010" xr:uid="{00000000-0005-0000-0000-000012690000}"/>
    <cellStyle name="Note 4 21 7 4" xfId="9563" xr:uid="{00000000-0005-0000-0000-000013690000}"/>
    <cellStyle name="Note 4 21 7 4 2" xfId="26998" xr:uid="{00000000-0005-0000-0000-000014690000}"/>
    <cellStyle name="Note 4 21 7 4 3" xfId="41451" xr:uid="{00000000-0005-0000-0000-000015690000}"/>
    <cellStyle name="Note 4 21 7 5" xfId="11983" xr:uid="{00000000-0005-0000-0000-000016690000}"/>
    <cellStyle name="Note 4 21 7 5 2" xfId="29418" xr:uid="{00000000-0005-0000-0000-000017690000}"/>
    <cellStyle name="Note 4 21 7 5 3" xfId="43871" xr:uid="{00000000-0005-0000-0000-000018690000}"/>
    <cellStyle name="Note 4 21 7 6" xfId="15307" xr:uid="{00000000-0005-0000-0000-000019690000}"/>
    <cellStyle name="Note 4 21 7 6 2" xfId="32742" xr:uid="{00000000-0005-0000-0000-00001A690000}"/>
    <cellStyle name="Note 4 21 7 6 3" xfId="47195" xr:uid="{00000000-0005-0000-0000-00001B690000}"/>
    <cellStyle name="Note 4 21 7 7" xfId="18990" xr:uid="{00000000-0005-0000-0000-00001C690000}"/>
    <cellStyle name="Note 4 21 7 8" xfId="20469" xr:uid="{00000000-0005-0000-0000-00001D690000}"/>
    <cellStyle name="Note 4 21 8" xfId="4645" xr:uid="{00000000-0005-0000-0000-00001E690000}"/>
    <cellStyle name="Note 4 21 8 2" xfId="14109" xr:uid="{00000000-0005-0000-0000-00001F690000}"/>
    <cellStyle name="Note 4 21 8 2 2" xfId="31544" xr:uid="{00000000-0005-0000-0000-000020690000}"/>
    <cellStyle name="Note 4 21 8 2 3" xfId="45997" xr:uid="{00000000-0005-0000-0000-000021690000}"/>
    <cellStyle name="Note 4 21 8 3" xfId="16570" xr:uid="{00000000-0005-0000-0000-000022690000}"/>
    <cellStyle name="Note 4 21 8 3 2" xfId="34005" xr:uid="{00000000-0005-0000-0000-000023690000}"/>
    <cellStyle name="Note 4 21 8 3 3" xfId="48458" xr:uid="{00000000-0005-0000-0000-000024690000}"/>
    <cellStyle name="Note 4 21 8 4" xfId="22081" xr:uid="{00000000-0005-0000-0000-000025690000}"/>
    <cellStyle name="Note 4 21 8 5" xfId="36534" xr:uid="{00000000-0005-0000-0000-000026690000}"/>
    <cellStyle name="Note 4 21 9" xfId="7107" xr:uid="{00000000-0005-0000-0000-000027690000}"/>
    <cellStyle name="Note 4 21 9 2" xfId="24542" xr:uid="{00000000-0005-0000-0000-000028690000}"/>
    <cellStyle name="Note 4 21 9 3" xfId="38995" xr:uid="{00000000-0005-0000-0000-000029690000}"/>
    <cellStyle name="Note 4 22" xfId="2150" xr:uid="{00000000-0005-0000-0000-00002A690000}"/>
    <cellStyle name="Note 4 22 10" xfId="9564" xr:uid="{00000000-0005-0000-0000-00002B690000}"/>
    <cellStyle name="Note 4 22 10 2" xfId="26999" xr:uid="{00000000-0005-0000-0000-00002C690000}"/>
    <cellStyle name="Note 4 22 10 3" xfId="41452" xr:uid="{00000000-0005-0000-0000-00002D690000}"/>
    <cellStyle name="Note 4 22 11" xfId="11984" xr:uid="{00000000-0005-0000-0000-00002E690000}"/>
    <cellStyle name="Note 4 22 11 2" xfId="29419" xr:uid="{00000000-0005-0000-0000-00002F690000}"/>
    <cellStyle name="Note 4 22 11 3" xfId="43872" xr:uid="{00000000-0005-0000-0000-000030690000}"/>
    <cellStyle name="Note 4 22 12" xfId="18991" xr:uid="{00000000-0005-0000-0000-000031690000}"/>
    <cellStyle name="Note 4 22 2" xfId="2151" xr:uid="{00000000-0005-0000-0000-000032690000}"/>
    <cellStyle name="Note 4 22 2 2" xfId="2152" xr:uid="{00000000-0005-0000-0000-000033690000}"/>
    <cellStyle name="Note 4 22 2 2 2" xfId="4663" xr:uid="{00000000-0005-0000-0000-000034690000}"/>
    <cellStyle name="Note 4 22 2 2 2 2" xfId="14123" xr:uid="{00000000-0005-0000-0000-000035690000}"/>
    <cellStyle name="Note 4 22 2 2 2 2 2" xfId="31558" xr:uid="{00000000-0005-0000-0000-000036690000}"/>
    <cellStyle name="Note 4 22 2 2 2 2 3" xfId="46011" xr:uid="{00000000-0005-0000-0000-000037690000}"/>
    <cellStyle name="Note 4 22 2 2 2 3" xfId="16584" xr:uid="{00000000-0005-0000-0000-000038690000}"/>
    <cellStyle name="Note 4 22 2 2 2 3 2" xfId="34019" xr:uid="{00000000-0005-0000-0000-000039690000}"/>
    <cellStyle name="Note 4 22 2 2 2 3 3" xfId="48472" xr:uid="{00000000-0005-0000-0000-00003A690000}"/>
    <cellStyle name="Note 4 22 2 2 2 4" xfId="22099" xr:uid="{00000000-0005-0000-0000-00003B690000}"/>
    <cellStyle name="Note 4 22 2 2 2 5" xfId="36552" xr:uid="{00000000-0005-0000-0000-00003C690000}"/>
    <cellStyle name="Note 4 22 2 2 3" xfId="7125" xr:uid="{00000000-0005-0000-0000-00003D690000}"/>
    <cellStyle name="Note 4 22 2 2 3 2" xfId="24560" xr:uid="{00000000-0005-0000-0000-00003E690000}"/>
    <cellStyle name="Note 4 22 2 2 3 3" xfId="39013" xr:uid="{00000000-0005-0000-0000-00003F690000}"/>
    <cellStyle name="Note 4 22 2 2 4" xfId="9566" xr:uid="{00000000-0005-0000-0000-000040690000}"/>
    <cellStyle name="Note 4 22 2 2 4 2" xfId="27001" xr:uid="{00000000-0005-0000-0000-000041690000}"/>
    <cellStyle name="Note 4 22 2 2 4 3" xfId="41454" xr:uid="{00000000-0005-0000-0000-000042690000}"/>
    <cellStyle name="Note 4 22 2 2 5" xfId="11986" xr:uid="{00000000-0005-0000-0000-000043690000}"/>
    <cellStyle name="Note 4 22 2 2 5 2" xfId="29421" xr:uid="{00000000-0005-0000-0000-000044690000}"/>
    <cellStyle name="Note 4 22 2 2 5 3" xfId="43874" xr:uid="{00000000-0005-0000-0000-000045690000}"/>
    <cellStyle name="Note 4 22 2 2 6" xfId="18993" xr:uid="{00000000-0005-0000-0000-000046690000}"/>
    <cellStyle name="Note 4 22 2 3" xfId="2153" xr:uid="{00000000-0005-0000-0000-000047690000}"/>
    <cellStyle name="Note 4 22 2 3 2" xfId="4664" xr:uid="{00000000-0005-0000-0000-000048690000}"/>
    <cellStyle name="Note 4 22 2 3 2 2" xfId="14124" xr:uid="{00000000-0005-0000-0000-000049690000}"/>
    <cellStyle name="Note 4 22 2 3 2 2 2" xfId="31559" xr:uid="{00000000-0005-0000-0000-00004A690000}"/>
    <cellStyle name="Note 4 22 2 3 2 2 3" xfId="46012" xr:uid="{00000000-0005-0000-0000-00004B690000}"/>
    <cellStyle name="Note 4 22 2 3 2 3" xfId="16585" xr:uid="{00000000-0005-0000-0000-00004C690000}"/>
    <cellStyle name="Note 4 22 2 3 2 3 2" xfId="34020" xr:uid="{00000000-0005-0000-0000-00004D690000}"/>
    <cellStyle name="Note 4 22 2 3 2 3 3" xfId="48473" xr:uid="{00000000-0005-0000-0000-00004E690000}"/>
    <cellStyle name="Note 4 22 2 3 2 4" xfId="22100" xr:uid="{00000000-0005-0000-0000-00004F690000}"/>
    <cellStyle name="Note 4 22 2 3 2 5" xfId="36553" xr:uid="{00000000-0005-0000-0000-000050690000}"/>
    <cellStyle name="Note 4 22 2 3 3" xfId="7126" xr:uid="{00000000-0005-0000-0000-000051690000}"/>
    <cellStyle name="Note 4 22 2 3 3 2" xfId="24561" xr:uid="{00000000-0005-0000-0000-000052690000}"/>
    <cellStyle name="Note 4 22 2 3 3 3" xfId="39014" xr:uid="{00000000-0005-0000-0000-000053690000}"/>
    <cellStyle name="Note 4 22 2 3 4" xfId="9567" xr:uid="{00000000-0005-0000-0000-000054690000}"/>
    <cellStyle name="Note 4 22 2 3 4 2" xfId="27002" xr:uid="{00000000-0005-0000-0000-000055690000}"/>
    <cellStyle name="Note 4 22 2 3 4 3" xfId="41455" xr:uid="{00000000-0005-0000-0000-000056690000}"/>
    <cellStyle name="Note 4 22 2 3 5" xfId="11987" xr:uid="{00000000-0005-0000-0000-000057690000}"/>
    <cellStyle name="Note 4 22 2 3 5 2" xfId="29422" xr:uid="{00000000-0005-0000-0000-000058690000}"/>
    <cellStyle name="Note 4 22 2 3 5 3" xfId="43875" xr:uid="{00000000-0005-0000-0000-000059690000}"/>
    <cellStyle name="Note 4 22 2 3 6" xfId="18994" xr:uid="{00000000-0005-0000-0000-00005A690000}"/>
    <cellStyle name="Note 4 22 2 4" xfId="2154" xr:uid="{00000000-0005-0000-0000-00005B690000}"/>
    <cellStyle name="Note 4 22 2 4 2" xfId="4665" xr:uid="{00000000-0005-0000-0000-00005C690000}"/>
    <cellStyle name="Note 4 22 2 4 2 2" xfId="22101" xr:uid="{00000000-0005-0000-0000-00005D690000}"/>
    <cellStyle name="Note 4 22 2 4 2 3" xfId="36554" xr:uid="{00000000-0005-0000-0000-00005E690000}"/>
    <cellStyle name="Note 4 22 2 4 3" xfId="7127" xr:uid="{00000000-0005-0000-0000-00005F690000}"/>
    <cellStyle name="Note 4 22 2 4 3 2" xfId="24562" xr:uid="{00000000-0005-0000-0000-000060690000}"/>
    <cellStyle name="Note 4 22 2 4 3 3" xfId="39015" xr:uid="{00000000-0005-0000-0000-000061690000}"/>
    <cellStyle name="Note 4 22 2 4 4" xfId="9568" xr:uid="{00000000-0005-0000-0000-000062690000}"/>
    <cellStyle name="Note 4 22 2 4 4 2" xfId="27003" xr:uid="{00000000-0005-0000-0000-000063690000}"/>
    <cellStyle name="Note 4 22 2 4 4 3" xfId="41456" xr:uid="{00000000-0005-0000-0000-000064690000}"/>
    <cellStyle name="Note 4 22 2 4 5" xfId="11988" xr:uid="{00000000-0005-0000-0000-000065690000}"/>
    <cellStyle name="Note 4 22 2 4 5 2" xfId="29423" xr:uid="{00000000-0005-0000-0000-000066690000}"/>
    <cellStyle name="Note 4 22 2 4 5 3" xfId="43876" xr:uid="{00000000-0005-0000-0000-000067690000}"/>
    <cellStyle name="Note 4 22 2 4 6" xfId="15308" xr:uid="{00000000-0005-0000-0000-000068690000}"/>
    <cellStyle name="Note 4 22 2 4 6 2" xfId="32743" xr:uid="{00000000-0005-0000-0000-000069690000}"/>
    <cellStyle name="Note 4 22 2 4 6 3" xfId="47196" xr:uid="{00000000-0005-0000-0000-00006A690000}"/>
    <cellStyle name="Note 4 22 2 4 7" xfId="18995" xr:uid="{00000000-0005-0000-0000-00006B690000}"/>
    <cellStyle name="Note 4 22 2 4 8" xfId="20470" xr:uid="{00000000-0005-0000-0000-00006C690000}"/>
    <cellStyle name="Note 4 22 2 5" xfId="4662" xr:uid="{00000000-0005-0000-0000-00006D690000}"/>
    <cellStyle name="Note 4 22 2 5 2" xfId="14122" xr:uid="{00000000-0005-0000-0000-00006E690000}"/>
    <cellStyle name="Note 4 22 2 5 2 2" xfId="31557" xr:uid="{00000000-0005-0000-0000-00006F690000}"/>
    <cellStyle name="Note 4 22 2 5 2 3" xfId="46010" xr:uid="{00000000-0005-0000-0000-000070690000}"/>
    <cellStyle name="Note 4 22 2 5 3" xfId="16583" xr:uid="{00000000-0005-0000-0000-000071690000}"/>
    <cellStyle name="Note 4 22 2 5 3 2" xfId="34018" xr:uid="{00000000-0005-0000-0000-000072690000}"/>
    <cellStyle name="Note 4 22 2 5 3 3" xfId="48471" xr:uid="{00000000-0005-0000-0000-000073690000}"/>
    <cellStyle name="Note 4 22 2 5 4" xfId="22098" xr:uid="{00000000-0005-0000-0000-000074690000}"/>
    <cellStyle name="Note 4 22 2 5 5" xfId="36551" xr:uid="{00000000-0005-0000-0000-000075690000}"/>
    <cellStyle name="Note 4 22 2 6" xfId="7124" xr:uid="{00000000-0005-0000-0000-000076690000}"/>
    <cellStyle name="Note 4 22 2 6 2" xfId="24559" xr:uid="{00000000-0005-0000-0000-000077690000}"/>
    <cellStyle name="Note 4 22 2 6 3" xfId="39012" xr:uid="{00000000-0005-0000-0000-000078690000}"/>
    <cellStyle name="Note 4 22 2 7" xfId="9565" xr:uid="{00000000-0005-0000-0000-000079690000}"/>
    <cellStyle name="Note 4 22 2 7 2" xfId="27000" xr:uid="{00000000-0005-0000-0000-00007A690000}"/>
    <cellStyle name="Note 4 22 2 7 3" xfId="41453" xr:uid="{00000000-0005-0000-0000-00007B690000}"/>
    <cellStyle name="Note 4 22 2 8" xfId="11985" xr:uid="{00000000-0005-0000-0000-00007C690000}"/>
    <cellStyle name="Note 4 22 2 8 2" xfId="29420" xr:uid="{00000000-0005-0000-0000-00007D690000}"/>
    <cellStyle name="Note 4 22 2 8 3" xfId="43873" xr:uid="{00000000-0005-0000-0000-00007E690000}"/>
    <cellStyle name="Note 4 22 2 9" xfId="18992" xr:uid="{00000000-0005-0000-0000-00007F690000}"/>
    <cellStyle name="Note 4 22 3" xfId="2155" xr:uid="{00000000-0005-0000-0000-000080690000}"/>
    <cellStyle name="Note 4 22 3 2" xfId="2156" xr:uid="{00000000-0005-0000-0000-000081690000}"/>
    <cellStyle name="Note 4 22 3 2 2" xfId="4667" xr:uid="{00000000-0005-0000-0000-000082690000}"/>
    <cellStyle name="Note 4 22 3 2 2 2" xfId="14126" xr:uid="{00000000-0005-0000-0000-000083690000}"/>
    <cellStyle name="Note 4 22 3 2 2 2 2" xfId="31561" xr:uid="{00000000-0005-0000-0000-000084690000}"/>
    <cellStyle name="Note 4 22 3 2 2 2 3" xfId="46014" xr:uid="{00000000-0005-0000-0000-000085690000}"/>
    <cellStyle name="Note 4 22 3 2 2 3" xfId="16587" xr:uid="{00000000-0005-0000-0000-000086690000}"/>
    <cellStyle name="Note 4 22 3 2 2 3 2" xfId="34022" xr:uid="{00000000-0005-0000-0000-000087690000}"/>
    <cellStyle name="Note 4 22 3 2 2 3 3" xfId="48475" xr:uid="{00000000-0005-0000-0000-000088690000}"/>
    <cellStyle name="Note 4 22 3 2 2 4" xfId="22103" xr:uid="{00000000-0005-0000-0000-000089690000}"/>
    <cellStyle name="Note 4 22 3 2 2 5" xfId="36556" xr:uid="{00000000-0005-0000-0000-00008A690000}"/>
    <cellStyle name="Note 4 22 3 2 3" xfId="7129" xr:uid="{00000000-0005-0000-0000-00008B690000}"/>
    <cellStyle name="Note 4 22 3 2 3 2" xfId="24564" xr:uid="{00000000-0005-0000-0000-00008C690000}"/>
    <cellStyle name="Note 4 22 3 2 3 3" xfId="39017" xr:uid="{00000000-0005-0000-0000-00008D690000}"/>
    <cellStyle name="Note 4 22 3 2 4" xfId="9570" xr:uid="{00000000-0005-0000-0000-00008E690000}"/>
    <cellStyle name="Note 4 22 3 2 4 2" xfId="27005" xr:uid="{00000000-0005-0000-0000-00008F690000}"/>
    <cellStyle name="Note 4 22 3 2 4 3" xfId="41458" xr:uid="{00000000-0005-0000-0000-000090690000}"/>
    <cellStyle name="Note 4 22 3 2 5" xfId="11990" xr:uid="{00000000-0005-0000-0000-000091690000}"/>
    <cellStyle name="Note 4 22 3 2 5 2" xfId="29425" xr:uid="{00000000-0005-0000-0000-000092690000}"/>
    <cellStyle name="Note 4 22 3 2 5 3" xfId="43878" xr:uid="{00000000-0005-0000-0000-000093690000}"/>
    <cellStyle name="Note 4 22 3 2 6" xfId="18997" xr:uid="{00000000-0005-0000-0000-000094690000}"/>
    <cellStyle name="Note 4 22 3 3" xfId="2157" xr:uid="{00000000-0005-0000-0000-000095690000}"/>
    <cellStyle name="Note 4 22 3 3 2" xfId="4668" xr:uid="{00000000-0005-0000-0000-000096690000}"/>
    <cellStyle name="Note 4 22 3 3 2 2" xfId="14127" xr:uid="{00000000-0005-0000-0000-000097690000}"/>
    <cellStyle name="Note 4 22 3 3 2 2 2" xfId="31562" xr:uid="{00000000-0005-0000-0000-000098690000}"/>
    <cellStyle name="Note 4 22 3 3 2 2 3" xfId="46015" xr:uid="{00000000-0005-0000-0000-000099690000}"/>
    <cellStyle name="Note 4 22 3 3 2 3" xfId="16588" xr:uid="{00000000-0005-0000-0000-00009A690000}"/>
    <cellStyle name="Note 4 22 3 3 2 3 2" xfId="34023" xr:uid="{00000000-0005-0000-0000-00009B690000}"/>
    <cellStyle name="Note 4 22 3 3 2 3 3" xfId="48476" xr:uid="{00000000-0005-0000-0000-00009C690000}"/>
    <cellStyle name="Note 4 22 3 3 2 4" xfId="22104" xr:uid="{00000000-0005-0000-0000-00009D690000}"/>
    <cellStyle name="Note 4 22 3 3 2 5" xfId="36557" xr:uid="{00000000-0005-0000-0000-00009E690000}"/>
    <cellStyle name="Note 4 22 3 3 3" xfId="7130" xr:uid="{00000000-0005-0000-0000-00009F690000}"/>
    <cellStyle name="Note 4 22 3 3 3 2" xfId="24565" xr:uid="{00000000-0005-0000-0000-0000A0690000}"/>
    <cellStyle name="Note 4 22 3 3 3 3" xfId="39018" xr:uid="{00000000-0005-0000-0000-0000A1690000}"/>
    <cellStyle name="Note 4 22 3 3 4" xfId="9571" xr:uid="{00000000-0005-0000-0000-0000A2690000}"/>
    <cellStyle name="Note 4 22 3 3 4 2" xfId="27006" xr:uid="{00000000-0005-0000-0000-0000A3690000}"/>
    <cellStyle name="Note 4 22 3 3 4 3" xfId="41459" xr:uid="{00000000-0005-0000-0000-0000A4690000}"/>
    <cellStyle name="Note 4 22 3 3 5" xfId="11991" xr:uid="{00000000-0005-0000-0000-0000A5690000}"/>
    <cellStyle name="Note 4 22 3 3 5 2" xfId="29426" xr:uid="{00000000-0005-0000-0000-0000A6690000}"/>
    <cellStyle name="Note 4 22 3 3 5 3" xfId="43879" xr:uid="{00000000-0005-0000-0000-0000A7690000}"/>
    <cellStyle name="Note 4 22 3 3 6" xfId="18998" xr:uid="{00000000-0005-0000-0000-0000A8690000}"/>
    <cellStyle name="Note 4 22 3 4" xfId="2158" xr:uid="{00000000-0005-0000-0000-0000A9690000}"/>
    <cellStyle name="Note 4 22 3 4 2" xfId="4669" xr:uid="{00000000-0005-0000-0000-0000AA690000}"/>
    <cellStyle name="Note 4 22 3 4 2 2" xfId="22105" xr:uid="{00000000-0005-0000-0000-0000AB690000}"/>
    <cellStyle name="Note 4 22 3 4 2 3" xfId="36558" xr:uid="{00000000-0005-0000-0000-0000AC690000}"/>
    <cellStyle name="Note 4 22 3 4 3" xfId="7131" xr:uid="{00000000-0005-0000-0000-0000AD690000}"/>
    <cellStyle name="Note 4 22 3 4 3 2" xfId="24566" xr:uid="{00000000-0005-0000-0000-0000AE690000}"/>
    <cellStyle name="Note 4 22 3 4 3 3" xfId="39019" xr:uid="{00000000-0005-0000-0000-0000AF690000}"/>
    <cellStyle name="Note 4 22 3 4 4" xfId="9572" xr:uid="{00000000-0005-0000-0000-0000B0690000}"/>
    <cellStyle name="Note 4 22 3 4 4 2" xfId="27007" xr:uid="{00000000-0005-0000-0000-0000B1690000}"/>
    <cellStyle name="Note 4 22 3 4 4 3" xfId="41460" xr:uid="{00000000-0005-0000-0000-0000B2690000}"/>
    <cellStyle name="Note 4 22 3 4 5" xfId="11992" xr:uid="{00000000-0005-0000-0000-0000B3690000}"/>
    <cellStyle name="Note 4 22 3 4 5 2" xfId="29427" xr:uid="{00000000-0005-0000-0000-0000B4690000}"/>
    <cellStyle name="Note 4 22 3 4 5 3" xfId="43880" xr:uid="{00000000-0005-0000-0000-0000B5690000}"/>
    <cellStyle name="Note 4 22 3 4 6" xfId="15309" xr:uid="{00000000-0005-0000-0000-0000B6690000}"/>
    <cellStyle name="Note 4 22 3 4 6 2" xfId="32744" xr:uid="{00000000-0005-0000-0000-0000B7690000}"/>
    <cellStyle name="Note 4 22 3 4 6 3" xfId="47197" xr:uid="{00000000-0005-0000-0000-0000B8690000}"/>
    <cellStyle name="Note 4 22 3 4 7" xfId="18999" xr:uid="{00000000-0005-0000-0000-0000B9690000}"/>
    <cellStyle name="Note 4 22 3 4 8" xfId="20471" xr:uid="{00000000-0005-0000-0000-0000BA690000}"/>
    <cellStyle name="Note 4 22 3 5" xfId="4666" xr:uid="{00000000-0005-0000-0000-0000BB690000}"/>
    <cellStyle name="Note 4 22 3 5 2" xfId="14125" xr:uid="{00000000-0005-0000-0000-0000BC690000}"/>
    <cellStyle name="Note 4 22 3 5 2 2" xfId="31560" xr:uid="{00000000-0005-0000-0000-0000BD690000}"/>
    <cellStyle name="Note 4 22 3 5 2 3" xfId="46013" xr:uid="{00000000-0005-0000-0000-0000BE690000}"/>
    <cellStyle name="Note 4 22 3 5 3" xfId="16586" xr:uid="{00000000-0005-0000-0000-0000BF690000}"/>
    <cellStyle name="Note 4 22 3 5 3 2" xfId="34021" xr:uid="{00000000-0005-0000-0000-0000C0690000}"/>
    <cellStyle name="Note 4 22 3 5 3 3" xfId="48474" xr:uid="{00000000-0005-0000-0000-0000C1690000}"/>
    <cellStyle name="Note 4 22 3 5 4" xfId="22102" xr:uid="{00000000-0005-0000-0000-0000C2690000}"/>
    <cellStyle name="Note 4 22 3 5 5" xfId="36555" xr:uid="{00000000-0005-0000-0000-0000C3690000}"/>
    <cellStyle name="Note 4 22 3 6" xfId="7128" xr:uid="{00000000-0005-0000-0000-0000C4690000}"/>
    <cellStyle name="Note 4 22 3 6 2" xfId="24563" xr:uid="{00000000-0005-0000-0000-0000C5690000}"/>
    <cellStyle name="Note 4 22 3 6 3" xfId="39016" xr:uid="{00000000-0005-0000-0000-0000C6690000}"/>
    <cellStyle name="Note 4 22 3 7" xfId="9569" xr:uid="{00000000-0005-0000-0000-0000C7690000}"/>
    <cellStyle name="Note 4 22 3 7 2" xfId="27004" xr:uid="{00000000-0005-0000-0000-0000C8690000}"/>
    <cellStyle name="Note 4 22 3 7 3" xfId="41457" xr:uid="{00000000-0005-0000-0000-0000C9690000}"/>
    <cellStyle name="Note 4 22 3 8" xfId="11989" xr:uid="{00000000-0005-0000-0000-0000CA690000}"/>
    <cellStyle name="Note 4 22 3 8 2" xfId="29424" xr:uid="{00000000-0005-0000-0000-0000CB690000}"/>
    <cellStyle name="Note 4 22 3 8 3" xfId="43877" xr:uid="{00000000-0005-0000-0000-0000CC690000}"/>
    <cellStyle name="Note 4 22 3 9" xfId="18996" xr:uid="{00000000-0005-0000-0000-0000CD690000}"/>
    <cellStyle name="Note 4 22 4" xfId="2159" xr:uid="{00000000-0005-0000-0000-0000CE690000}"/>
    <cellStyle name="Note 4 22 4 2" xfId="2160" xr:uid="{00000000-0005-0000-0000-0000CF690000}"/>
    <cellStyle name="Note 4 22 4 2 2" xfId="4671" xr:uid="{00000000-0005-0000-0000-0000D0690000}"/>
    <cellStyle name="Note 4 22 4 2 2 2" xfId="14129" xr:uid="{00000000-0005-0000-0000-0000D1690000}"/>
    <cellStyle name="Note 4 22 4 2 2 2 2" xfId="31564" xr:uid="{00000000-0005-0000-0000-0000D2690000}"/>
    <cellStyle name="Note 4 22 4 2 2 2 3" xfId="46017" xr:uid="{00000000-0005-0000-0000-0000D3690000}"/>
    <cellStyle name="Note 4 22 4 2 2 3" xfId="16590" xr:uid="{00000000-0005-0000-0000-0000D4690000}"/>
    <cellStyle name="Note 4 22 4 2 2 3 2" xfId="34025" xr:uid="{00000000-0005-0000-0000-0000D5690000}"/>
    <cellStyle name="Note 4 22 4 2 2 3 3" xfId="48478" xr:uid="{00000000-0005-0000-0000-0000D6690000}"/>
    <cellStyle name="Note 4 22 4 2 2 4" xfId="22107" xr:uid="{00000000-0005-0000-0000-0000D7690000}"/>
    <cellStyle name="Note 4 22 4 2 2 5" xfId="36560" xr:uid="{00000000-0005-0000-0000-0000D8690000}"/>
    <cellStyle name="Note 4 22 4 2 3" xfId="7133" xr:uid="{00000000-0005-0000-0000-0000D9690000}"/>
    <cellStyle name="Note 4 22 4 2 3 2" xfId="24568" xr:uid="{00000000-0005-0000-0000-0000DA690000}"/>
    <cellStyle name="Note 4 22 4 2 3 3" xfId="39021" xr:uid="{00000000-0005-0000-0000-0000DB690000}"/>
    <cellStyle name="Note 4 22 4 2 4" xfId="9574" xr:uid="{00000000-0005-0000-0000-0000DC690000}"/>
    <cellStyle name="Note 4 22 4 2 4 2" xfId="27009" xr:uid="{00000000-0005-0000-0000-0000DD690000}"/>
    <cellStyle name="Note 4 22 4 2 4 3" xfId="41462" xr:uid="{00000000-0005-0000-0000-0000DE690000}"/>
    <cellStyle name="Note 4 22 4 2 5" xfId="11994" xr:uid="{00000000-0005-0000-0000-0000DF690000}"/>
    <cellStyle name="Note 4 22 4 2 5 2" xfId="29429" xr:uid="{00000000-0005-0000-0000-0000E0690000}"/>
    <cellStyle name="Note 4 22 4 2 5 3" xfId="43882" xr:uid="{00000000-0005-0000-0000-0000E1690000}"/>
    <cellStyle name="Note 4 22 4 2 6" xfId="19001" xr:uid="{00000000-0005-0000-0000-0000E2690000}"/>
    <cellStyle name="Note 4 22 4 3" xfId="2161" xr:uid="{00000000-0005-0000-0000-0000E3690000}"/>
    <cellStyle name="Note 4 22 4 3 2" xfId="4672" xr:uid="{00000000-0005-0000-0000-0000E4690000}"/>
    <cellStyle name="Note 4 22 4 3 2 2" xfId="14130" xr:uid="{00000000-0005-0000-0000-0000E5690000}"/>
    <cellStyle name="Note 4 22 4 3 2 2 2" xfId="31565" xr:uid="{00000000-0005-0000-0000-0000E6690000}"/>
    <cellStyle name="Note 4 22 4 3 2 2 3" xfId="46018" xr:uid="{00000000-0005-0000-0000-0000E7690000}"/>
    <cellStyle name="Note 4 22 4 3 2 3" xfId="16591" xr:uid="{00000000-0005-0000-0000-0000E8690000}"/>
    <cellStyle name="Note 4 22 4 3 2 3 2" xfId="34026" xr:uid="{00000000-0005-0000-0000-0000E9690000}"/>
    <cellStyle name="Note 4 22 4 3 2 3 3" xfId="48479" xr:uid="{00000000-0005-0000-0000-0000EA690000}"/>
    <cellStyle name="Note 4 22 4 3 2 4" xfId="22108" xr:uid="{00000000-0005-0000-0000-0000EB690000}"/>
    <cellStyle name="Note 4 22 4 3 2 5" xfId="36561" xr:uid="{00000000-0005-0000-0000-0000EC690000}"/>
    <cellStyle name="Note 4 22 4 3 3" xfId="7134" xr:uid="{00000000-0005-0000-0000-0000ED690000}"/>
    <cellStyle name="Note 4 22 4 3 3 2" xfId="24569" xr:uid="{00000000-0005-0000-0000-0000EE690000}"/>
    <cellStyle name="Note 4 22 4 3 3 3" xfId="39022" xr:uid="{00000000-0005-0000-0000-0000EF690000}"/>
    <cellStyle name="Note 4 22 4 3 4" xfId="9575" xr:uid="{00000000-0005-0000-0000-0000F0690000}"/>
    <cellStyle name="Note 4 22 4 3 4 2" xfId="27010" xr:uid="{00000000-0005-0000-0000-0000F1690000}"/>
    <cellStyle name="Note 4 22 4 3 4 3" xfId="41463" xr:uid="{00000000-0005-0000-0000-0000F2690000}"/>
    <cellStyle name="Note 4 22 4 3 5" xfId="11995" xr:uid="{00000000-0005-0000-0000-0000F3690000}"/>
    <cellStyle name="Note 4 22 4 3 5 2" xfId="29430" xr:uid="{00000000-0005-0000-0000-0000F4690000}"/>
    <cellStyle name="Note 4 22 4 3 5 3" xfId="43883" xr:uid="{00000000-0005-0000-0000-0000F5690000}"/>
    <cellStyle name="Note 4 22 4 3 6" xfId="19002" xr:uid="{00000000-0005-0000-0000-0000F6690000}"/>
    <cellStyle name="Note 4 22 4 4" xfId="2162" xr:uid="{00000000-0005-0000-0000-0000F7690000}"/>
    <cellStyle name="Note 4 22 4 4 2" xfId="4673" xr:uid="{00000000-0005-0000-0000-0000F8690000}"/>
    <cellStyle name="Note 4 22 4 4 2 2" xfId="22109" xr:uid="{00000000-0005-0000-0000-0000F9690000}"/>
    <cellStyle name="Note 4 22 4 4 2 3" xfId="36562" xr:uid="{00000000-0005-0000-0000-0000FA690000}"/>
    <cellStyle name="Note 4 22 4 4 3" xfId="7135" xr:uid="{00000000-0005-0000-0000-0000FB690000}"/>
    <cellStyle name="Note 4 22 4 4 3 2" xfId="24570" xr:uid="{00000000-0005-0000-0000-0000FC690000}"/>
    <cellStyle name="Note 4 22 4 4 3 3" xfId="39023" xr:uid="{00000000-0005-0000-0000-0000FD690000}"/>
    <cellStyle name="Note 4 22 4 4 4" xfId="9576" xr:uid="{00000000-0005-0000-0000-0000FE690000}"/>
    <cellStyle name="Note 4 22 4 4 4 2" xfId="27011" xr:uid="{00000000-0005-0000-0000-0000FF690000}"/>
    <cellStyle name="Note 4 22 4 4 4 3" xfId="41464" xr:uid="{00000000-0005-0000-0000-0000006A0000}"/>
    <cellStyle name="Note 4 22 4 4 5" xfId="11996" xr:uid="{00000000-0005-0000-0000-0000016A0000}"/>
    <cellStyle name="Note 4 22 4 4 5 2" xfId="29431" xr:uid="{00000000-0005-0000-0000-0000026A0000}"/>
    <cellStyle name="Note 4 22 4 4 5 3" xfId="43884" xr:uid="{00000000-0005-0000-0000-0000036A0000}"/>
    <cellStyle name="Note 4 22 4 4 6" xfId="15310" xr:uid="{00000000-0005-0000-0000-0000046A0000}"/>
    <cellStyle name="Note 4 22 4 4 6 2" xfId="32745" xr:uid="{00000000-0005-0000-0000-0000056A0000}"/>
    <cellStyle name="Note 4 22 4 4 6 3" xfId="47198" xr:uid="{00000000-0005-0000-0000-0000066A0000}"/>
    <cellStyle name="Note 4 22 4 4 7" xfId="19003" xr:uid="{00000000-0005-0000-0000-0000076A0000}"/>
    <cellStyle name="Note 4 22 4 4 8" xfId="20472" xr:uid="{00000000-0005-0000-0000-0000086A0000}"/>
    <cellStyle name="Note 4 22 4 5" xfId="4670" xr:uid="{00000000-0005-0000-0000-0000096A0000}"/>
    <cellStyle name="Note 4 22 4 5 2" xfId="14128" xr:uid="{00000000-0005-0000-0000-00000A6A0000}"/>
    <cellStyle name="Note 4 22 4 5 2 2" xfId="31563" xr:uid="{00000000-0005-0000-0000-00000B6A0000}"/>
    <cellStyle name="Note 4 22 4 5 2 3" xfId="46016" xr:uid="{00000000-0005-0000-0000-00000C6A0000}"/>
    <cellStyle name="Note 4 22 4 5 3" xfId="16589" xr:uid="{00000000-0005-0000-0000-00000D6A0000}"/>
    <cellStyle name="Note 4 22 4 5 3 2" xfId="34024" xr:uid="{00000000-0005-0000-0000-00000E6A0000}"/>
    <cellStyle name="Note 4 22 4 5 3 3" xfId="48477" xr:uid="{00000000-0005-0000-0000-00000F6A0000}"/>
    <cellStyle name="Note 4 22 4 5 4" xfId="22106" xr:uid="{00000000-0005-0000-0000-0000106A0000}"/>
    <cellStyle name="Note 4 22 4 5 5" xfId="36559" xr:uid="{00000000-0005-0000-0000-0000116A0000}"/>
    <cellStyle name="Note 4 22 4 6" xfId="7132" xr:uid="{00000000-0005-0000-0000-0000126A0000}"/>
    <cellStyle name="Note 4 22 4 6 2" xfId="24567" xr:uid="{00000000-0005-0000-0000-0000136A0000}"/>
    <cellStyle name="Note 4 22 4 6 3" xfId="39020" xr:uid="{00000000-0005-0000-0000-0000146A0000}"/>
    <cellStyle name="Note 4 22 4 7" xfId="9573" xr:uid="{00000000-0005-0000-0000-0000156A0000}"/>
    <cellStyle name="Note 4 22 4 7 2" xfId="27008" xr:uid="{00000000-0005-0000-0000-0000166A0000}"/>
    <cellStyle name="Note 4 22 4 7 3" xfId="41461" xr:uid="{00000000-0005-0000-0000-0000176A0000}"/>
    <cellStyle name="Note 4 22 4 8" xfId="11993" xr:uid="{00000000-0005-0000-0000-0000186A0000}"/>
    <cellStyle name="Note 4 22 4 8 2" xfId="29428" xr:uid="{00000000-0005-0000-0000-0000196A0000}"/>
    <cellStyle name="Note 4 22 4 8 3" xfId="43881" xr:uid="{00000000-0005-0000-0000-00001A6A0000}"/>
    <cellStyle name="Note 4 22 4 9" xfId="19000" xr:uid="{00000000-0005-0000-0000-00001B6A0000}"/>
    <cellStyle name="Note 4 22 5" xfId="2163" xr:uid="{00000000-0005-0000-0000-00001C6A0000}"/>
    <cellStyle name="Note 4 22 5 2" xfId="4674" xr:uid="{00000000-0005-0000-0000-00001D6A0000}"/>
    <cellStyle name="Note 4 22 5 2 2" xfId="14131" xr:uid="{00000000-0005-0000-0000-00001E6A0000}"/>
    <cellStyle name="Note 4 22 5 2 2 2" xfId="31566" xr:uid="{00000000-0005-0000-0000-00001F6A0000}"/>
    <cellStyle name="Note 4 22 5 2 2 3" xfId="46019" xr:uid="{00000000-0005-0000-0000-0000206A0000}"/>
    <cellStyle name="Note 4 22 5 2 3" xfId="16592" xr:uid="{00000000-0005-0000-0000-0000216A0000}"/>
    <cellStyle name="Note 4 22 5 2 3 2" xfId="34027" xr:uid="{00000000-0005-0000-0000-0000226A0000}"/>
    <cellStyle name="Note 4 22 5 2 3 3" xfId="48480" xr:uid="{00000000-0005-0000-0000-0000236A0000}"/>
    <cellStyle name="Note 4 22 5 2 4" xfId="22110" xr:uid="{00000000-0005-0000-0000-0000246A0000}"/>
    <cellStyle name="Note 4 22 5 2 5" xfId="36563" xr:uid="{00000000-0005-0000-0000-0000256A0000}"/>
    <cellStyle name="Note 4 22 5 3" xfId="7136" xr:uid="{00000000-0005-0000-0000-0000266A0000}"/>
    <cellStyle name="Note 4 22 5 3 2" xfId="24571" xr:uid="{00000000-0005-0000-0000-0000276A0000}"/>
    <cellStyle name="Note 4 22 5 3 3" xfId="39024" xr:uid="{00000000-0005-0000-0000-0000286A0000}"/>
    <cellStyle name="Note 4 22 5 4" xfId="9577" xr:uid="{00000000-0005-0000-0000-0000296A0000}"/>
    <cellStyle name="Note 4 22 5 4 2" xfId="27012" xr:uid="{00000000-0005-0000-0000-00002A6A0000}"/>
    <cellStyle name="Note 4 22 5 4 3" xfId="41465" xr:uid="{00000000-0005-0000-0000-00002B6A0000}"/>
    <cellStyle name="Note 4 22 5 5" xfId="11997" xr:uid="{00000000-0005-0000-0000-00002C6A0000}"/>
    <cellStyle name="Note 4 22 5 5 2" xfId="29432" xr:uid="{00000000-0005-0000-0000-00002D6A0000}"/>
    <cellStyle name="Note 4 22 5 5 3" xfId="43885" xr:uid="{00000000-0005-0000-0000-00002E6A0000}"/>
    <cellStyle name="Note 4 22 5 6" xfId="19004" xr:uid="{00000000-0005-0000-0000-00002F6A0000}"/>
    <cellStyle name="Note 4 22 6" xfId="2164" xr:uid="{00000000-0005-0000-0000-0000306A0000}"/>
    <cellStyle name="Note 4 22 6 2" xfId="4675" xr:uid="{00000000-0005-0000-0000-0000316A0000}"/>
    <cellStyle name="Note 4 22 6 2 2" xfId="14132" xr:uid="{00000000-0005-0000-0000-0000326A0000}"/>
    <cellStyle name="Note 4 22 6 2 2 2" xfId="31567" xr:uid="{00000000-0005-0000-0000-0000336A0000}"/>
    <cellStyle name="Note 4 22 6 2 2 3" xfId="46020" xr:uid="{00000000-0005-0000-0000-0000346A0000}"/>
    <cellStyle name="Note 4 22 6 2 3" xfId="16593" xr:uid="{00000000-0005-0000-0000-0000356A0000}"/>
    <cellStyle name="Note 4 22 6 2 3 2" xfId="34028" xr:uid="{00000000-0005-0000-0000-0000366A0000}"/>
    <cellStyle name="Note 4 22 6 2 3 3" xfId="48481" xr:uid="{00000000-0005-0000-0000-0000376A0000}"/>
    <cellStyle name="Note 4 22 6 2 4" xfId="22111" xr:uid="{00000000-0005-0000-0000-0000386A0000}"/>
    <cellStyle name="Note 4 22 6 2 5" xfId="36564" xr:uid="{00000000-0005-0000-0000-0000396A0000}"/>
    <cellStyle name="Note 4 22 6 3" xfId="7137" xr:uid="{00000000-0005-0000-0000-00003A6A0000}"/>
    <cellStyle name="Note 4 22 6 3 2" xfId="24572" xr:uid="{00000000-0005-0000-0000-00003B6A0000}"/>
    <cellStyle name="Note 4 22 6 3 3" xfId="39025" xr:uid="{00000000-0005-0000-0000-00003C6A0000}"/>
    <cellStyle name="Note 4 22 6 4" xfId="9578" xr:uid="{00000000-0005-0000-0000-00003D6A0000}"/>
    <cellStyle name="Note 4 22 6 4 2" xfId="27013" xr:uid="{00000000-0005-0000-0000-00003E6A0000}"/>
    <cellStyle name="Note 4 22 6 4 3" xfId="41466" xr:uid="{00000000-0005-0000-0000-00003F6A0000}"/>
    <cellStyle name="Note 4 22 6 5" xfId="11998" xr:uid="{00000000-0005-0000-0000-0000406A0000}"/>
    <cellStyle name="Note 4 22 6 5 2" xfId="29433" xr:uid="{00000000-0005-0000-0000-0000416A0000}"/>
    <cellStyle name="Note 4 22 6 5 3" xfId="43886" xr:uid="{00000000-0005-0000-0000-0000426A0000}"/>
    <cellStyle name="Note 4 22 6 6" xfId="19005" xr:uid="{00000000-0005-0000-0000-0000436A0000}"/>
    <cellStyle name="Note 4 22 7" xfId="2165" xr:uid="{00000000-0005-0000-0000-0000446A0000}"/>
    <cellStyle name="Note 4 22 7 2" xfId="4676" xr:uid="{00000000-0005-0000-0000-0000456A0000}"/>
    <cellStyle name="Note 4 22 7 2 2" xfId="22112" xr:uid="{00000000-0005-0000-0000-0000466A0000}"/>
    <cellStyle name="Note 4 22 7 2 3" xfId="36565" xr:uid="{00000000-0005-0000-0000-0000476A0000}"/>
    <cellStyle name="Note 4 22 7 3" xfId="7138" xr:uid="{00000000-0005-0000-0000-0000486A0000}"/>
    <cellStyle name="Note 4 22 7 3 2" xfId="24573" xr:uid="{00000000-0005-0000-0000-0000496A0000}"/>
    <cellStyle name="Note 4 22 7 3 3" xfId="39026" xr:uid="{00000000-0005-0000-0000-00004A6A0000}"/>
    <cellStyle name="Note 4 22 7 4" xfId="9579" xr:uid="{00000000-0005-0000-0000-00004B6A0000}"/>
    <cellStyle name="Note 4 22 7 4 2" xfId="27014" xr:uid="{00000000-0005-0000-0000-00004C6A0000}"/>
    <cellStyle name="Note 4 22 7 4 3" xfId="41467" xr:uid="{00000000-0005-0000-0000-00004D6A0000}"/>
    <cellStyle name="Note 4 22 7 5" xfId="11999" xr:uid="{00000000-0005-0000-0000-00004E6A0000}"/>
    <cellStyle name="Note 4 22 7 5 2" xfId="29434" xr:uid="{00000000-0005-0000-0000-00004F6A0000}"/>
    <cellStyle name="Note 4 22 7 5 3" xfId="43887" xr:uid="{00000000-0005-0000-0000-0000506A0000}"/>
    <cellStyle name="Note 4 22 7 6" xfId="15311" xr:uid="{00000000-0005-0000-0000-0000516A0000}"/>
    <cellStyle name="Note 4 22 7 6 2" xfId="32746" xr:uid="{00000000-0005-0000-0000-0000526A0000}"/>
    <cellStyle name="Note 4 22 7 6 3" xfId="47199" xr:uid="{00000000-0005-0000-0000-0000536A0000}"/>
    <cellStyle name="Note 4 22 7 7" xfId="19006" xr:uid="{00000000-0005-0000-0000-0000546A0000}"/>
    <cellStyle name="Note 4 22 7 8" xfId="20473" xr:uid="{00000000-0005-0000-0000-0000556A0000}"/>
    <cellStyle name="Note 4 22 8" xfId="4661" xr:uid="{00000000-0005-0000-0000-0000566A0000}"/>
    <cellStyle name="Note 4 22 8 2" xfId="14121" xr:uid="{00000000-0005-0000-0000-0000576A0000}"/>
    <cellStyle name="Note 4 22 8 2 2" xfId="31556" xr:uid="{00000000-0005-0000-0000-0000586A0000}"/>
    <cellStyle name="Note 4 22 8 2 3" xfId="46009" xr:uid="{00000000-0005-0000-0000-0000596A0000}"/>
    <cellStyle name="Note 4 22 8 3" xfId="16582" xr:uid="{00000000-0005-0000-0000-00005A6A0000}"/>
    <cellStyle name="Note 4 22 8 3 2" xfId="34017" xr:uid="{00000000-0005-0000-0000-00005B6A0000}"/>
    <cellStyle name="Note 4 22 8 3 3" xfId="48470" xr:uid="{00000000-0005-0000-0000-00005C6A0000}"/>
    <cellStyle name="Note 4 22 8 4" xfId="22097" xr:uid="{00000000-0005-0000-0000-00005D6A0000}"/>
    <cellStyle name="Note 4 22 8 5" xfId="36550" xr:uid="{00000000-0005-0000-0000-00005E6A0000}"/>
    <cellStyle name="Note 4 22 9" xfId="7123" xr:uid="{00000000-0005-0000-0000-00005F6A0000}"/>
    <cellStyle name="Note 4 22 9 2" xfId="24558" xr:uid="{00000000-0005-0000-0000-0000606A0000}"/>
    <cellStyle name="Note 4 22 9 3" xfId="39011" xr:uid="{00000000-0005-0000-0000-0000616A0000}"/>
    <cellStyle name="Note 4 23" xfId="2166" xr:uid="{00000000-0005-0000-0000-0000626A0000}"/>
    <cellStyle name="Note 4 23 10" xfId="9580" xr:uid="{00000000-0005-0000-0000-0000636A0000}"/>
    <cellStyle name="Note 4 23 10 2" xfId="27015" xr:uid="{00000000-0005-0000-0000-0000646A0000}"/>
    <cellStyle name="Note 4 23 10 3" xfId="41468" xr:uid="{00000000-0005-0000-0000-0000656A0000}"/>
    <cellStyle name="Note 4 23 11" xfId="12000" xr:uid="{00000000-0005-0000-0000-0000666A0000}"/>
    <cellStyle name="Note 4 23 11 2" xfId="29435" xr:uid="{00000000-0005-0000-0000-0000676A0000}"/>
    <cellStyle name="Note 4 23 11 3" xfId="43888" xr:uid="{00000000-0005-0000-0000-0000686A0000}"/>
    <cellStyle name="Note 4 23 12" xfId="19007" xr:uid="{00000000-0005-0000-0000-0000696A0000}"/>
    <cellStyle name="Note 4 23 2" xfId="2167" xr:uid="{00000000-0005-0000-0000-00006A6A0000}"/>
    <cellStyle name="Note 4 23 2 2" xfId="2168" xr:uid="{00000000-0005-0000-0000-00006B6A0000}"/>
    <cellStyle name="Note 4 23 2 2 2" xfId="4679" xr:uid="{00000000-0005-0000-0000-00006C6A0000}"/>
    <cellStyle name="Note 4 23 2 2 2 2" xfId="14135" xr:uid="{00000000-0005-0000-0000-00006D6A0000}"/>
    <cellStyle name="Note 4 23 2 2 2 2 2" xfId="31570" xr:uid="{00000000-0005-0000-0000-00006E6A0000}"/>
    <cellStyle name="Note 4 23 2 2 2 2 3" xfId="46023" xr:uid="{00000000-0005-0000-0000-00006F6A0000}"/>
    <cellStyle name="Note 4 23 2 2 2 3" xfId="16596" xr:uid="{00000000-0005-0000-0000-0000706A0000}"/>
    <cellStyle name="Note 4 23 2 2 2 3 2" xfId="34031" xr:uid="{00000000-0005-0000-0000-0000716A0000}"/>
    <cellStyle name="Note 4 23 2 2 2 3 3" xfId="48484" xr:uid="{00000000-0005-0000-0000-0000726A0000}"/>
    <cellStyle name="Note 4 23 2 2 2 4" xfId="22115" xr:uid="{00000000-0005-0000-0000-0000736A0000}"/>
    <cellStyle name="Note 4 23 2 2 2 5" xfId="36568" xr:uid="{00000000-0005-0000-0000-0000746A0000}"/>
    <cellStyle name="Note 4 23 2 2 3" xfId="7141" xr:uid="{00000000-0005-0000-0000-0000756A0000}"/>
    <cellStyle name="Note 4 23 2 2 3 2" xfId="24576" xr:uid="{00000000-0005-0000-0000-0000766A0000}"/>
    <cellStyle name="Note 4 23 2 2 3 3" xfId="39029" xr:uid="{00000000-0005-0000-0000-0000776A0000}"/>
    <cellStyle name="Note 4 23 2 2 4" xfId="9582" xr:uid="{00000000-0005-0000-0000-0000786A0000}"/>
    <cellStyle name="Note 4 23 2 2 4 2" xfId="27017" xr:uid="{00000000-0005-0000-0000-0000796A0000}"/>
    <cellStyle name="Note 4 23 2 2 4 3" xfId="41470" xr:uid="{00000000-0005-0000-0000-00007A6A0000}"/>
    <cellStyle name="Note 4 23 2 2 5" xfId="12002" xr:uid="{00000000-0005-0000-0000-00007B6A0000}"/>
    <cellStyle name="Note 4 23 2 2 5 2" xfId="29437" xr:uid="{00000000-0005-0000-0000-00007C6A0000}"/>
    <cellStyle name="Note 4 23 2 2 5 3" xfId="43890" xr:uid="{00000000-0005-0000-0000-00007D6A0000}"/>
    <cellStyle name="Note 4 23 2 2 6" xfId="19009" xr:uid="{00000000-0005-0000-0000-00007E6A0000}"/>
    <cellStyle name="Note 4 23 2 3" xfId="2169" xr:uid="{00000000-0005-0000-0000-00007F6A0000}"/>
    <cellStyle name="Note 4 23 2 3 2" xfId="4680" xr:uid="{00000000-0005-0000-0000-0000806A0000}"/>
    <cellStyle name="Note 4 23 2 3 2 2" xfId="14136" xr:uid="{00000000-0005-0000-0000-0000816A0000}"/>
    <cellStyle name="Note 4 23 2 3 2 2 2" xfId="31571" xr:uid="{00000000-0005-0000-0000-0000826A0000}"/>
    <cellStyle name="Note 4 23 2 3 2 2 3" xfId="46024" xr:uid="{00000000-0005-0000-0000-0000836A0000}"/>
    <cellStyle name="Note 4 23 2 3 2 3" xfId="16597" xr:uid="{00000000-0005-0000-0000-0000846A0000}"/>
    <cellStyle name="Note 4 23 2 3 2 3 2" xfId="34032" xr:uid="{00000000-0005-0000-0000-0000856A0000}"/>
    <cellStyle name="Note 4 23 2 3 2 3 3" xfId="48485" xr:uid="{00000000-0005-0000-0000-0000866A0000}"/>
    <cellStyle name="Note 4 23 2 3 2 4" xfId="22116" xr:uid="{00000000-0005-0000-0000-0000876A0000}"/>
    <cellStyle name="Note 4 23 2 3 2 5" xfId="36569" xr:uid="{00000000-0005-0000-0000-0000886A0000}"/>
    <cellStyle name="Note 4 23 2 3 3" xfId="7142" xr:uid="{00000000-0005-0000-0000-0000896A0000}"/>
    <cellStyle name="Note 4 23 2 3 3 2" xfId="24577" xr:uid="{00000000-0005-0000-0000-00008A6A0000}"/>
    <cellStyle name="Note 4 23 2 3 3 3" xfId="39030" xr:uid="{00000000-0005-0000-0000-00008B6A0000}"/>
    <cellStyle name="Note 4 23 2 3 4" xfId="9583" xr:uid="{00000000-0005-0000-0000-00008C6A0000}"/>
    <cellStyle name="Note 4 23 2 3 4 2" xfId="27018" xr:uid="{00000000-0005-0000-0000-00008D6A0000}"/>
    <cellStyle name="Note 4 23 2 3 4 3" xfId="41471" xr:uid="{00000000-0005-0000-0000-00008E6A0000}"/>
    <cellStyle name="Note 4 23 2 3 5" xfId="12003" xr:uid="{00000000-0005-0000-0000-00008F6A0000}"/>
    <cellStyle name="Note 4 23 2 3 5 2" xfId="29438" xr:uid="{00000000-0005-0000-0000-0000906A0000}"/>
    <cellStyle name="Note 4 23 2 3 5 3" xfId="43891" xr:uid="{00000000-0005-0000-0000-0000916A0000}"/>
    <cellStyle name="Note 4 23 2 3 6" xfId="19010" xr:uid="{00000000-0005-0000-0000-0000926A0000}"/>
    <cellStyle name="Note 4 23 2 4" xfId="2170" xr:uid="{00000000-0005-0000-0000-0000936A0000}"/>
    <cellStyle name="Note 4 23 2 4 2" xfId="4681" xr:uid="{00000000-0005-0000-0000-0000946A0000}"/>
    <cellStyle name="Note 4 23 2 4 2 2" xfId="22117" xr:uid="{00000000-0005-0000-0000-0000956A0000}"/>
    <cellStyle name="Note 4 23 2 4 2 3" xfId="36570" xr:uid="{00000000-0005-0000-0000-0000966A0000}"/>
    <cellStyle name="Note 4 23 2 4 3" xfId="7143" xr:uid="{00000000-0005-0000-0000-0000976A0000}"/>
    <cellStyle name="Note 4 23 2 4 3 2" xfId="24578" xr:uid="{00000000-0005-0000-0000-0000986A0000}"/>
    <cellStyle name="Note 4 23 2 4 3 3" xfId="39031" xr:uid="{00000000-0005-0000-0000-0000996A0000}"/>
    <cellStyle name="Note 4 23 2 4 4" xfId="9584" xr:uid="{00000000-0005-0000-0000-00009A6A0000}"/>
    <cellStyle name="Note 4 23 2 4 4 2" xfId="27019" xr:uid="{00000000-0005-0000-0000-00009B6A0000}"/>
    <cellStyle name="Note 4 23 2 4 4 3" xfId="41472" xr:uid="{00000000-0005-0000-0000-00009C6A0000}"/>
    <cellStyle name="Note 4 23 2 4 5" xfId="12004" xr:uid="{00000000-0005-0000-0000-00009D6A0000}"/>
    <cellStyle name="Note 4 23 2 4 5 2" xfId="29439" xr:uid="{00000000-0005-0000-0000-00009E6A0000}"/>
    <cellStyle name="Note 4 23 2 4 5 3" xfId="43892" xr:uid="{00000000-0005-0000-0000-00009F6A0000}"/>
    <cellStyle name="Note 4 23 2 4 6" xfId="15312" xr:uid="{00000000-0005-0000-0000-0000A06A0000}"/>
    <cellStyle name="Note 4 23 2 4 6 2" xfId="32747" xr:uid="{00000000-0005-0000-0000-0000A16A0000}"/>
    <cellStyle name="Note 4 23 2 4 6 3" xfId="47200" xr:uid="{00000000-0005-0000-0000-0000A26A0000}"/>
    <cellStyle name="Note 4 23 2 4 7" xfId="19011" xr:uid="{00000000-0005-0000-0000-0000A36A0000}"/>
    <cellStyle name="Note 4 23 2 4 8" xfId="20474" xr:uid="{00000000-0005-0000-0000-0000A46A0000}"/>
    <cellStyle name="Note 4 23 2 5" xfId="4678" xr:uid="{00000000-0005-0000-0000-0000A56A0000}"/>
    <cellStyle name="Note 4 23 2 5 2" xfId="14134" xr:uid="{00000000-0005-0000-0000-0000A66A0000}"/>
    <cellStyle name="Note 4 23 2 5 2 2" xfId="31569" xr:uid="{00000000-0005-0000-0000-0000A76A0000}"/>
    <cellStyle name="Note 4 23 2 5 2 3" xfId="46022" xr:uid="{00000000-0005-0000-0000-0000A86A0000}"/>
    <cellStyle name="Note 4 23 2 5 3" xfId="16595" xr:uid="{00000000-0005-0000-0000-0000A96A0000}"/>
    <cellStyle name="Note 4 23 2 5 3 2" xfId="34030" xr:uid="{00000000-0005-0000-0000-0000AA6A0000}"/>
    <cellStyle name="Note 4 23 2 5 3 3" xfId="48483" xr:uid="{00000000-0005-0000-0000-0000AB6A0000}"/>
    <cellStyle name="Note 4 23 2 5 4" xfId="22114" xr:uid="{00000000-0005-0000-0000-0000AC6A0000}"/>
    <cellStyle name="Note 4 23 2 5 5" xfId="36567" xr:uid="{00000000-0005-0000-0000-0000AD6A0000}"/>
    <cellStyle name="Note 4 23 2 6" xfId="7140" xr:uid="{00000000-0005-0000-0000-0000AE6A0000}"/>
    <cellStyle name="Note 4 23 2 6 2" xfId="24575" xr:uid="{00000000-0005-0000-0000-0000AF6A0000}"/>
    <cellStyle name="Note 4 23 2 6 3" xfId="39028" xr:uid="{00000000-0005-0000-0000-0000B06A0000}"/>
    <cellStyle name="Note 4 23 2 7" xfId="9581" xr:uid="{00000000-0005-0000-0000-0000B16A0000}"/>
    <cellStyle name="Note 4 23 2 7 2" xfId="27016" xr:uid="{00000000-0005-0000-0000-0000B26A0000}"/>
    <cellStyle name="Note 4 23 2 7 3" xfId="41469" xr:uid="{00000000-0005-0000-0000-0000B36A0000}"/>
    <cellStyle name="Note 4 23 2 8" xfId="12001" xr:uid="{00000000-0005-0000-0000-0000B46A0000}"/>
    <cellStyle name="Note 4 23 2 8 2" xfId="29436" xr:uid="{00000000-0005-0000-0000-0000B56A0000}"/>
    <cellStyle name="Note 4 23 2 8 3" xfId="43889" xr:uid="{00000000-0005-0000-0000-0000B66A0000}"/>
    <cellStyle name="Note 4 23 2 9" xfId="19008" xr:uid="{00000000-0005-0000-0000-0000B76A0000}"/>
    <cellStyle name="Note 4 23 3" xfId="2171" xr:uid="{00000000-0005-0000-0000-0000B86A0000}"/>
    <cellStyle name="Note 4 23 3 2" xfId="2172" xr:uid="{00000000-0005-0000-0000-0000B96A0000}"/>
    <cellStyle name="Note 4 23 3 2 2" xfId="4683" xr:uid="{00000000-0005-0000-0000-0000BA6A0000}"/>
    <cellStyle name="Note 4 23 3 2 2 2" xfId="14138" xr:uid="{00000000-0005-0000-0000-0000BB6A0000}"/>
    <cellStyle name="Note 4 23 3 2 2 2 2" xfId="31573" xr:uid="{00000000-0005-0000-0000-0000BC6A0000}"/>
    <cellStyle name="Note 4 23 3 2 2 2 3" xfId="46026" xr:uid="{00000000-0005-0000-0000-0000BD6A0000}"/>
    <cellStyle name="Note 4 23 3 2 2 3" xfId="16599" xr:uid="{00000000-0005-0000-0000-0000BE6A0000}"/>
    <cellStyle name="Note 4 23 3 2 2 3 2" xfId="34034" xr:uid="{00000000-0005-0000-0000-0000BF6A0000}"/>
    <cellStyle name="Note 4 23 3 2 2 3 3" xfId="48487" xr:uid="{00000000-0005-0000-0000-0000C06A0000}"/>
    <cellStyle name="Note 4 23 3 2 2 4" xfId="22119" xr:uid="{00000000-0005-0000-0000-0000C16A0000}"/>
    <cellStyle name="Note 4 23 3 2 2 5" xfId="36572" xr:uid="{00000000-0005-0000-0000-0000C26A0000}"/>
    <cellStyle name="Note 4 23 3 2 3" xfId="7145" xr:uid="{00000000-0005-0000-0000-0000C36A0000}"/>
    <cellStyle name="Note 4 23 3 2 3 2" xfId="24580" xr:uid="{00000000-0005-0000-0000-0000C46A0000}"/>
    <cellStyle name="Note 4 23 3 2 3 3" xfId="39033" xr:uid="{00000000-0005-0000-0000-0000C56A0000}"/>
    <cellStyle name="Note 4 23 3 2 4" xfId="9586" xr:uid="{00000000-0005-0000-0000-0000C66A0000}"/>
    <cellStyle name="Note 4 23 3 2 4 2" xfId="27021" xr:uid="{00000000-0005-0000-0000-0000C76A0000}"/>
    <cellStyle name="Note 4 23 3 2 4 3" xfId="41474" xr:uid="{00000000-0005-0000-0000-0000C86A0000}"/>
    <cellStyle name="Note 4 23 3 2 5" xfId="12006" xr:uid="{00000000-0005-0000-0000-0000C96A0000}"/>
    <cellStyle name="Note 4 23 3 2 5 2" xfId="29441" xr:uid="{00000000-0005-0000-0000-0000CA6A0000}"/>
    <cellStyle name="Note 4 23 3 2 5 3" xfId="43894" xr:uid="{00000000-0005-0000-0000-0000CB6A0000}"/>
    <cellStyle name="Note 4 23 3 2 6" xfId="19013" xr:uid="{00000000-0005-0000-0000-0000CC6A0000}"/>
    <cellStyle name="Note 4 23 3 3" xfId="2173" xr:uid="{00000000-0005-0000-0000-0000CD6A0000}"/>
    <cellStyle name="Note 4 23 3 3 2" xfId="4684" xr:uid="{00000000-0005-0000-0000-0000CE6A0000}"/>
    <cellStyle name="Note 4 23 3 3 2 2" xfId="14139" xr:uid="{00000000-0005-0000-0000-0000CF6A0000}"/>
    <cellStyle name="Note 4 23 3 3 2 2 2" xfId="31574" xr:uid="{00000000-0005-0000-0000-0000D06A0000}"/>
    <cellStyle name="Note 4 23 3 3 2 2 3" xfId="46027" xr:uid="{00000000-0005-0000-0000-0000D16A0000}"/>
    <cellStyle name="Note 4 23 3 3 2 3" xfId="16600" xr:uid="{00000000-0005-0000-0000-0000D26A0000}"/>
    <cellStyle name="Note 4 23 3 3 2 3 2" xfId="34035" xr:uid="{00000000-0005-0000-0000-0000D36A0000}"/>
    <cellStyle name="Note 4 23 3 3 2 3 3" xfId="48488" xr:uid="{00000000-0005-0000-0000-0000D46A0000}"/>
    <cellStyle name="Note 4 23 3 3 2 4" xfId="22120" xr:uid="{00000000-0005-0000-0000-0000D56A0000}"/>
    <cellStyle name="Note 4 23 3 3 2 5" xfId="36573" xr:uid="{00000000-0005-0000-0000-0000D66A0000}"/>
    <cellStyle name="Note 4 23 3 3 3" xfId="7146" xr:uid="{00000000-0005-0000-0000-0000D76A0000}"/>
    <cellStyle name="Note 4 23 3 3 3 2" xfId="24581" xr:uid="{00000000-0005-0000-0000-0000D86A0000}"/>
    <cellStyle name="Note 4 23 3 3 3 3" xfId="39034" xr:uid="{00000000-0005-0000-0000-0000D96A0000}"/>
    <cellStyle name="Note 4 23 3 3 4" xfId="9587" xr:uid="{00000000-0005-0000-0000-0000DA6A0000}"/>
    <cellStyle name="Note 4 23 3 3 4 2" xfId="27022" xr:uid="{00000000-0005-0000-0000-0000DB6A0000}"/>
    <cellStyle name="Note 4 23 3 3 4 3" xfId="41475" xr:uid="{00000000-0005-0000-0000-0000DC6A0000}"/>
    <cellStyle name="Note 4 23 3 3 5" xfId="12007" xr:uid="{00000000-0005-0000-0000-0000DD6A0000}"/>
    <cellStyle name="Note 4 23 3 3 5 2" xfId="29442" xr:uid="{00000000-0005-0000-0000-0000DE6A0000}"/>
    <cellStyle name="Note 4 23 3 3 5 3" xfId="43895" xr:uid="{00000000-0005-0000-0000-0000DF6A0000}"/>
    <cellStyle name="Note 4 23 3 3 6" xfId="19014" xr:uid="{00000000-0005-0000-0000-0000E06A0000}"/>
    <cellStyle name="Note 4 23 3 4" xfId="2174" xr:uid="{00000000-0005-0000-0000-0000E16A0000}"/>
    <cellStyle name="Note 4 23 3 4 2" xfId="4685" xr:uid="{00000000-0005-0000-0000-0000E26A0000}"/>
    <cellStyle name="Note 4 23 3 4 2 2" xfId="22121" xr:uid="{00000000-0005-0000-0000-0000E36A0000}"/>
    <cellStyle name="Note 4 23 3 4 2 3" xfId="36574" xr:uid="{00000000-0005-0000-0000-0000E46A0000}"/>
    <cellStyle name="Note 4 23 3 4 3" xfId="7147" xr:uid="{00000000-0005-0000-0000-0000E56A0000}"/>
    <cellStyle name="Note 4 23 3 4 3 2" xfId="24582" xr:uid="{00000000-0005-0000-0000-0000E66A0000}"/>
    <cellStyle name="Note 4 23 3 4 3 3" xfId="39035" xr:uid="{00000000-0005-0000-0000-0000E76A0000}"/>
    <cellStyle name="Note 4 23 3 4 4" xfId="9588" xr:uid="{00000000-0005-0000-0000-0000E86A0000}"/>
    <cellStyle name="Note 4 23 3 4 4 2" xfId="27023" xr:uid="{00000000-0005-0000-0000-0000E96A0000}"/>
    <cellStyle name="Note 4 23 3 4 4 3" xfId="41476" xr:uid="{00000000-0005-0000-0000-0000EA6A0000}"/>
    <cellStyle name="Note 4 23 3 4 5" xfId="12008" xr:uid="{00000000-0005-0000-0000-0000EB6A0000}"/>
    <cellStyle name="Note 4 23 3 4 5 2" xfId="29443" xr:uid="{00000000-0005-0000-0000-0000EC6A0000}"/>
    <cellStyle name="Note 4 23 3 4 5 3" xfId="43896" xr:uid="{00000000-0005-0000-0000-0000ED6A0000}"/>
    <cellStyle name="Note 4 23 3 4 6" xfId="15313" xr:uid="{00000000-0005-0000-0000-0000EE6A0000}"/>
    <cellStyle name="Note 4 23 3 4 6 2" xfId="32748" xr:uid="{00000000-0005-0000-0000-0000EF6A0000}"/>
    <cellStyle name="Note 4 23 3 4 6 3" xfId="47201" xr:uid="{00000000-0005-0000-0000-0000F06A0000}"/>
    <cellStyle name="Note 4 23 3 4 7" xfId="19015" xr:uid="{00000000-0005-0000-0000-0000F16A0000}"/>
    <cellStyle name="Note 4 23 3 4 8" xfId="20475" xr:uid="{00000000-0005-0000-0000-0000F26A0000}"/>
    <cellStyle name="Note 4 23 3 5" xfId="4682" xr:uid="{00000000-0005-0000-0000-0000F36A0000}"/>
    <cellStyle name="Note 4 23 3 5 2" xfId="14137" xr:uid="{00000000-0005-0000-0000-0000F46A0000}"/>
    <cellStyle name="Note 4 23 3 5 2 2" xfId="31572" xr:uid="{00000000-0005-0000-0000-0000F56A0000}"/>
    <cellStyle name="Note 4 23 3 5 2 3" xfId="46025" xr:uid="{00000000-0005-0000-0000-0000F66A0000}"/>
    <cellStyle name="Note 4 23 3 5 3" xfId="16598" xr:uid="{00000000-0005-0000-0000-0000F76A0000}"/>
    <cellStyle name="Note 4 23 3 5 3 2" xfId="34033" xr:uid="{00000000-0005-0000-0000-0000F86A0000}"/>
    <cellStyle name="Note 4 23 3 5 3 3" xfId="48486" xr:uid="{00000000-0005-0000-0000-0000F96A0000}"/>
    <cellStyle name="Note 4 23 3 5 4" xfId="22118" xr:uid="{00000000-0005-0000-0000-0000FA6A0000}"/>
    <cellStyle name="Note 4 23 3 5 5" xfId="36571" xr:uid="{00000000-0005-0000-0000-0000FB6A0000}"/>
    <cellStyle name="Note 4 23 3 6" xfId="7144" xr:uid="{00000000-0005-0000-0000-0000FC6A0000}"/>
    <cellStyle name="Note 4 23 3 6 2" xfId="24579" xr:uid="{00000000-0005-0000-0000-0000FD6A0000}"/>
    <cellStyle name="Note 4 23 3 6 3" xfId="39032" xr:uid="{00000000-0005-0000-0000-0000FE6A0000}"/>
    <cellStyle name="Note 4 23 3 7" xfId="9585" xr:uid="{00000000-0005-0000-0000-0000FF6A0000}"/>
    <cellStyle name="Note 4 23 3 7 2" xfId="27020" xr:uid="{00000000-0005-0000-0000-0000006B0000}"/>
    <cellStyle name="Note 4 23 3 7 3" xfId="41473" xr:uid="{00000000-0005-0000-0000-0000016B0000}"/>
    <cellStyle name="Note 4 23 3 8" xfId="12005" xr:uid="{00000000-0005-0000-0000-0000026B0000}"/>
    <cellStyle name="Note 4 23 3 8 2" xfId="29440" xr:uid="{00000000-0005-0000-0000-0000036B0000}"/>
    <cellStyle name="Note 4 23 3 8 3" xfId="43893" xr:uid="{00000000-0005-0000-0000-0000046B0000}"/>
    <cellStyle name="Note 4 23 3 9" xfId="19012" xr:uid="{00000000-0005-0000-0000-0000056B0000}"/>
    <cellStyle name="Note 4 23 4" xfId="2175" xr:uid="{00000000-0005-0000-0000-0000066B0000}"/>
    <cellStyle name="Note 4 23 4 2" xfId="2176" xr:uid="{00000000-0005-0000-0000-0000076B0000}"/>
    <cellStyle name="Note 4 23 4 2 2" xfId="4687" xr:uid="{00000000-0005-0000-0000-0000086B0000}"/>
    <cellStyle name="Note 4 23 4 2 2 2" xfId="14141" xr:uid="{00000000-0005-0000-0000-0000096B0000}"/>
    <cellStyle name="Note 4 23 4 2 2 2 2" xfId="31576" xr:uid="{00000000-0005-0000-0000-00000A6B0000}"/>
    <cellStyle name="Note 4 23 4 2 2 2 3" xfId="46029" xr:uid="{00000000-0005-0000-0000-00000B6B0000}"/>
    <cellStyle name="Note 4 23 4 2 2 3" xfId="16602" xr:uid="{00000000-0005-0000-0000-00000C6B0000}"/>
    <cellStyle name="Note 4 23 4 2 2 3 2" xfId="34037" xr:uid="{00000000-0005-0000-0000-00000D6B0000}"/>
    <cellStyle name="Note 4 23 4 2 2 3 3" xfId="48490" xr:uid="{00000000-0005-0000-0000-00000E6B0000}"/>
    <cellStyle name="Note 4 23 4 2 2 4" xfId="22123" xr:uid="{00000000-0005-0000-0000-00000F6B0000}"/>
    <cellStyle name="Note 4 23 4 2 2 5" xfId="36576" xr:uid="{00000000-0005-0000-0000-0000106B0000}"/>
    <cellStyle name="Note 4 23 4 2 3" xfId="7149" xr:uid="{00000000-0005-0000-0000-0000116B0000}"/>
    <cellStyle name="Note 4 23 4 2 3 2" xfId="24584" xr:uid="{00000000-0005-0000-0000-0000126B0000}"/>
    <cellStyle name="Note 4 23 4 2 3 3" xfId="39037" xr:uid="{00000000-0005-0000-0000-0000136B0000}"/>
    <cellStyle name="Note 4 23 4 2 4" xfId="9590" xr:uid="{00000000-0005-0000-0000-0000146B0000}"/>
    <cellStyle name="Note 4 23 4 2 4 2" xfId="27025" xr:uid="{00000000-0005-0000-0000-0000156B0000}"/>
    <cellStyle name="Note 4 23 4 2 4 3" xfId="41478" xr:uid="{00000000-0005-0000-0000-0000166B0000}"/>
    <cellStyle name="Note 4 23 4 2 5" xfId="12010" xr:uid="{00000000-0005-0000-0000-0000176B0000}"/>
    <cellStyle name="Note 4 23 4 2 5 2" xfId="29445" xr:uid="{00000000-0005-0000-0000-0000186B0000}"/>
    <cellStyle name="Note 4 23 4 2 5 3" xfId="43898" xr:uid="{00000000-0005-0000-0000-0000196B0000}"/>
    <cellStyle name="Note 4 23 4 2 6" xfId="19017" xr:uid="{00000000-0005-0000-0000-00001A6B0000}"/>
    <cellStyle name="Note 4 23 4 3" xfId="2177" xr:uid="{00000000-0005-0000-0000-00001B6B0000}"/>
    <cellStyle name="Note 4 23 4 3 2" xfId="4688" xr:uid="{00000000-0005-0000-0000-00001C6B0000}"/>
    <cellStyle name="Note 4 23 4 3 2 2" xfId="14142" xr:uid="{00000000-0005-0000-0000-00001D6B0000}"/>
    <cellStyle name="Note 4 23 4 3 2 2 2" xfId="31577" xr:uid="{00000000-0005-0000-0000-00001E6B0000}"/>
    <cellStyle name="Note 4 23 4 3 2 2 3" xfId="46030" xr:uid="{00000000-0005-0000-0000-00001F6B0000}"/>
    <cellStyle name="Note 4 23 4 3 2 3" xfId="16603" xr:uid="{00000000-0005-0000-0000-0000206B0000}"/>
    <cellStyle name="Note 4 23 4 3 2 3 2" xfId="34038" xr:uid="{00000000-0005-0000-0000-0000216B0000}"/>
    <cellStyle name="Note 4 23 4 3 2 3 3" xfId="48491" xr:uid="{00000000-0005-0000-0000-0000226B0000}"/>
    <cellStyle name="Note 4 23 4 3 2 4" xfId="22124" xr:uid="{00000000-0005-0000-0000-0000236B0000}"/>
    <cellStyle name="Note 4 23 4 3 2 5" xfId="36577" xr:uid="{00000000-0005-0000-0000-0000246B0000}"/>
    <cellStyle name="Note 4 23 4 3 3" xfId="7150" xr:uid="{00000000-0005-0000-0000-0000256B0000}"/>
    <cellStyle name="Note 4 23 4 3 3 2" xfId="24585" xr:uid="{00000000-0005-0000-0000-0000266B0000}"/>
    <cellStyle name="Note 4 23 4 3 3 3" xfId="39038" xr:uid="{00000000-0005-0000-0000-0000276B0000}"/>
    <cellStyle name="Note 4 23 4 3 4" xfId="9591" xr:uid="{00000000-0005-0000-0000-0000286B0000}"/>
    <cellStyle name="Note 4 23 4 3 4 2" xfId="27026" xr:uid="{00000000-0005-0000-0000-0000296B0000}"/>
    <cellStyle name="Note 4 23 4 3 4 3" xfId="41479" xr:uid="{00000000-0005-0000-0000-00002A6B0000}"/>
    <cellStyle name="Note 4 23 4 3 5" xfId="12011" xr:uid="{00000000-0005-0000-0000-00002B6B0000}"/>
    <cellStyle name="Note 4 23 4 3 5 2" xfId="29446" xr:uid="{00000000-0005-0000-0000-00002C6B0000}"/>
    <cellStyle name="Note 4 23 4 3 5 3" xfId="43899" xr:uid="{00000000-0005-0000-0000-00002D6B0000}"/>
    <cellStyle name="Note 4 23 4 3 6" xfId="19018" xr:uid="{00000000-0005-0000-0000-00002E6B0000}"/>
    <cellStyle name="Note 4 23 4 4" xfId="2178" xr:uid="{00000000-0005-0000-0000-00002F6B0000}"/>
    <cellStyle name="Note 4 23 4 4 2" xfId="4689" xr:uid="{00000000-0005-0000-0000-0000306B0000}"/>
    <cellStyle name="Note 4 23 4 4 2 2" xfId="22125" xr:uid="{00000000-0005-0000-0000-0000316B0000}"/>
    <cellStyle name="Note 4 23 4 4 2 3" xfId="36578" xr:uid="{00000000-0005-0000-0000-0000326B0000}"/>
    <cellStyle name="Note 4 23 4 4 3" xfId="7151" xr:uid="{00000000-0005-0000-0000-0000336B0000}"/>
    <cellStyle name="Note 4 23 4 4 3 2" xfId="24586" xr:uid="{00000000-0005-0000-0000-0000346B0000}"/>
    <cellStyle name="Note 4 23 4 4 3 3" xfId="39039" xr:uid="{00000000-0005-0000-0000-0000356B0000}"/>
    <cellStyle name="Note 4 23 4 4 4" xfId="9592" xr:uid="{00000000-0005-0000-0000-0000366B0000}"/>
    <cellStyle name="Note 4 23 4 4 4 2" xfId="27027" xr:uid="{00000000-0005-0000-0000-0000376B0000}"/>
    <cellStyle name="Note 4 23 4 4 4 3" xfId="41480" xr:uid="{00000000-0005-0000-0000-0000386B0000}"/>
    <cellStyle name="Note 4 23 4 4 5" xfId="12012" xr:uid="{00000000-0005-0000-0000-0000396B0000}"/>
    <cellStyle name="Note 4 23 4 4 5 2" xfId="29447" xr:uid="{00000000-0005-0000-0000-00003A6B0000}"/>
    <cellStyle name="Note 4 23 4 4 5 3" xfId="43900" xr:uid="{00000000-0005-0000-0000-00003B6B0000}"/>
    <cellStyle name="Note 4 23 4 4 6" xfId="15314" xr:uid="{00000000-0005-0000-0000-00003C6B0000}"/>
    <cellStyle name="Note 4 23 4 4 6 2" xfId="32749" xr:uid="{00000000-0005-0000-0000-00003D6B0000}"/>
    <cellStyle name="Note 4 23 4 4 6 3" xfId="47202" xr:uid="{00000000-0005-0000-0000-00003E6B0000}"/>
    <cellStyle name="Note 4 23 4 4 7" xfId="19019" xr:uid="{00000000-0005-0000-0000-00003F6B0000}"/>
    <cellStyle name="Note 4 23 4 4 8" xfId="20476" xr:uid="{00000000-0005-0000-0000-0000406B0000}"/>
    <cellStyle name="Note 4 23 4 5" xfId="4686" xr:uid="{00000000-0005-0000-0000-0000416B0000}"/>
    <cellStyle name="Note 4 23 4 5 2" xfId="14140" xr:uid="{00000000-0005-0000-0000-0000426B0000}"/>
    <cellStyle name="Note 4 23 4 5 2 2" xfId="31575" xr:uid="{00000000-0005-0000-0000-0000436B0000}"/>
    <cellStyle name="Note 4 23 4 5 2 3" xfId="46028" xr:uid="{00000000-0005-0000-0000-0000446B0000}"/>
    <cellStyle name="Note 4 23 4 5 3" xfId="16601" xr:uid="{00000000-0005-0000-0000-0000456B0000}"/>
    <cellStyle name="Note 4 23 4 5 3 2" xfId="34036" xr:uid="{00000000-0005-0000-0000-0000466B0000}"/>
    <cellStyle name="Note 4 23 4 5 3 3" xfId="48489" xr:uid="{00000000-0005-0000-0000-0000476B0000}"/>
    <cellStyle name="Note 4 23 4 5 4" xfId="22122" xr:uid="{00000000-0005-0000-0000-0000486B0000}"/>
    <cellStyle name="Note 4 23 4 5 5" xfId="36575" xr:uid="{00000000-0005-0000-0000-0000496B0000}"/>
    <cellStyle name="Note 4 23 4 6" xfId="7148" xr:uid="{00000000-0005-0000-0000-00004A6B0000}"/>
    <cellStyle name="Note 4 23 4 6 2" xfId="24583" xr:uid="{00000000-0005-0000-0000-00004B6B0000}"/>
    <cellStyle name="Note 4 23 4 6 3" xfId="39036" xr:uid="{00000000-0005-0000-0000-00004C6B0000}"/>
    <cellStyle name="Note 4 23 4 7" xfId="9589" xr:uid="{00000000-0005-0000-0000-00004D6B0000}"/>
    <cellStyle name="Note 4 23 4 7 2" xfId="27024" xr:uid="{00000000-0005-0000-0000-00004E6B0000}"/>
    <cellStyle name="Note 4 23 4 7 3" xfId="41477" xr:uid="{00000000-0005-0000-0000-00004F6B0000}"/>
    <cellStyle name="Note 4 23 4 8" xfId="12009" xr:uid="{00000000-0005-0000-0000-0000506B0000}"/>
    <cellStyle name="Note 4 23 4 8 2" xfId="29444" xr:uid="{00000000-0005-0000-0000-0000516B0000}"/>
    <cellStyle name="Note 4 23 4 8 3" xfId="43897" xr:uid="{00000000-0005-0000-0000-0000526B0000}"/>
    <cellStyle name="Note 4 23 4 9" xfId="19016" xr:uid="{00000000-0005-0000-0000-0000536B0000}"/>
    <cellStyle name="Note 4 23 5" xfId="2179" xr:uid="{00000000-0005-0000-0000-0000546B0000}"/>
    <cellStyle name="Note 4 23 5 2" xfId="4690" xr:uid="{00000000-0005-0000-0000-0000556B0000}"/>
    <cellStyle name="Note 4 23 5 2 2" xfId="14143" xr:uid="{00000000-0005-0000-0000-0000566B0000}"/>
    <cellStyle name="Note 4 23 5 2 2 2" xfId="31578" xr:uid="{00000000-0005-0000-0000-0000576B0000}"/>
    <cellStyle name="Note 4 23 5 2 2 3" xfId="46031" xr:uid="{00000000-0005-0000-0000-0000586B0000}"/>
    <cellStyle name="Note 4 23 5 2 3" xfId="16604" xr:uid="{00000000-0005-0000-0000-0000596B0000}"/>
    <cellStyle name="Note 4 23 5 2 3 2" xfId="34039" xr:uid="{00000000-0005-0000-0000-00005A6B0000}"/>
    <cellStyle name="Note 4 23 5 2 3 3" xfId="48492" xr:uid="{00000000-0005-0000-0000-00005B6B0000}"/>
    <cellStyle name="Note 4 23 5 2 4" xfId="22126" xr:uid="{00000000-0005-0000-0000-00005C6B0000}"/>
    <cellStyle name="Note 4 23 5 2 5" xfId="36579" xr:uid="{00000000-0005-0000-0000-00005D6B0000}"/>
    <cellStyle name="Note 4 23 5 3" xfId="7152" xr:uid="{00000000-0005-0000-0000-00005E6B0000}"/>
    <cellStyle name="Note 4 23 5 3 2" xfId="24587" xr:uid="{00000000-0005-0000-0000-00005F6B0000}"/>
    <cellStyle name="Note 4 23 5 3 3" xfId="39040" xr:uid="{00000000-0005-0000-0000-0000606B0000}"/>
    <cellStyle name="Note 4 23 5 4" xfId="9593" xr:uid="{00000000-0005-0000-0000-0000616B0000}"/>
    <cellStyle name="Note 4 23 5 4 2" xfId="27028" xr:uid="{00000000-0005-0000-0000-0000626B0000}"/>
    <cellStyle name="Note 4 23 5 4 3" xfId="41481" xr:uid="{00000000-0005-0000-0000-0000636B0000}"/>
    <cellStyle name="Note 4 23 5 5" xfId="12013" xr:uid="{00000000-0005-0000-0000-0000646B0000}"/>
    <cellStyle name="Note 4 23 5 5 2" xfId="29448" xr:uid="{00000000-0005-0000-0000-0000656B0000}"/>
    <cellStyle name="Note 4 23 5 5 3" xfId="43901" xr:uid="{00000000-0005-0000-0000-0000666B0000}"/>
    <cellStyle name="Note 4 23 5 6" xfId="19020" xr:uid="{00000000-0005-0000-0000-0000676B0000}"/>
    <cellStyle name="Note 4 23 6" xfId="2180" xr:uid="{00000000-0005-0000-0000-0000686B0000}"/>
    <cellStyle name="Note 4 23 6 2" xfId="4691" xr:uid="{00000000-0005-0000-0000-0000696B0000}"/>
    <cellStyle name="Note 4 23 6 2 2" xfId="14144" xr:uid="{00000000-0005-0000-0000-00006A6B0000}"/>
    <cellStyle name="Note 4 23 6 2 2 2" xfId="31579" xr:uid="{00000000-0005-0000-0000-00006B6B0000}"/>
    <cellStyle name="Note 4 23 6 2 2 3" xfId="46032" xr:uid="{00000000-0005-0000-0000-00006C6B0000}"/>
    <cellStyle name="Note 4 23 6 2 3" xfId="16605" xr:uid="{00000000-0005-0000-0000-00006D6B0000}"/>
    <cellStyle name="Note 4 23 6 2 3 2" xfId="34040" xr:uid="{00000000-0005-0000-0000-00006E6B0000}"/>
    <cellStyle name="Note 4 23 6 2 3 3" xfId="48493" xr:uid="{00000000-0005-0000-0000-00006F6B0000}"/>
    <cellStyle name="Note 4 23 6 2 4" xfId="22127" xr:uid="{00000000-0005-0000-0000-0000706B0000}"/>
    <cellStyle name="Note 4 23 6 2 5" xfId="36580" xr:uid="{00000000-0005-0000-0000-0000716B0000}"/>
    <cellStyle name="Note 4 23 6 3" xfId="7153" xr:uid="{00000000-0005-0000-0000-0000726B0000}"/>
    <cellStyle name="Note 4 23 6 3 2" xfId="24588" xr:uid="{00000000-0005-0000-0000-0000736B0000}"/>
    <cellStyle name="Note 4 23 6 3 3" xfId="39041" xr:uid="{00000000-0005-0000-0000-0000746B0000}"/>
    <cellStyle name="Note 4 23 6 4" xfId="9594" xr:uid="{00000000-0005-0000-0000-0000756B0000}"/>
    <cellStyle name="Note 4 23 6 4 2" xfId="27029" xr:uid="{00000000-0005-0000-0000-0000766B0000}"/>
    <cellStyle name="Note 4 23 6 4 3" xfId="41482" xr:uid="{00000000-0005-0000-0000-0000776B0000}"/>
    <cellStyle name="Note 4 23 6 5" xfId="12014" xr:uid="{00000000-0005-0000-0000-0000786B0000}"/>
    <cellStyle name="Note 4 23 6 5 2" xfId="29449" xr:uid="{00000000-0005-0000-0000-0000796B0000}"/>
    <cellStyle name="Note 4 23 6 5 3" xfId="43902" xr:uid="{00000000-0005-0000-0000-00007A6B0000}"/>
    <cellStyle name="Note 4 23 6 6" xfId="19021" xr:uid="{00000000-0005-0000-0000-00007B6B0000}"/>
    <cellStyle name="Note 4 23 7" xfId="2181" xr:uid="{00000000-0005-0000-0000-00007C6B0000}"/>
    <cellStyle name="Note 4 23 7 2" xfId="4692" xr:uid="{00000000-0005-0000-0000-00007D6B0000}"/>
    <cellStyle name="Note 4 23 7 2 2" xfId="22128" xr:uid="{00000000-0005-0000-0000-00007E6B0000}"/>
    <cellStyle name="Note 4 23 7 2 3" xfId="36581" xr:uid="{00000000-0005-0000-0000-00007F6B0000}"/>
    <cellStyle name="Note 4 23 7 3" xfId="7154" xr:uid="{00000000-0005-0000-0000-0000806B0000}"/>
    <cellStyle name="Note 4 23 7 3 2" xfId="24589" xr:uid="{00000000-0005-0000-0000-0000816B0000}"/>
    <cellStyle name="Note 4 23 7 3 3" xfId="39042" xr:uid="{00000000-0005-0000-0000-0000826B0000}"/>
    <cellStyle name="Note 4 23 7 4" xfId="9595" xr:uid="{00000000-0005-0000-0000-0000836B0000}"/>
    <cellStyle name="Note 4 23 7 4 2" xfId="27030" xr:uid="{00000000-0005-0000-0000-0000846B0000}"/>
    <cellStyle name="Note 4 23 7 4 3" xfId="41483" xr:uid="{00000000-0005-0000-0000-0000856B0000}"/>
    <cellStyle name="Note 4 23 7 5" xfId="12015" xr:uid="{00000000-0005-0000-0000-0000866B0000}"/>
    <cellStyle name="Note 4 23 7 5 2" xfId="29450" xr:uid="{00000000-0005-0000-0000-0000876B0000}"/>
    <cellStyle name="Note 4 23 7 5 3" xfId="43903" xr:uid="{00000000-0005-0000-0000-0000886B0000}"/>
    <cellStyle name="Note 4 23 7 6" xfId="15315" xr:uid="{00000000-0005-0000-0000-0000896B0000}"/>
    <cellStyle name="Note 4 23 7 6 2" xfId="32750" xr:uid="{00000000-0005-0000-0000-00008A6B0000}"/>
    <cellStyle name="Note 4 23 7 6 3" xfId="47203" xr:uid="{00000000-0005-0000-0000-00008B6B0000}"/>
    <cellStyle name="Note 4 23 7 7" xfId="19022" xr:uid="{00000000-0005-0000-0000-00008C6B0000}"/>
    <cellStyle name="Note 4 23 7 8" xfId="20477" xr:uid="{00000000-0005-0000-0000-00008D6B0000}"/>
    <cellStyle name="Note 4 23 8" xfId="4677" xr:uid="{00000000-0005-0000-0000-00008E6B0000}"/>
    <cellStyle name="Note 4 23 8 2" xfId="14133" xr:uid="{00000000-0005-0000-0000-00008F6B0000}"/>
    <cellStyle name="Note 4 23 8 2 2" xfId="31568" xr:uid="{00000000-0005-0000-0000-0000906B0000}"/>
    <cellStyle name="Note 4 23 8 2 3" xfId="46021" xr:uid="{00000000-0005-0000-0000-0000916B0000}"/>
    <cellStyle name="Note 4 23 8 3" xfId="16594" xr:uid="{00000000-0005-0000-0000-0000926B0000}"/>
    <cellStyle name="Note 4 23 8 3 2" xfId="34029" xr:uid="{00000000-0005-0000-0000-0000936B0000}"/>
    <cellStyle name="Note 4 23 8 3 3" xfId="48482" xr:uid="{00000000-0005-0000-0000-0000946B0000}"/>
    <cellStyle name="Note 4 23 8 4" xfId="22113" xr:uid="{00000000-0005-0000-0000-0000956B0000}"/>
    <cellStyle name="Note 4 23 8 5" xfId="36566" xr:uid="{00000000-0005-0000-0000-0000966B0000}"/>
    <cellStyle name="Note 4 23 9" xfId="7139" xr:uid="{00000000-0005-0000-0000-0000976B0000}"/>
    <cellStyle name="Note 4 23 9 2" xfId="24574" xr:uid="{00000000-0005-0000-0000-0000986B0000}"/>
    <cellStyle name="Note 4 23 9 3" xfId="39027" xr:uid="{00000000-0005-0000-0000-0000996B0000}"/>
    <cellStyle name="Note 4 24" xfId="2182" xr:uid="{00000000-0005-0000-0000-00009A6B0000}"/>
    <cellStyle name="Note 4 24 10" xfId="9596" xr:uid="{00000000-0005-0000-0000-00009B6B0000}"/>
    <cellStyle name="Note 4 24 10 2" xfId="27031" xr:uid="{00000000-0005-0000-0000-00009C6B0000}"/>
    <cellStyle name="Note 4 24 10 3" xfId="41484" xr:uid="{00000000-0005-0000-0000-00009D6B0000}"/>
    <cellStyle name="Note 4 24 11" xfId="12016" xr:uid="{00000000-0005-0000-0000-00009E6B0000}"/>
    <cellStyle name="Note 4 24 11 2" xfId="29451" xr:uid="{00000000-0005-0000-0000-00009F6B0000}"/>
    <cellStyle name="Note 4 24 11 3" xfId="43904" xr:uid="{00000000-0005-0000-0000-0000A06B0000}"/>
    <cellStyle name="Note 4 24 12" xfId="19023" xr:uid="{00000000-0005-0000-0000-0000A16B0000}"/>
    <cellStyle name="Note 4 24 2" xfId="2183" xr:uid="{00000000-0005-0000-0000-0000A26B0000}"/>
    <cellStyle name="Note 4 24 2 2" xfId="2184" xr:uid="{00000000-0005-0000-0000-0000A36B0000}"/>
    <cellStyle name="Note 4 24 2 2 2" xfId="4695" xr:uid="{00000000-0005-0000-0000-0000A46B0000}"/>
    <cellStyle name="Note 4 24 2 2 2 2" xfId="14147" xr:uid="{00000000-0005-0000-0000-0000A56B0000}"/>
    <cellStyle name="Note 4 24 2 2 2 2 2" xfId="31582" xr:uid="{00000000-0005-0000-0000-0000A66B0000}"/>
    <cellStyle name="Note 4 24 2 2 2 2 3" xfId="46035" xr:uid="{00000000-0005-0000-0000-0000A76B0000}"/>
    <cellStyle name="Note 4 24 2 2 2 3" xfId="16608" xr:uid="{00000000-0005-0000-0000-0000A86B0000}"/>
    <cellStyle name="Note 4 24 2 2 2 3 2" xfId="34043" xr:uid="{00000000-0005-0000-0000-0000A96B0000}"/>
    <cellStyle name="Note 4 24 2 2 2 3 3" xfId="48496" xr:uid="{00000000-0005-0000-0000-0000AA6B0000}"/>
    <cellStyle name="Note 4 24 2 2 2 4" xfId="22131" xr:uid="{00000000-0005-0000-0000-0000AB6B0000}"/>
    <cellStyle name="Note 4 24 2 2 2 5" xfId="36584" xr:uid="{00000000-0005-0000-0000-0000AC6B0000}"/>
    <cellStyle name="Note 4 24 2 2 3" xfId="7157" xr:uid="{00000000-0005-0000-0000-0000AD6B0000}"/>
    <cellStyle name="Note 4 24 2 2 3 2" xfId="24592" xr:uid="{00000000-0005-0000-0000-0000AE6B0000}"/>
    <cellStyle name="Note 4 24 2 2 3 3" xfId="39045" xr:uid="{00000000-0005-0000-0000-0000AF6B0000}"/>
    <cellStyle name="Note 4 24 2 2 4" xfId="9598" xr:uid="{00000000-0005-0000-0000-0000B06B0000}"/>
    <cellStyle name="Note 4 24 2 2 4 2" xfId="27033" xr:uid="{00000000-0005-0000-0000-0000B16B0000}"/>
    <cellStyle name="Note 4 24 2 2 4 3" xfId="41486" xr:uid="{00000000-0005-0000-0000-0000B26B0000}"/>
    <cellStyle name="Note 4 24 2 2 5" xfId="12018" xr:uid="{00000000-0005-0000-0000-0000B36B0000}"/>
    <cellStyle name="Note 4 24 2 2 5 2" xfId="29453" xr:uid="{00000000-0005-0000-0000-0000B46B0000}"/>
    <cellStyle name="Note 4 24 2 2 5 3" xfId="43906" xr:uid="{00000000-0005-0000-0000-0000B56B0000}"/>
    <cellStyle name="Note 4 24 2 2 6" xfId="19025" xr:uid="{00000000-0005-0000-0000-0000B66B0000}"/>
    <cellStyle name="Note 4 24 2 3" xfId="2185" xr:uid="{00000000-0005-0000-0000-0000B76B0000}"/>
    <cellStyle name="Note 4 24 2 3 2" xfId="4696" xr:uid="{00000000-0005-0000-0000-0000B86B0000}"/>
    <cellStyle name="Note 4 24 2 3 2 2" xfId="14148" xr:uid="{00000000-0005-0000-0000-0000B96B0000}"/>
    <cellStyle name="Note 4 24 2 3 2 2 2" xfId="31583" xr:uid="{00000000-0005-0000-0000-0000BA6B0000}"/>
    <cellStyle name="Note 4 24 2 3 2 2 3" xfId="46036" xr:uid="{00000000-0005-0000-0000-0000BB6B0000}"/>
    <cellStyle name="Note 4 24 2 3 2 3" xfId="16609" xr:uid="{00000000-0005-0000-0000-0000BC6B0000}"/>
    <cellStyle name="Note 4 24 2 3 2 3 2" xfId="34044" xr:uid="{00000000-0005-0000-0000-0000BD6B0000}"/>
    <cellStyle name="Note 4 24 2 3 2 3 3" xfId="48497" xr:uid="{00000000-0005-0000-0000-0000BE6B0000}"/>
    <cellStyle name="Note 4 24 2 3 2 4" xfId="22132" xr:uid="{00000000-0005-0000-0000-0000BF6B0000}"/>
    <cellStyle name="Note 4 24 2 3 2 5" xfId="36585" xr:uid="{00000000-0005-0000-0000-0000C06B0000}"/>
    <cellStyle name="Note 4 24 2 3 3" xfId="7158" xr:uid="{00000000-0005-0000-0000-0000C16B0000}"/>
    <cellStyle name="Note 4 24 2 3 3 2" xfId="24593" xr:uid="{00000000-0005-0000-0000-0000C26B0000}"/>
    <cellStyle name="Note 4 24 2 3 3 3" xfId="39046" xr:uid="{00000000-0005-0000-0000-0000C36B0000}"/>
    <cellStyle name="Note 4 24 2 3 4" xfId="9599" xr:uid="{00000000-0005-0000-0000-0000C46B0000}"/>
    <cellStyle name="Note 4 24 2 3 4 2" xfId="27034" xr:uid="{00000000-0005-0000-0000-0000C56B0000}"/>
    <cellStyle name="Note 4 24 2 3 4 3" xfId="41487" xr:uid="{00000000-0005-0000-0000-0000C66B0000}"/>
    <cellStyle name="Note 4 24 2 3 5" xfId="12019" xr:uid="{00000000-0005-0000-0000-0000C76B0000}"/>
    <cellStyle name="Note 4 24 2 3 5 2" xfId="29454" xr:uid="{00000000-0005-0000-0000-0000C86B0000}"/>
    <cellStyle name="Note 4 24 2 3 5 3" xfId="43907" xr:uid="{00000000-0005-0000-0000-0000C96B0000}"/>
    <cellStyle name="Note 4 24 2 3 6" xfId="19026" xr:uid="{00000000-0005-0000-0000-0000CA6B0000}"/>
    <cellStyle name="Note 4 24 2 4" xfId="2186" xr:uid="{00000000-0005-0000-0000-0000CB6B0000}"/>
    <cellStyle name="Note 4 24 2 4 2" xfId="4697" xr:uid="{00000000-0005-0000-0000-0000CC6B0000}"/>
    <cellStyle name="Note 4 24 2 4 2 2" xfId="22133" xr:uid="{00000000-0005-0000-0000-0000CD6B0000}"/>
    <cellStyle name="Note 4 24 2 4 2 3" xfId="36586" xr:uid="{00000000-0005-0000-0000-0000CE6B0000}"/>
    <cellStyle name="Note 4 24 2 4 3" xfId="7159" xr:uid="{00000000-0005-0000-0000-0000CF6B0000}"/>
    <cellStyle name="Note 4 24 2 4 3 2" xfId="24594" xr:uid="{00000000-0005-0000-0000-0000D06B0000}"/>
    <cellStyle name="Note 4 24 2 4 3 3" xfId="39047" xr:uid="{00000000-0005-0000-0000-0000D16B0000}"/>
    <cellStyle name="Note 4 24 2 4 4" xfId="9600" xr:uid="{00000000-0005-0000-0000-0000D26B0000}"/>
    <cellStyle name="Note 4 24 2 4 4 2" xfId="27035" xr:uid="{00000000-0005-0000-0000-0000D36B0000}"/>
    <cellStyle name="Note 4 24 2 4 4 3" xfId="41488" xr:uid="{00000000-0005-0000-0000-0000D46B0000}"/>
    <cellStyle name="Note 4 24 2 4 5" xfId="12020" xr:uid="{00000000-0005-0000-0000-0000D56B0000}"/>
    <cellStyle name="Note 4 24 2 4 5 2" xfId="29455" xr:uid="{00000000-0005-0000-0000-0000D66B0000}"/>
    <cellStyle name="Note 4 24 2 4 5 3" xfId="43908" xr:uid="{00000000-0005-0000-0000-0000D76B0000}"/>
    <cellStyle name="Note 4 24 2 4 6" xfId="15316" xr:uid="{00000000-0005-0000-0000-0000D86B0000}"/>
    <cellStyle name="Note 4 24 2 4 6 2" xfId="32751" xr:uid="{00000000-0005-0000-0000-0000D96B0000}"/>
    <cellStyle name="Note 4 24 2 4 6 3" xfId="47204" xr:uid="{00000000-0005-0000-0000-0000DA6B0000}"/>
    <cellStyle name="Note 4 24 2 4 7" xfId="19027" xr:uid="{00000000-0005-0000-0000-0000DB6B0000}"/>
    <cellStyle name="Note 4 24 2 4 8" xfId="20478" xr:uid="{00000000-0005-0000-0000-0000DC6B0000}"/>
    <cellStyle name="Note 4 24 2 5" xfId="4694" xr:uid="{00000000-0005-0000-0000-0000DD6B0000}"/>
    <cellStyle name="Note 4 24 2 5 2" xfId="14146" xr:uid="{00000000-0005-0000-0000-0000DE6B0000}"/>
    <cellStyle name="Note 4 24 2 5 2 2" xfId="31581" xr:uid="{00000000-0005-0000-0000-0000DF6B0000}"/>
    <cellStyle name="Note 4 24 2 5 2 3" xfId="46034" xr:uid="{00000000-0005-0000-0000-0000E06B0000}"/>
    <cellStyle name="Note 4 24 2 5 3" xfId="16607" xr:uid="{00000000-0005-0000-0000-0000E16B0000}"/>
    <cellStyle name="Note 4 24 2 5 3 2" xfId="34042" xr:uid="{00000000-0005-0000-0000-0000E26B0000}"/>
    <cellStyle name="Note 4 24 2 5 3 3" xfId="48495" xr:uid="{00000000-0005-0000-0000-0000E36B0000}"/>
    <cellStyle name="Note 4 24 2 5 4" xfId="22130" xr:uid="{00000000-0005-0000-0000-0000E46B0000}"/>
    <cellStyle name="Note 4 24 2 5 5" xfId="36583" xr:uid="{00000000-0005-0000-0000-0000E56B0000}"/>
    <cellStyle name="Note 4 24 2 6" xfId="7156" xr:uid="{00000000-0005-0000-0000-0000E66B0000}"/>
    <cellStyle name="Note 4 24 2 6 2" xfId="24591" xr:uid="{00000000-0005-0000-0000-0000E76B0000}"/>
    <cellStyle name="Note 4 24 2 6 3" xfId="39044" xr:uid="{00000000-0005-0000-0000-0000E86B0000}"/>
    <cellStyle name="Note 4 24 2 7" xfId="9597" xr:uid="{00000000-0005-0000-0000-0000E96B0000}"/>
    <cellStyle name="Note 4 24 2 7 2" xfId="27032" xr:uid="{00000000-0005-0000-0000-0000EA6B0000}"/>
    <cellStyle name="Note 4 24 2 7 3" xfId="41485" xr:uid="{00000000-0005-0000-0000-0000EB6B0000}"/>
    <cellStyle name="Note 4 24 2 8" xfId="12017" xr:uid="{00000000-0005-0000-0000-0000EC6B0000}"/>
    <cellStyle name="Note 4 24 2 8 2" xfId="29452" xr:uid="{00000000-0005-0000-0000-0000ED6B0000}"/>
    <cellStyle name="Note 4 24 2 8 3" xfId="43905" xr:uid="{00000000-0005-0000-0000-0000EE6B0000}"/>
    <cellStyle name="Note 4 24 2 9" xfId="19024" xr:uid="{00000000-0005-0000-0000-0000EF6B0000}"/>
    <cellStyle name="Note 4 24 3" xfId="2187" xr:uid="{00000000-0005-0000-0000-0000F06B0000}"/>
    <cellStyle name="Note 4 24 3 2" xfId="2188" xr:uid="{00000000-0005-0000-0000-0000F16B0000}"/>
    <cellStyle name="Note 4 24 3 2 2" xfId="4699" xr:uid="{00000000-0005-0000-0000-0000F26B0000}"/>
    <cellStyle name="Note 4 24 3 2 2 2" xfId="14150" xr:uid="{00000000-0005-0000-0000-0000F36B0000}"/>
    <cellStyle name="Note 4 24 3 2 2 2 2" xfId="31585" xr:uid="{00000000-0005-0000-0000-0000F46B0000}"/>
    <cellStyle name="Note 4 24 3 2 2 2 3" xfId="46038" xr:uid="{00000000-0005-0000-0000-0000F56B0000}"/>
    <cellStyle name="Note 4 24 3 2 2 3" xfId="16611" xr:uid="{00000000-0005-0000-0000-0000F66B0000}"/>
    <cellStyle name="Note 4 24 3 2 2 3 2" xfId="34046" xr:uid="{00000000-0005-0000-0000-0000F76B0000}"/>
    <cellStyle name="Note 4 24 3 2 2 3 3" xfId="48499" xr:uid="{00000000-0005-0000-0000-0000F86B0000}"/>
    <cellStyle name="Note 4 24 3 2 2 4" xfId="22135" xr:uid="{00000000-0005-0000-0000-0000F96B0000}"/>
    <cellStyle name="Note 4 24 3 2 2 5" xfId="36588" xr:uid="{00000000-0005-0000-0000-0000FA6B0000}"/>
    <cellStyle name="Note 4 24 3 2 3" xfId="7161" xr:uid="{00000000-0005-0000-0000-0000FB6B0000}"/>
    <cellStyle name="Note 4 24 3 2 3 2" xfId="24596" xr:uid="{00000000-0005-0000-0000-0000FC6B0000}"/>
    <cellStyle name="Note 4 24 3 2 3 3" xfId="39049" xr:uid="{00000000-0005-0000-0000-0000FD6B0000}"/>
    <cellStyle name="Note 4 24 3 2 4" xfId="9602" xr:uid="{00000000-0005-0000-0000-0000FE6B0000}"/>
    <cellStyle name="Note 4 24 3 2 4 2" xfId="27037" xr:uid="{00000000-0005-0000-0000-0000FF6B0000}"/>
    <cellStyle name="Note 4 24 3 2 4 3" xfId="41490" xr:uid="{00000000-0005-0000-0000-0000006C0000}"/>
    <cellStyle name="Note 4 24 3 2 5" xfId="12022" xr:uid="{00000000-0005-0000-0000-0000016C0000}"/>
    <cellStyle name="Note 4 24 3 2 5 2" xfId="29457" xr:uid="{00000000-0005-0000-0000-0000026C0000}"/>
    <cellStyle name="Note 4 24 3 2 5 3" xfId="43910" xr:uid="{00000000-0005-0000-0000-0000036C0000}"/>
    <cellStyle name="Note 4 24 3 2 6" xfId="19029" xr:uid="{00000000-0005-0000-0000-0000046C0000}"/>
    <cellStyle name="Note 4 24 3 3" xfId="2189" xr:uid="{00000000-0005-0000-0000-0000056C0000}"/>
    <cellStyle name="Note 4 24 3 3 2" xfId="4700" xr:uid="{00000000-0005-0000-0000-0000066C0000}"/>
    <cellStyle name="Note 4 24 3 3 2 2" xfId="14151" xr:uid="{00000000-0005-0000-0000-0000076C0000}"/>
    <cellStyle name="Note 4 24 3 3 2 2 2" xfId="31586" xr:uid="{00000000-0005-0000-0000-0000086C0000}"/>
    <cellStyle name="Note 4 24 3 3 2 2 3" xfId="46039" xr:uid="{00000000-0005-0000-0000-0000096C0000}"/>
    <cellStyle name="Note 4 24 3 3 2 3" xfId="16612" xr:uid="{00000000-0005-0000-0000-00000A6C0000}"/>
    <cellStyle name="Note 4 24 3 3 2 3 2" xfId="34047" xr:uid="{00000000-0005-0000-0000-00000B6C0000}"/>
    <cellStyle name="Note 4 24 3 3 2 3 3" xfId="48500" xr:uid="{00000000-0005-0000-0000-00000C6C0000}"/>
    <cellStyle name="Note 4 24 3 3 2 4" xfId="22136" xr:uid="{00000000-0005-0000-0000-00000D6C0000}"/>
    <cellStyle name="Note 4 24 3 3 2 5" xfId="36589" xr:uid="{00000000-0005-0000-0000-00000E6C0000}"/>
    <cellStyle name="Note 4 24 3 3 3" xfId="7162" xr:uid="{00000000-0005-0000-0000-00000F6C0000}"/>
    <cellStyle name="Note 4 24 3 3 3 2" xfId="24597" xr:uid="{00000000-0005-0000-0000-0000106C0000}"/>
    <cellStyle name="Note 4 24 3 3 3 3" xfId="39050" xr:uid="{00000000-0005-0000-0000-0000116C0000}"/>
    <cellStyle name="Note 4 24 3 3 4" xfId="9603" xr:uid="{00000000-0005-0000-0000-0000126C0000}"/>
    <cellStyle name="Note 4 24 3 3 4 2" xfId="27038" xr:uid="{00000000-0005-0000-0000-0000136C0000}"/>
    <cellStyle name="Note 4 24 3 3 4 3" xfId="41491" xr:uid="{00000000-0005-0000-0000-0000146C0000}"/>
    <cellStyle name="Note 4 24 3 3 5" xfId="12023" xr:uid="{00000000-0005-0000-0000-0000156C0000}"/>
    <cellStyle name="Note 4 24 3 3 5 2" xfId="29458" xr:uid="{00000000-0005-0000-0000-0000166C0000}"/>
    <cellStyle name="Note 4 24 3 3 5 3" xfId="43911" xr:uid="{00000000-0005-0000-0000-0000176C0000}"/>
    <cellStyle name="Note 4 24 3 3 6" xfId="19030" xr:uid="{00000000-0005-0000-0000-0000186C0000}"/>
    <cellStyle name="Note 4 24 3 4" xfId="2190" xr:uid="{00000000-0005-0000-0000-0000196C0000}"/>
    <cellStyle name="Note 4 24 3 4 2" xfId="4701" xr:uid="{00000000-0005-0000-0000-00001A6C0000}"/>
    <cellStyle name="Note 4 24 3 4 2 2" xfId="22137" xr:uid="{00000000-0005-0000-0000-00001B6C0000}"/>
    <cellStyle name="Note 4 24 3 4 2 3" xfId="36590" xr:uid="{00000000-0005-0000-0000-00001C6C0000}"/>
    <cellStyle name="Note 4 24 3 4 3" xfId="7163" xr:uid="{00000000-0005-0000-0000-00001D6C0000}"/>
    <cellStyle name="Note 4 24 3 4 3 2" xfId="24598" xr:uid="{00000000-0005-0000-0000-00001E6C0000}"/>
    <cellStyle name="Note 4 24 3 4 3 3" xfId="39051" xr:uid="{00000000-0005-0000-0000-00001F6C0000}"/>
    <cellStyle name="Note 4 24 3 4 4" xfId="9604" xr:uid="{00000000-0005-0000-0000-0000206C0000}"/>
    <cellStyle name="Note 4 24 3 4 4 2" xfId="27039" xr:uid="{00000000-0005-0000-0000-0000216C0000}"/>
    <cellStyle name="Note 4 24 3 4 4 3" xfId="41492" xr:uid="{00000000-0005-0000-0000-0000226C0000}"/>
    <cellStyle name="Note 4 24 3 4 5" xfId="12024" xr:uid="{00000000-0005-0000-0000-0000236C0000}"/>
    <cellStyle name="Note 4 24 3 4 5 2" xfId="29459" xr:uid="{00000000-0005-0000-0000-0000246C0000}"/>
    <cellStyle name="Note 4 24 3 4 5 3" xfId="43912" xr:uid="{00000000-0005-0000-0000-0000256C0000}"/>
    <cellStyle name="Note 4 24 3 4 6" xfId="15317" xr:uid="{00000000-0005-0000-0000-0000266C0000}"/>
    <cellStyle name="Note 4 24 3 4 6 2" xfId="32752" xr:uid="{00000000-0005-0000-0000-0000276C0000}"/>
    <cellStyle name="Note 4 24 3 4 6 3" xfId="47205" xr:uid="{00000000-0005-0000-0000-0000286C0000}"/>
    <cellStyle name="Note 4 24 3 4 7" xfId="19031" xr:uid="{00000000-0005-0000-0000-0000296C0000}"/>
    <cellStyle name="Note 4 24 3 4 8" xfId="20479" xr:uid="{00000000-0005-0000-0000-00002A6C0000}"/>
    <cellStyle name="Note 4 24 3 5" xfId="4698" xr:uid="{00000000-0005-0000-0000-00002B6C0000}"/>
    <cellStyle name="Note 4 24 3 5 2" xfId="14149" xr:uid="{00000000-0005-0000-0000-00002C6C0000}"/>
    <cellStyle name="Note 4 24 3 5 2 2" xfId="31584" xr:uid="{00000000-0005-0000-0000-00002D6C0000}"/>
    <cellStyle name="Note 4 24 3 5 2 3" xfId="46037" xr:uid="{00000000-0005-0000-0000-00002E6C0000}"/>
    <cellStyle name="Note 4 24 3 5 3" xfId="16610" xr:uid="{00000000-0005-0000-0000-00002F6C0000}"/>
    <cellStyle name="Note 4 24 3 5 3 2" xfId="34045" xr:uid="{00000000-0005-0000-0000-0000306C0000}"/>
    <cellStyle name="Note 4 24 3 5 3 3" xfId="48498" xr:uid="{00000000-0005-0000-0000-0000316C0000}"/>
    <cellStyle name="Note 4 24 3 5 4" xfId="22134" xr:uid="{00000000-0005-0000-0000-0000326C0000}"/>
    <cellStyle name="Note 4 24 3 5 5" xfId="36587" xr:uid="{00000000-0005-0000-0000-0000336C0000}"/>
    <cellStyle name="Note 4 24 3 6" xfId="7160" xr:uid="{00000000-0005-0000-0000-0000346C0000}"/>
    <cellStyle name="Note 4 24 3 6 2" xfId="24595" xr:uid="{00000000-0005-0000-0000-0000356C0000}"/>
    <cellStyle name="Note 4 24 3 6 3" xfId="39048" xr:uid="{00000000-0005-0000-0000-0000366C0000}"/>
    <cellStyle name="Note 4 24 3 7" xfId="9601" xr:uid="{00000000-0005-0000-0000-0000376C0000}"/>
    <cellStyle name="Note 4 24 3 7 2" xfId="27036" xr:uid="{00000000-0005-0000-0000-0000386C0000}"/>
    <cellStyle name="Note 4 24 3 7 3" xfId="41489" xr:uid="{00000000-0005-0000-0000-0000396C0000}"/>
    <cellStyle name="Note 4 24 3 8" xfId="12021" xr:uid="{00000000-0005-0000-0000-00003A6C0000}"/>
    <cellStyle name="Note 4 24 3 8 2" xfId="29456" xr:uid="{00000000-0005-0000-0000-00003B6C0000}"/>
    <cellStyle name="Note 4 24 3 8 3" xfId="43909" xr:uid="{00000000-0005-0000-0000-00003C6C0000}"/>
    <cellStyle name="Note 4 24 3 9" xfId="19028" xr:uid="{00000000-0005-0000-0000-00003D6C0000}"/>
    <cellStyle name="Note 4 24 4" xfId="2191" xr:uid="{00000000-0005-0000-0000-00003E6C0000}"/>
    <cellStyle name="Note 4 24 4 2" xfId="2192" xr:uid="{00000000-0005-0000-0000-00003F6C0000}"/>
    <cellStyle name="Note 4 24 4 2 2" xfId="4703" xr:uid="{00000000-0005-0000-0000-0000406C0000}"/>
    <cellStyle name="Note 4 24 4 2 2 2" xfId="14153" xr:uid="{00000000-0005-0000-0000-0000416C0000}"/>
    <cellStyle name="Note 4 24 4 2 2 2 2" xfId="31588" xr:uid="{00000000-0005-0000-0000-0000426C0000}"/>
    <cellStyle name="Note 4 24 4 2 2 2 3" xfId="46041" xr:uid="{00000000-0005-0000-0000-0000436C0000}"/>
    <cellStyle name="Note 4 24 4 2 2 3" xfId="16614" xr:uid="{00000000-0005-0000-0000-0000446C0000}"/>
    <cellStyle name="Note 4 24 4 2 2 3 2" xfId="34049" xr:uid="{00000000-0005-0000-0000-0000456C0000}"/>
    <cellStyle name="Note 4 24 4 2 2 3 3" xfId="48502" xr:uid="{00000000-0005-0000-0000-0000466C0000}"/>
    <cellStyle name="Note 4 24 4 2 2 4" xfId="22139" xr:uid="{00000000-0005-0000-0000-0000476C0000}"/>
    <cellStyle name="Note 4 24 4 2 2 5" xfId="36592" xr:uid="{00000000-0005-0000-0000-0000486C0000}"/>
    <cellStyle name="Note 4 24 4 2 3" xfId="7165" xr:uid="{00000000-0005-0000-0000-0000496C0000}"/>
    <cellStyle name="Note 4 24 4 2 3 2" xfId="24600" xr:uid="{00000000-0005-0000-0000-00004A6C0000}"/>
    <cellStyle name="Note 4 24 4 2 3 3" xfId="39053" xr:uid="{00000000-0005-0000-0000-00004B6C0000}"/>
    <cellStyle name="Note 4 24 4 2 4" xfId="9606" xr:uid="{00000000-0005-0000-0000-00004C6C0000}"/>
    <cellStyle name="Note 4 24 4 2 4 2" xfId="27041" xr:uid="{00000000-0005-0000-0000-00004D6C0000}"/>
    <cellStyle name="Note 4 24 4 2 4 3" xfId="41494" xr:uid="{00000000-0005-0000-0000-00004E6C0000}"/>
    <cellStyle name="Note 4 24 4 2 5" xfId="12026" xr:uid="{00000000-0005-0000-0000-00004F6C0000}"/>
    <cellStyle name="Note 4 24 4 2 5 2" xfId="29461" xr:uid="{00000000-0005-0000-0000-0000506C0000}"/>
    <cellStyle name="Note 4 24 4 2 5 3" xfId="43914" xr:uid="{00000000-0005-0000-0000-0000516C0000}"/>
    <cellStyle name="Note 4 24 4 2 6" xfId="19033" xr:uid="{00000000-0005-0000-0000-0000526C0000}"/>
    <cellStyle name="Note 4 24 4 3" xfId="2193" xr:uid="{00000000-0005-0000-0000-0000536C0000}"/>
    <cellStyle name="Note 4 24 4 3 2" xfId="4704" xr:uid="{00000000-0005-0000-0000-0000546C0000}"/>
    <cellStyle name="Note 4 24 4 3 2 2" xfId="14154" xr:uid="{00000000-0005-0000-0000-0000556C0000}"/>
    <cellStyle name="Note 4 24 4 3 2 2 2" xfId="31589" xr:uid="{00000000-0005-0000-0000-0000566C0000}"/>
    <cellStyle name="Note 4 24 4 3 2 2 3" xfId="46042" xr:uid="{00000000-0005-0000-0000-0000576C0000}"/>
    <cellStyle name="Note 4 24 4 3 2 3" xfId="16615" xr:uid="{00000000-0005-0000-0000-0000586C0000}"/>
    <cellStyle name="Note 4 24 4 3 2 3 2" xfId="34050" xr:uid="{00000000-0005-0000-0000-0000596C0000}"/>
    <cellStyle name="Note 4 24 4 3 2 3 3" xfId="48503" xr:uid="{00000000-0005-0000-0000-00005A6C0000}"/>
    <cellStyle name="Note 4 24 4 3 2 4" xfId="22140" xr:uid="{00000000-0005-0000-0000-00005B6C0000}"/>
    <cellStyle name="Note 4 24 4 3 2 5" xfId="36593" xr:uid="{00000000-0005-0000-0000-00005C6C0000}"/>
    <cellStyle name="Note 4 24 4 3 3" xfId="7166" xr:uid="{00000000-0005-0000-0000-00005D6C0000}"/>
    <cellStyle name="Note 4 24 4 3 3 2" xfId="24601" xr:uid="{00000000-0005-0000-0000-00005E6C0000}"/>
    <cellStyle name="Note 4 24 4 3 3 3" xfId="39054" xr:uid="{00000000-0005-0000-0000-00005F6C0000}"/>
    <cellStyle name="Note 4 24 4 3 4" xfId="9607" xr:uid="{00000000-0005-0000-0000-0000606C0000}"/>
    <cellStyle name="Note 4 24 4 3 4 2" xfId="27042" xr:uid="{00000000-0005-0000-0000-0000616C0000}"/>
    <cellStyle name="Note 4 24 4 3 4 3" xfId="41495" xr:uid="{00000000-0005-0000-0000-0000626C0000}"/>
    <cellStyle name="Note 4 24 4 3 5" xfId="12027" xr:uid="{00000000-0005-0000-0000-0000636C0000}"/>
    <cellStyle name="Note 4 24 4 3 5 2" xfId="29462" xr:uid="{00000000-0005-0000-0000-0000646C0000}"/>
    <cellStyle name="Note 4 24 4 3 5 3" xfId="43915" xr:uid="{00000000-0005-0000-0000-0000656C0000}"/>
    <cellStyle name="Note 4 24 4 3 6" xfId="19034" xr:uid="{00000000-0005-0000-0000-0000666C0000}"/>
    <cellStyle name="Note 4 24 4 4" xfId="2194" xr:uid="{00000000-0005-0000-0000-0000676C0000}"/>
    <cellStyle name="Note 4 24 4 4 2" xfId="4705" xr:uid="{00000000-0005-0000-0000-0000686C0000}"/>
    <cellStyle name="Note 4 24 4 4 2 2" xfId="22141" xr:uid="{00000000-0005-0000-0000-0000696C0000}"/>
    <cellStyle name="Note 4 24 4 4 2 3" xfId="36594" xr:uid="{00000000-0005-0000-0000-00006A6C0000}"/>
    <cellStyle name="Note 4 24 4 4 3" xfId="7167" xr:uid="{00000000-0005-0000-0000-00006B6C0000}"/>
    <cellStyle name="Note 4 24 4 4 3 2" xfId="24602" xr:uid="{00000000-0005-0000-0000-00006C6C0000}"/>
    <cellStyle name="Note 4 24 4 4 3 3" xfId="39055" xr:uid="{00000000-0005-0000-0000-00006D6C0000}"/>
    <cellStyle name="Note 4 24 4 4 4" xfId="9608" xr:uid="{00000000-0005-0000-0000-00006E6C0000}"/>
    <cellStyle name="Note 4 24 4 4 4 2" xfId="27043" xr:uid="{00000000-0005-0000-0000-00006F6C0000}"/>
    <cellStyle name="Note 4 24 4 4 4 3" xfId="41496" xr:uid="{00000000-0005-0000-0000-0000706C0000}"/>
    <cellStyle name="Note 4 24 4 4 5" xfId="12028" xr:uid="{00000000-0005-0000-0000-0000716C0000}"/>
    <cellStyle name="Note 4 24 4 4 5 2" xfId="29463" xr:uid="{00000000-0005-0000-0000-0000726C0000}"/>
    <cellStyle name="Note 4 24 4 4 5 3" xfId="43916" xr:uid="{00000000-0005-0000-0000-0000736C0000}"/>
    <cellStyle name="Note 4 24 4 4 6" xfId="15318" xr:uid="{00000000-0005-0000-0000-0000746C0000}"/>
    <cellStyle name="Note 4 24 4 4 6 2" xfId="32753" xr:uid="{00000000-0005-0000-0000-0000756C0000}"/>
    <cellStyle name="Note 4 24 4 4 6 3" xfId="47206" xr:uid="{00000000-0005-0000-0000-0000766C0000}"/>
    <cellStyle name="Note 4 24 4 4 7" xfId="19035" xr:uid="{00000000-0005-0000-0000-0000776C0000}"/>
    <cellStyle name="Note 4 24 4 4 8" xfId="20480" xr:uid="{00000000-0005-0000-0000-0000786C0000}"/>
    <cellStyle name="Note 4 24 4 5" xfId="4702" xr:uid="{00000000-0005-0000-0000-0000796C0000}"/>
    <cellStyle name="Note 4 24 4 5 2" xfId="14152" xr:uid="{00000000-0005-0000-0000-00007A6C0000}"/>
    <cellStyle name="Note 4 24 4 5 2 2" xfId="31587" xr:uid="{00000000-0005-0000-0000-00007B6C0000}"/>
    <cellStyle name="Note 4 24 4 5 2 3" xfId="46040" xr:uid="{00000000-0005-0000-0000-00007C6C0000}"/>
    <cellStyle name="Note 4 24 4 5 3" xfId="16613" xr:uid="{00000000-0005-0000-0000-00007D6C0000}"/>
    <cellStyle name="Note 4 24 4 5 3 2" xfId="34048" xr:uid="{00000000-0005-0000-0000-00007E6C0000}"/>
    <cellStyle name="Note 4 24 4 5 3 3" xfId="48501" xr:uid="{00000000-0005-0000-0000-00007F6C0000}"/>
    <cellStyle name="Note 4 24 4 5 4" xfId="22138" xr:uid="{00000000-0005-0000-0000-0000806C0000}"/>
    <cellStyle name="Note 4 24 4 5 5" xfId="36591" xr:uid="{00000000-0005-0000-0000-0000816C0000}"/>
    <cellStyle name="Note 4 24 4 6" xfId="7164" xr:uid="{00000000-0005-0000-0000-0000826C0000}"/>
    <cellStyle name="Note 4 24 4 6 2" xfId="24599" xr:uid="{00000000-0005-0000-0000-0000836C0000}"/>
    <cellStyle name="Note 4 24 4 6 3" xfId="39052" xr:uid="{00000000-0005-0000-0000-0000846C0000}"/>
    <cellStyle name="Note 4 24 4 7" xfId="9605" xr:uid="{00000000-0005-0000-0000-0000856C0000}"/>
    <cellStyle name="Note 4 24 4 7 2" xfId="27040" xr:uid="{00000000-0005-0000-0000-0000866C0000}"/>
    <cellStyle name="Note 4 24 4 7 3" xfId="41493" xr:uid="{00000000-0005-0000-0000-0000876C0000}"/>
    <cellStyle name="Note 4 24 4 8" xfId="12025" xr:uid="{00000000-0005-0000-0000-0000886C0000}"/>
    <cellStyle name="Note 4 24 4 8 2" xfId="29460" xr:uid="{00000000-0005-0000-0000-0000896C0000}"/>
    <cellStyle name="Note 4 24 4 8 3" xfId="43913" xr:uid="{00000000-0005-0000-0000-00008A6C0000}"/>
    <cellStyle name="Note 4 24 4 9" xfId="19032" xr:uid="{00000000-0005-0000-0000-00008B6C0000}"/>
    <cellStyle name="Note 4 24 5" xfId="2195" xr:uid="{00000000-0005-0000-0000-00008C6C0000}"/>
    <cellStyle name="Note 4 24 5 2" xfId="4706" xr:uid="{00000000-0005-0000-0000-00008D6C0000}"/>
    <cellStyle name="Note 4 24 5 2 2" xfId="14155" xr:uid="{00000000-0005-0000-0000-00008E6C0000}"/>
    <cellStyle name="Note 4 24 5 2 2 2" xfId="31590" xr:uid="{00000000-0005-0000-0000-00008F6C0000}"/>
    <cellStyle name="Note 4 24 5 2 2 3" xfId="46043" xr:uid="{00000000-0005-0000-0000-0000906C0000}"/>
    <cellStyle name="Note 4 24 5 2 3" xfId="16616" xr:uid="{00000000-0005-0000-0000-0000916C0000}"/>
    <cellStyle name="Note 4 24 5 2 3 2" xfId="34051" xr:uid="{00000000-0005-0000-0000-0000926C0000}"/>
    <cellStyle name="Note 4 24 5 2 3 3" xfId="48504" xr:uid="{00000000-0005-0000-0000-0000936C0000}"/>
    <cellStyle name="Note 4 24 5 2 4" xfId="22142" xr:uid="{00000000-0005-0000-0000-0000946C0000}"/>
    <cellStyle name="Note 4 24 5 2 5" xfId="36595" xr:uid="{00000000-0005-0000-0000-0000956C0000}"/>
    <cellStyle name="Note 4 24 5 3" xfId="7168" xr:uid="{00000000-0005-0000-0000-0000966C0000}"/>
    <cellStyle name="Note 4 24 5 3 2" xfId="24603" xr:uid="{00000000-0005-0000-0000-0000976C0000}"/>
    <cellStyle name="Note 4 24 5 3 3" xfId="39056" xr:uid="{00000000-0005-0000-0000-0000986C0000}"/>
    <cellStyle name="Note 4 24 5 4" xfId="9609" xr:uid="{00000000-0005-0000-0000-0000996C0000}"/>
    <cellStyle name="Note 4 24 5 4 2" xfId="27044" xr:uid="{00000000-0005-0000-0000-00009A6C0000}"/>
    <cellStyle name="Note 4 24 5 4 3" xfId="41497" xr:uid="{00000000-0005-0000-0000-00009B6C0000}"/>
    <cellStyle name="Note 4 24 5 5" xfId="12029" xr:uid="{00000000-0005-0000-0000-00009C6C0000}"/>
    <cellStyle name="Note 4 24 5 5 2" xfId="29464" xr:uid="{00000000-0005-0000-0000-00009D6C0000}"/>
    <cellStyle name="Note 4 24 5 5 3" xfId="43917" xr:uid="{00000000-0005-0000-0000-00009E6C0000}"/>
    <cellStyle name="Note 4 24 5 6" xfId="19036" xr:uid="{00000000-0005-0000-0000-00009F6C0000}"/>
    <cellStyle name="Note 4 24 6" xfId="2196" xr:uid="{00000000-0005-0000-0000-0000A06C0000}"/>
    <cellStyle name="Note 4 24 6 2" xfId="4707" xr:uid="{00000000-0005-0000-0000-0000A16C0000}"/>
    <cellStyle name="Note 4 24 6 2 2" xfId="14156" xr:uid="{00000000-0005-0000-0000-0000A26C0000}"/>
    <cellStyle name="Note 4 24 6 2 2 2" xfId="31591" xr:uid="{00000000-0005-0000-0000-0000A36C0000}"/>
    <cellStyle name="Note 4 24 6 2 2 3" xfId="46044" xr:uid="{00000000-0005-0000-0000-0000A46C0000}"/>
    <cellStyle name="Note 4 24 6 2 3" xfId="16617" xr:uid="{00000000-0005-0000-0000-0000A56C0000}"/>
    <cellStyle name="Note 4 24 6 2 3 2" xfId="34052" xr:uid="{00000000-0005-0000-0000-0000A66C0000}"/>
    <cellStyle name="Note 4 24 6 2 3 3" xfId="48505" xr:uid="{00000000-0005-0000-0000-0000A76C0000}"/>
    <cellStyle name="Note 4 24 6 2 4" xfId="22143" xr:uid="{00000000-0005-0000-0000-0000A86C0000}"/>
    <cellStyle name="Note 4 24 6 2 5" xfId="36596" xr:uid="{00000000-0005-0000-0000-0000A96C0000}"/>
    <cellStyle name="Note 4 24 6 3" xfId="7169" xr:uid="{00000000-0005-0000-0000-0000AA6C0000}"/>
    <cellStyle name="Note 4 24 6 3 2" xfId="24604" xr:uid="{00000000-0005-0000-0000-0000AB6C0000}"/>
    <cellStyle name="Note 4 24 6 3 3" xfId="39057" xr:uid="{00000000-0005-0000-0000-0000AC6C0000}"/>
    <cellStyle name="Note 4 24 6 4" xfId="9610" xr:uid="{00000000-0005-0000-0000-0000AD6C0000}"/>
    <cellStyle name="Note 4 24 6 4 2" xfId="27045" xr:uid="{00000000-0005-0000-0000-0000AE6C0000}"/>
    <cellStyle name="Note 4 24 6 4 3" xfId="41498" xr:uid="{00000000-0005-0000-0000-0000AF6C0000}"/>
    <cellStyle name="Note 4 24 6 5" xfId="12030" xr:uid="{00000000-0005-0000-0000-0000B06C0000}"/>
    <cellStyle name="Note 4 24 6 5 2" xfId="29465" xr:uid="{00000000-0005-0000-0000-0000B16C0000}"/>
    <cellStyle name="Note 4 24 6 5 3" xfId="43918" xr:uid="{00000000-0005-0000-0000-0000B26C0000}"/>
    <cellStyle name="Note 4 24 6 6" xfId="19037" xr:uid="{00000000-0005-0000-0000-0000B36C0000}"/>
    <cellStyle name="Note 4 24 7" xfId="2197" xr:uid="{00000000-0005-0000-0000-0000B46C0000}"/>
    <cellStyle name="Note 4 24 7 2" xfId="4708" xr:uid="{00000000-0005-0000-0000-0000B56C0000}"/>
    <cellStyle name="Note 4 24 7 2 2" xfId="22144" xr:uid="{00000000-0005-0000-0000-0000B66C0000}"/>
    <cellStyle name="Note 4 24 7 2 3" xfId="36597" xr:uid="{00000000-0005-0000-0000-0000B76C0000}"/>
    <cellStyle name="Note 4 24 7 3" xfId="7170" xr:uid="{00000000-0005-0000-0000-0000B86C0000}"/>
    <cellStyle name="Note 4 24 7 3 2" xfId="24605" xr:uid="{00000000-0005-0000-0000-0000B96C0000}"/>
    <cellStyle name="Note 4 24 7 3 3" xfId="39058" xr:uid="{00000000-0005-0000-0000-0000BA6C0000}"/>
    <cellStyle name="Note 4 24 7 4" xfId="9611" xr:uid="{00000000-0005-0000-0000-0000BB6C0000}"/>
    <cellStyle name="Note 4 24 7 4 2" xfId="27046" xr:uid="{00000000-0005-0000-0000-0000BC6C0000}"/>
    <cellStyle name="Note 4 24 7 4 3" xfId="41499" xr:uid="{00000000-0005-0000-0000-0000BD6C0000}"/>
    <cellStyle name="Note 4 24 7 5" xfId="12031" xr:uid="{00000000-0005-0000-0000-0000BE6C0000}"/>
    <cellStyle name="Note 4 24 7 5 2" xfId="29466" xr:uid="{00000000-0005-0000-0000-0000BF6C0000}"/>
    <cellStyle name="Note 4 24 7 5 3" xfId="43919" xr:uid="{00000000-0005-0000-0000-0000C06C0000}"/>
    <cellStyle name="Note 4 24 7 6" xfId="15319" xr:uid="{00000000-0005-0000-0000-0000C16C0000}"/>
    <cellStyle name="Note 4 24 7 6 2" xfId="32754" xr:uid="{00000000-0005-0000-0000-0000C26C0000}"/>
    <cellStyle name="Note 4 24 7 6 3" xfId="47207" xr:uid="{00000000-0005-0000-0000-0000C36C0000}"/>
    <cellStyle name="Note 4 24 7 7" xfId="19038" xr:uid="{00000000-0005-0000-0000-0000C46C0000}"/>
    <cellStyle name="Note 4 24 7 8" xfId="20481" xr:uid="{00000000-0005-0000-0000-0000C56C0000}"/>
    <cellStyle name="Note 4 24 8" xfId="4693" xr:uid="{00000000-0005-0000-0000-0000C66C0000}"/>
    <cellStyle name="Note 4 24 8 2" xfId="14145" xr:uid="{00000000-0005-0000-0000-0000C76C0000}"/>
    <cellStyle name="Note 4 24 8 2 2" xfId="31580" xr:uid="{00000000-0005-0000-0000-0000C86C0000}"/>
    <cellStyle name="Note 4 24 8 2 3" xfId="46033" xr:uid="{00000000-0005-0000-0000-0000C96C0000}"/>
    <cellStyle name="Note 4 24 8 3" xfId="16606" xr:uid="{00000000-0005-0000-0000-0000CA6C0000}"/>
    <cellStyle name="Note 4 24 8 3 2" xfId="34041" xr:uid="{00000000-0005-0000-0000-0000CB6C0000}"/>
    <cellStyle name="Note 4 24 8 3 3" xfId="48494" xr:uid="{00000000-0005-0000-0000-0000CC6C0000}"/>
    <cellStyle name="Note 4 24 8 4" xfId="22129" xr:uid="{00000000-0005-0000-0000-0000CD6C0000}"/>
    <cellStyle name="Note 4 24 8 5" xfId="36582" xr:uid="{00000000-0005-0000-0000-0000CE6C0000}"/>
    <cellStyle name="Note 4 24 9" xfId="7155" xr:uid="{00000000-0005-0000-0000-0000CF6C0000}"/>
    <cellStyle name="Note 4 24 9 2" xfId="24590" xr:uid="{00000000-0005-0000-0000-0000D06C0000}"/>
    <cellStyle name="Note 4 24 9 3" xfId="39043" xr:uid="{00000000-0005-0000-0000-0000D16C0000}"/>
    <cellStyle name="Note 4 25" xfId="2198" xr:uid="{00000000-0005-0000-0000-0000D26C0000}"/>
    <cellStyle name="Note 4 25 2" xfId="2199" xr:uid="{00000000-0005-0000-0000-0000D36C0000}"/>
    <cellStyle name="Note 4 25 2 2" xfId="4710" xr:uid="{00000000-0005-0000-0000-0000D46C0000}"/>
    <cellStyle name="Note 4 25 2 2 2" xfId="14158" xr:uid="{00000000-0005-0000-0000-0000D56C0000}"/>
    <cellStyle name="Note 4 25 2 2 2 2" xfId="31593" xr:uid="{00000000-0005-0000-0000-0000D66C0000}"/>
    <cellStyle name="Note 4 25 2 2 2 3" xfId="46046" xr:uid="{00000000-0005-0000-0000-0000D76C0000}"/>
    <cellStyle name="Note 4 25 2 2 3" xfId="16619" xr:uid="{00000000-0005-0000-0000-0000D86C0000}"/>
    <cellStyle name="Note 4 25 2 2 3 2" xfId="34054" xr:uid="{00000000-0005-0000-0000-0000D96C0000}"/>
    <cellStyle name="Note 4 25 2 2 3 3" xfId="48507" xr:uid="{00000000-0005-0000-0000-0000DA6C0000}"/>
    <cellStyle name="Note 4 25 2 2 4" xfId="22146" xr:uid="{00000000-0005-0000-0000-0000DB6C0000}"/>
    <cellStyle name="Note 4 25 2 2 5" xfId="36599" xr:uid="{00000000-0005-0000-0000-0000DC6C0000}"/>
    <cellStyle name="Note 4 25 2 3" xfId="7172" xr:uid="{00000000-0005-0000-0000-0000DD6C0000}"/>
    <cellStyle name="Note 4 25 2 3 2" xfId="24607" xr:uid="{00000000-0005-0000-0000-0000DE6C0000}"/>
    <cellStyle name="Note 4 25 2 3 3" xfId="39060" xr:uid="{00000000-0005-0000-0000-0000DF6C0000}"/>
    <cellStyle name="Note 4 25 2 4" xfId="9613" xr:uid="{00000000-0005-0000-0000-0000E06C0000}"/>
    <cellStyle name="Note 4 25 2 4 2" xfId="27048" xr:uid="{00000000-0005-0000-0000-0000E16C0000}"/>
    <cellStyle name="Note 4 25 2 4 3" xfId="41501" xr:uid="{00000000-0005-0000-0000-0000E26C0000}"/>
    <cellStyle name="Note 4 25 2 5" xfId="12033" xr:uid="{00000000-0005-0000-0000-0000E36C0000}"/>
    <cellStyle name="Note 4 25 2 5 2" xfId="29468" xr:uid="{00000000-0005-0000-0000-0000E46C0000}"/>
    <cellStyle name="Note 4 25 2 5 3" xfId="43921" xr:uid="{00000000-0005-0000-0000-0000E56C0000}"/>
    <cellStyle name="Note 4 25 2 6" xfId="19040" xr:uid="{00000000-0005-0000-0000-0000E66C0000}"/>
    <cellStyle name="Note 4 25 3" xfId="2200" xr:uid="{00000000-0005-0000-0000-0000E76C0000}"/>
    <cellStyle name="Note 4 25 3 2" xfId="4711" xr:uid="{00000000-0005-0000-0000-0000E86C0000}"/>
    <cellStyle name="Note 4 25 3 2 2" xfId="14159" xr:uid="{00000000-0005-0000-0000-0000E96C0000}"/>
    <cellStyle name="Note 4 25 3 2 2 2" xfId="31594" xr:uid="{00000000-0005-0000-0000-0000EA6C0000}"/>
    <cellStyle name="Note 4 25 3 2 2 3" xfId="46047" xr:uid="{00000000-0005-0000-0000-0000EB6C0000}"/>
    <cellStyle name="Note 4 25 3 2 3" xfId="16620" xr:uid="{00000000-0005-0000-0000-0000EC6C0000}"/>
    <cellStyle name="Note 4 25 3 2 3 2" xfId="34055" xr:uid="{00000000-0005-0000-0000-0000ED6C0000}"/>
    <cellStyle name="Note 4 25 3 2 3 3" xfId="48508" xr:uid="{00000000-0005-0000-0000-0000EE6C0000}"/>
    <cellStyle name="Note 4 25 3 2 4" xfId="22147" xr:uid="{00000000-0005-0000-0000-0000EF6C0000}"/>
    <cellStyle name="Note 4 25 3 2 5" xfId="36600" xr:uid="{00000000-0005-0000-0000-0000F06C0000}"/>
    <cellStyle name="Note 4 25 3 3" xfId="7173" xr:uid="{00000000-0005-0000-0000-0000F16C0000}"/>
    <cellStyle name="Note 4 25 3 3 2" xfId="24608" xr:uid="{00000000-0005-0000-0000-0000F26C0000}"/>
    <cellStyle name="Note 4 25 3 3 3" xfId="39061" xr:uid="{00000000-0005-0000-0000-0000F36C0000}"/>
    <cellStyle name="Note 4 25 3 4" xfId="9614" xr:uid="{00000000-0005-0000-0000-0000F46C0000}"/>
    <cellStyle name="Note 4 25 3 4 2" xfId="27049" xr:uid="{00000000-0005-0000-0000-0000F56C0000}"/>
    <cellStyle name="Note 4 25 3 4 3" xfId="41502" xr:uid="{00000000-0005-0000-0000-0000F66C0000}"/>
    <cellStyle name="Note 4 25 3 5" xfId="12034" xr:uid="{00000000-0005-0000-0000-0000F76C0000}"/>
    <cellStyle name="Note 4 25 3 5 2" xfId="29469" xr:uid="{00000000-0005-0000-0000-0000F86C0000}"/>
    <cellStyle name="Note 4 25 3 5 3" xfId="43922" xr:uid="{00000000-0005-0000-0000-0000F96C0000}"/>
    <cellStyle name="Note 4 25 3 6" xfId="19041" xr:uid="{00000000-0005-0000-0000-0000FA6C0000}"/>
    <cellStyle name="Note 4 25 4" xfId="2201" xr:uid="{00000000-0005-0000-0000-0000FB6C0000}"/>
    <cellStyle name="Note 4 25 4 2" xfId="4712" xr:uid="{00000000-0005-0000-0000-0000FC6C0000}"/>
    <cellStyle name="Note 4 25 4 2 2" xfId="22148" xr:uid="{00000000-0005-0000-0000-0000FD6C0000}"/>
    <cellStyle name="Note 4 25 4 2 3" xfId="36601" xr:uid="{00000000-0005-0000-0000-0000FE6C0000}"/>
    <cellStyle name="Note 4 25 4 3" xfId="7174" xr:uid="{00000000-0005-0000-0000-0000FF6C0000}"/>
    <cellStyle name="Note 4 25 4 3 2" xfId="24609" xr:uid="{00000000-0005-0000-0000-0000006D0000}"/>
    <cellStyle name="Note 4 25 4 3 3" xfId="39062" xr:uid="{00000000-0005-0000-0000-0000016D0000}"/>
    <cellStyle name="Note 4 25 4 4" xfId="9615" xr:uid="{00000000-0005-0000-0000-0000026D0000}"/>
    <cellStyle name="Note 4 25 4 4 2" xfId="27050" xr:uid="{00000000-0005-0000-0000-0000036D0000}"/>
    <cellStyle name="Note 4 25 4 4 3" xfId="41503" xr:uid="{00000000-0005-0000-0000-0000046D0000}"/>
    <cellStyle name="Note 4 25 4 5" xfId="12035" xr:uid="{00000000-0005-0000-0000-0000056D0000}"/>
    <cellStyle name="Note 4 25 4 5 2" xfId="29470" xr:uid="{00000000-0005-0000-0000-0000066D0000}"/>
    <cellStyle name="Note 4 25 4 5 3" xfId="43923" xr:uid="{00000000-0005-0000-0000-0000076D0000}"/>
    <cellStyle name="Note 4 25 4 6" xfId="15320" xr:uid="{00000000-0005-0000-0000-0000086D0000}"/>
    <cellStyle name="Note 4 25 4 6 2" xfId="32755" xr:uid="{00000000-0005-0000-0000-0000096D0000}"/>
    <cellStyle name="Note 4 25 4 6 3" xfId="47208" xr:uid="{00000000-0005-0000-0000-00000A6D0000}"/>
    <cellStyle name="Note 4 25 4 7" xfId="19042" xr:uid="{00000000-0005-0000-0000-00000B6D0000}"/>
    <cellStyle name="Note 4 25 4 8" xfId="20482" xr:uid="{00000000-0005-0000-0000-00000C6D0000}"/>
    <cellStyle name="Note 4 25 5" xfId="4709" xr:uid="{00000000-0005-0000-0000-00000D6D0000}"/>
    <cellStyle name="Note 4 25 5 2" xfId="14157" xr:uid="{00000000-0005-0000-0000-00000E6D0000}"/>
    <cellStyle name="Note 4 25 5 2 2" xfId="31592" xr:uid="{00000000-0005-0000-0000-00000F6D0000}"/>
    <cellStyle name="Note 4 25 5 2 3" xfId="46045" xr:uid="{00000000-0005-0000-0000-0000106D0000}"/>
    <cellStyle name="Note 4 25 5 3" xfId="16618" xr:uid="{00000000-0005-0000-0000-0000116D0000}"/>
    <cellStyle name="Note 4 25 5 3 2" xfId="34053" xr:uid="{00000000-0005-0000-0000-0000126D0000}"/>
    <cellStyle name="Note 4 25 5 3 3" xfId="48506" xr:uid="{00000000-0005-0000-0000-0000136D0000}"/>
    <cellStyle name="Note 4 25 5 4" xfId="22145" xr:uid="{00000000-0005-0000-0000-0000146D0000}"/>
    <cellStyle name="Note 4 25 5 5" xfId="36598" xr:uid="{00000000-0005-0000-0000-0000156D0000}"/>
    <cellStyle name="Note 4 25 6" xfId="7171" xr:uid="{00000000-0005-0000-0000-0000166D0000}"/>
    <cellStyle name="Note 4 25 6 2" xfId="24606" xr:uid="{00000000-0005-0000-0000-0000176D0000}"/>
    <cellStyle name="Note 4 25 6 3" xfId="39059" xr:uid="{00000000-0005-0000-0000-0000186D0000}"/>
    <cellStyle name="Note 4 25 7" xfId="9612" xr:uid="{00000000-0005-0000-0000-0000196D0000}"/>
    <cellStyle name="Note 4 25 7 2" xfId="27047" xr:uid="{00000000-0005-0000-0000-00001A6D0000}"/>
    <cellStyle name="Note 4 25 7 3" xfId="41500" xr:uid="{00000000-0005-0000-0000-00001B6D0000}"/>
    <cellStyle name="Note 4 25 8" xfId="12032" xr:uid="{00000000-0005-0000-0000-00001C6D0000}"/>
    <cellStyle name="Note 4 25 8 2" xfId="29467" xr:uid="{00000000-0005-0000-0000-00001D6D0000}"/>
    <cellStyle name="Note 4 25 8 3" xfId="43920" xr:uid="{00000000-0005-0000-0000-00001E6D0000}"/>
    <cellStyle name="Note 4 25 9" xfId="19039" xr:uid="{00000000-0005-0000-0000-00001F6D0000}"/>
    <cellStyle name="Note 4 26" xfId="2202" xr:uid="{00000000-0005-0000-0000-0000206D0000}"/>
    <cellStyle name="Note 4 26 2" xfId="2203" xr:uid="{00000000-0005-0000-0000-0000216D0000}"/>
    <cellStyle name="Note 4 26 2 2" xfId="4714" xr:uid="{00000000-0005-0000-0000-0000226D0000}"/>
    <cellStyle name="Note 4 26 2 2 2" xfId="14161" xr:uid="{00000000-0005-0000-0000-0000236D0000}"/>
    <cellStyle name="Note 4 26 2 2 2 2" xfId="31596" xr:uid="{00000000-0005-0000-0000-0000246D0000}"/>
    <cellStyle name="Note 4 26 2 2 2 3" xfId="46049" xr:uid="{00000000-0005-0000-0000-0000256D0000}"/>
    <cellStyle name="Note 4 26 2 2 3" xfId="16622" xr:uid="{00000000-0005-0000-0000-0000266D0000}"/>
    <cellStyle name="Note 4 26 2 2 3 2" xfId="34057" xr:uid="{00000000-0005-0000-0000-0000276D0000}"/>
    <cellStyle name="Note 4 26 2 2 3 3" xfId="48510" xr:uid="{00000000-0005-0000-0000-0000286D0000}"/>
    <cellStyle name="Note 4 26 2 2 4" xfId="22150" xr:uid="{00000000-0005-0000-0000-0000296D0000}"/>
    <cellStyle name="Note 4 26 2 2 5" xfId="36603" xr:uid="{00000000-0005-0000-0000-00002A6D0000}"/>
    <cellStyle name="Note 4 26 2 3" xfId="7176" xr:uid="{00000000-0005-0000-0000-00002B6D0000}"/>
    <cellStyle name="Note 4 26 2 3 2" xfId="24611" xr:uid="{00000000-0005-0000-0000-00002C6D0000}"/>
    <cellStyle name="Note 4 26 2 3 3" xfId="39064" xr:uid="{00000000-0005-0000-0000-00002D6D0000}"/>
    <cellStyle name="Note 4 26 2 4" xfId="9617" xr:uid="{00000000-0005-0000-0000-00002E6D0000}"/>
    <cellStyle name="Note 4 26 2 4 2" xfId="27052" xr:uid="{00000000-0005-0000-0000-00002F6D0000}"/>
    <cellStyle name="Note 4 26 2 4 3" xfId="41505" xr:uid="{00000000-0005-0000-0000-0000306D0000}"/>
    <cellStyle name="Note 4 26 2 5" xfId="12037" xr:uid="{00000000-0005-0000-0000-0000316D0000}"/>
    <cellStyle name="Note 4 26 2 5 2" xfId="29472" xr:uid="{00000000-0005-0000-0000-0000326D0000}"/>
    <cellStyle name="Note 4 26 2 5 3" xfId="43925" xr:uid="{00000000-0005-0000-0000-0000336D0000}"/>
    <cellStyle name="Note 4 26 2 6" xfId="19044" xr:uid="{00000000-0005-0000-0000-0000346D0000}"/>
    <cellStyle name="Note 4 26 3" xfId="2204" xr:uid="{00000000-0005-0000-0000-0000356D0000}"/>
    <cellStyle name="Note 4 26 3 2" xfId="4715" xr:uid="{00000000-0005-0000-0000-0000366D0000}"/>
    <cellStyle name="Note 4 26 3 2 2" xfId="14162" xr:uid="{00000000-0005-0000-0000-0000376D0000}"/>
    <cellStyle name="Note 4 26 3 2 2 2" xfId="31597" xr:uid="{00000000-0005-0000-0000-0000386D0000}"/>
    <cellStyle name="Note 4 26 3 2 2 3" xfId="46050" xr:uid="{00000000-0005-0000-0000-0000396D0000}"/>
    <cellStyle name="Note 4 26 3 2 3" xfId="16623" xr:uid="{00000000-0005-0000-0000-00003A6D0000}"/>
    <cellStyle name="Note 4 26 3 2 3 2" xfId="34058" xr:uid="{00000000-0005-0000-0000-00003B6D0000}"/>
    <cellStyle name="Note 4 26 3 2 3 3" xfId="48511" xr:uid="{00000000-0005-0000-0000-00003C6D0000}"/>
    <cellStyle name="Note 4 26 3 2 4" xfId="22151" xr:uid="{00000000-0005-0000-0000-00003D6D0000}"/>
    <cellStyle name="Note 4 26 3 2 5" xfId="36604" xr:uid="{00000000-0005-0000-0000-00003E6D0000}"/>
    <cellStyle name="Note 4 26 3 3" xfId="7177" xr:uid="{00000000-0005-0000-0000-00003F6D0000}"/>
    <cellStyle name="Note 4 26 3 3 2" xfId="24612" xr:uid="{00000000-0005-0000-0000-0000406D0000}"/>
    <cellStyle name="Note 4 26 3 3 3" xfId="39065" xr:uid="{00000000-0005-0000-0000-0000416D0000}"/>
    <cellStyle name="Note 4 26 3 4" xfId="9618" xr:uid="{00000000-0005-0000-0000-0000426D0000}"/>
    <cellStyle name="Note 4 26 3 4 2" xfId="27053" xr:uid="{00000000-0005-0000-0000-0000436D0000}"/>
    <cellStyle name="Note 4 26 3 4 3" xfId="41506" xr:uid="{00000000-0005-0000-0000-0000446D0000}"/>
    <cellStyle name="Note 4 26 3 5" xfId="12038" xr:uid="{00000000-0005-0000-0000-0000456D0000}"/>
    <cellStyle name="Note 4 26 3 5 2" xfId="29473" xr:uid="{00000000-0005-0000-0000-0000466D0000}"/>
    <cellStyle name="Note 4 26 3 5 3" xfId="43926" xr:uid="{00000000-0005-0000-0000-0000476D0000}"/>
    <cellStyle name="Note 4 26 3 6" xfId="19045" xr:uid="{00000000-0005-0000-0000-0000486D0000}"/>
    <cellStyle name="Note 4 26 4" xfId="2205" xr:uid="{00000000-0005-0000-0000-0000496D0000}"/>
    <cellStyle name="Note 4 26 4 2" xfId="4716" xr:uid="{00000000-0005-0000-0000-00004A6D0000}"/>
    <cellStyle name="Note 4 26 4 2 2" xfId="22152" xr:uid="{00000000-0005-0000-0000-00004B6D0000}"/>
    <cellStyle name="Note 4 26 4 2 3" xfId="36605" xr:uid="{00000000-0005-0000-0000-00004C6D0000}"/>
    <cellStyle name="Note 4 26 4 3" xfId="7178" xr:uid="{00000000-0005-0000-0000-00004D6D0000}"/>
    <cellStyle name="Note 4 26 4 3 2" xfId="24613" xr:uid="{00000000-0005-0000-0000-00004E6D0000}"/>
    <cellStyle name="Note 4 26 4 3 3" xfId="39066" xr:uid="{00000000-0005-0000-0000-00004F6D0000}"/>
    <cellStyle name="Note 4 26 4 4" xfId="9619" xr:uid="{00000000-0005-0000-0000-0000506D0000}"/>
    <cellStyle name="Note 4 26 4 4 2" xfId="27054" xr:uid="{00000000-0005-0000-0000-0000516D0000}"/>
    <cellStyle name="Note 4 26 4 4 3" xfId="41507" xr:uid="{00000000-0005-0000-0000-0000526D0000}"/>
    <cellStyle name="Note 4 26 4 5" xfId="12039" xr:uid="{00000000-0005-0000-0000-0000536D0000}"/>
    <cellStyle name="Note 4 26 4 5 2" xfId="29474" xr:uid="{00000000-0005-0000-0000-0000546D0000}"/>
    <cellStyle name="Note 4 26 4 5 3" xfId="43927" xr:uid="{00000000-0005-0000-0000-0000556D0000}"/>
    <cellStyle name="Note 4 26 4 6" xfId="15321" xr:uid="{00000000-0005-0000-0000-0000566D0000}"/>
    <cellStyle name="Note 4 26 4 6 2" xfId="32756" xr:uid="{00000000-0005-0000-0000-0000576D0000}"/>
    <cellStyle name="Note 4 26 4 6 3" xfId="47209" xr:uid="{00000000-0005-0000-0000-0000586D0000}"/>
    <cellStyle name="Note 4 26 4 7" xfId="19046" xr:uid="{00000000-0005-0000-0000-0000596D0000}"/>
    <cellStyle name="Note 4 26 4 8" xfId="20483" xr:uid="{00000000-0005-0000-0000-00005A6D0000}"/>
    <cellStyle name="Note 4 26 5" xfId="4713" xr:uid="{00000000-0005-0000-0000-00005B6D0000}"/>
    <cellStyle name="Note 4 26 5 2" xfId="14160" xr:uid="{00000000-0005-0000-0000-00005C6D0000}"/>
    <cellStyle name="Note 4 26 5 2 2" xfId="31595" xr:uid="{00000000-0005-0000-0000-00005D6D0000}"/>
    <cellStyle name="Note 4 26 5 2 3" xfId="46048" xr:uid="{00000000-0005-0000-0000-00005E6D0000}"/>
    <cellStyle name="Note 4 26 5 3" xfId="16621" xr:uid="{00000000-0005-0000-0000-00005F6D0000}"/>
    <cellStyle name="Note 4 26 5 3 2" xfId="34056" xr:uid="{00000000-0005-0000-0000-0000606D0000}"/>
    <cellStyle name="Note 4 26 5 3 3" xfId="48509" xr:uid="{00000000-0005-0000-0000-0000616D0000}"/>
    <cellStyle name="Note 4 26 5 4" xfId="22149" xr:uid="{00000000-0005-0000-0000-0000626D0000}"/>
    <cellStyle name="Note 4 26 5 5" xfId="36602" xr:uid="{00000000-0005-0000-0000-0000636D0000}"/>
    <cellStyle name="Note 4 26 6" xfId="7175" xr:uid="{00000000-0005-0000-0000-0000646D0000}"/>
    <cellStyle name="Note 4 26 6 2" xfId="24610" xr:uid="{00000000-0005-0000-0000-0000656D0000}"/>
    <cellStyle name="Note 4 26 6 3" xfId="39063" xr:uid="{00000000-0005-0000-0000-0000666D0000}"/>
    <cellStyle name="Note 4 26 7" xfId="9616" xr:uid="{00000000-0005-0000-0000-0000676D0000}"/>
    <cellStyle name="Note 4 26 7 2" xfId="27051" xr:uid="{00000000-0005-0000-0000-0000686D0000}"/>
    <cellStyle name="Note 4 26 7 3" xfId="41504" xr:uid="{00000000-0005-0000-0000-0000696D0000}"/>
    <cellStyle name="Note 4 26 8" xfId="12036" xr:uid="{00000000-0005-0000-0000-00006A6D0000}"/>
    <cellStyle name="Note 4 26 8 2" xfId="29471" xr:uid="{00000000-0005-0000-0000-00006B6D0000}"/>
    <cellStyle name="Note 4 26 8 3" xfId="43924" xr:uid="{00000000-0005-0000-0000-00006C6D0000}"/>
    <cellStyle name="Note 4 26 9" xfId="19043" xr:uid="{00000000-0005-0000-0000-00006D6D0000}"/>
    <cellStyle name="Note 4 27" xfId="2206" xr:uid="{00000000-0005-0000-0000-00006E6D0000}"/>
    <cellStyle name="Note 4 27 2" xfId="2207" xr:uid="{00000000-0005-0000-0000-00006F6D0000}"/>
    <cellStyle name="Note 4 27 2 2" xfId="4718" xr:uid="{00000000-0005-0000-0000-0000706D0000}"/>
    <cellStyle name="Note 4 27 2 2 2" xfId="14164" xr:uid="{00000000-0005-0000-0000-0000716D0000}"/>
    <cellStyle name="Note 4 27 2 2 2 2" xfId="31599" xr:uid="{00000000-0005-0000-0000-0000726D0000}"/>
    <cellStyle name="Note 4 27 2 2 2 3" xfId="46052" xr:uid="{00000000-0005-0000-0000-0000736D0000}"/>
    <cellStyle name="Note 4 27 2 2 3" xfId="16625" xr:uid="{00000000-0005-0000-0000-0000746D0000}"/>
    <cellStyle name="Note 4 27 2 2 3 2" xfId="34060" xr:uid="{00000000-0005-0000-0000-0000756D0000}"/>
    <cellStyle name="Note 4 27 2 2 3 3" xfId="48513" xr:uid="{00000000-0005-0000-0000-0000766D0000}"/>
    <cellStyle name="Note 4 27 2 2 4" xfId="22154" xr:uid="{00000000-0005-0000-0000-0000776D0000}"/>
    <cellStyle name="Note 4 27 2 2 5" xfId="36607" xr:uid="{00000000-0005-0000-0000-0000786D0000}"/>
    <cellStyle name="Note 4 27 2 3" xfId="7180" xr:uid="{00000000-0005-0000-0000-0000796D0000}"/>
    <cellStyle name="Note 4 27 2 3 2" xfId="24615" xr:uid="{00000000-0005-0000-0000-00007A6D0000}"/>
    <cellStyle name="Note 4 27 2 3 3" xfId="39068" xr:uid="{00000000-0005-0000-0000-00007B6D0000}"/>
    <cellStyle name="Note 4 27 2 4" xfId="9621" xr:uid="{00000000-0005-0000-0000-00007C6D0000}"/>
    <cellStyle name="Note 4 27 2 4 2" xfId="27056" xr:uid="{00000000-0005-0000-0000-00007D6D0000}"/>
    <cellStyle name="Note 4 27 2 4 3" xfId="41509" xr:uid="{00000000-0005-0000-0000-00007E6D0000}"/>
    <cellStyle name="Note 4 27 2 5" xfId="12041" xr:uid="{00000000-0005-0000-0000-00007F6D0000}"/>
    <cellStyle name="Note 4 27 2 5 2" xfId="29476" xr:uid="{00000000-0005-0000-0000-0000806D0000}"/>
    <cellStyle name="Note 4 27 2 5 3" xfId="43929" xr:uid="{00000000-0005-0000-0000-0000816D0000}"/>
    <cellStyle name="Note 4 27 2 6" xfId="19048" xr:uid="{00000000-0005-0000-0000-0000826D0000}"/>
    <cellStyle name="Note 4 27 3" xfId="2208" xr:uid="{00000000-0005-0000-0000-0000836D0000}"/>
    <cellStyle name="Note 4 27 3 2" xfId="4719" xr:uid="{00000000-0005-0000-0000-0000846D0000}"/>
    <cellStyle name="Note 4 27 3 2 2" xfId="14165" xr:uid="{00000000-0005-0000-0000-0000856D0000}"/>
    <cellStyle name="Note 4 27 3 2 2 2" xfId="31600" xr:uid="{00000000-0005-0000-0000-0000866D0000}"/>
    <cellStyle name="Note 4 27 3 2 2 3" xfId="46053" xr:uid="{00000000-0005-0000-0000-0000876D0000}"/>
    <cellStyle name="Note 4 27 3 2 3" xfId="16626" xr:uid="{00000000-0005-0000-0000-0000886D0000}"/>
    <cellStyle name="Note 4 27 3 2 3 2" xfId="34061" xr:uid="{00000000-0005-0000-0000-0000896D0000}"/>
    <cellStyle name="Note 4 27 3 2 3 3" xfId="48514" xr:uid="{00000000-0005-0000-0000-00008A6D0000}"/>
    <cellStyle name="Note 4 27 3 2 4" xfId="22155" xr:uid="{00000000-0005-0000-0000-00008B6D0000}"/>
    <cellStyle name="Note 4 27 3 2 5" xfId="36608" xr:uid="{00000000-0005-0000-0000-00008C6D0000}"/>
    <cellStyle name="Note 4 27 3 3" xfId="7181" xr:uid="{00000000-0005-0000-0000-00008D6D0000}"/>
    <cellStyle name="Note 4 27 3 3 2" xfId="24616" xr:uid="{00000000-0005-0000-0000-00008E6D0000}"/>
    <cellStyle name="Note 4 27 3 3 3" xfId="39069" xr:uid="{00000000-0005-0000-0000-00008F6D0000}"/>
    <cellStyle name="Note 4 27 3 4" xfId="9622" xr:uid="{00000000-0005-0000-0000-0000906D0000}"/>
    <cellStyle name="Note 4 27 3 4 2" xfId="27057" xr:uid="{00000000-0005-0000-0000-0000916D0000}"/>
    <cellStyle name="Note 4 27 3 4 3" xfId="41510" xr:uid="{00000000-0005-0000-0000-0000926D0000}"/>
    <cellStyle name="Note 4 27 3 5" xfId="12042" xr:uid="{00000000-0005-0000-0000-0000936D0000}"/>
    <cellStyle name="Note 4 27 3 5 2" xfId="29477" xr:uid="{00000000-0005-0000-0000-0000946D0000}"/>
    <cellStyle name="Note 4 27 3 5 3" xfId="43930" xr:uid="{00000000-0005-0000-0000-0000956D0000}"/>
    <cellStyle name="Note 4 27 3 6" xfId="19049" xr:uid="{00000000-0005-0000-0000-0000966D0000}"/>
    <cellStyle name="Note 4 27 4" xfId="2209" xr:uid="{00000000-0005-0000-0000-0000976D0000}"/>
    <cellStyle name="Note 4 27 4 2" xfId="4720" xr:uid="{00000000-0005-0000-0000-0000986D0000}"/>
    <cellStyle name="Note 4 27 4 2 2" xfId="22156" xr:uid="{00000000-0005-0000-0000-0000996D0000}"/>
    <cellStyle name="Note 4 27 4 2 3" xfId="36609" xr:uid="{00000000-0005-0000-0000-00009A6D0000}"/>
    <cellStyle name="Note 4 27 4 3" xfId="7182" xr:uid="{00000000-0005-0000-0000-00009B6D0000}"/>
    <cellStyle name="Note 4 27 4 3 2" xfId="24617" xr:uid="{00000000-0005-0000-0000-00009C6D0000}"/>
    <cellStyle name="Note 4 27 4 3 3" xfId="39070" xr:uid="{00000000-0005-0000-0000-00009D6D0000}"/>
    <cellStyle name="Note 4 27 4 4" xfId="9623" xr:uid="{00000000-0005-0000-0000-00009E6D0000}"/>
    <cellStyle name="Note 4 27 4 4 2" xfId="27058" xr:uid="{00000000-0005-0000-0000-00009F6D0000}"/>
    <cellStyle name="Note 4 27 4 4 3" xfId="41511" xr:uid="{00000000-0005-0000-0000-0000A06D0000}"/>
    <cellStyle name="Note 4 27 4 5" xfId="12043" xr:uid="{00000000-0005-0000-0000-0000A16D0000}"/>
    <cellStyle name="Note 4 27 4 5 2" xfId="29478" xr:uid="{00000000-0005-0000-0000-0000A26D0000}"/>
    <cellStyle name="Note 4 27 4 5 3" xfId="43931" xr:uid="{00000000-0005-0000-0000-0000A36D0000}"/>
    <cellStyle name="Note 4 27 4 6" xfId="15322" xr:uid="{00000000-0005-0000-0000-0000A46D0000}"/>
    <cellStyle name="Note 4 27 4 6 2" xfId="32757" xr:uid="{00000000-0005-0000-0000-0000A56D0000}"/>
    <cellStyle name="Note 4 27 4 6 3" xfId="47210" xr:uid="{00000000-0005-0000-0000-0000A66D0000}"/>
    <cellStyle name="Note 4 27 4 7" xfId="19050" xr:uid="{00000000-0005-0000-0000-0000A76D0000}"/>
    <cellStyle name="Note 4 27 4 8" xfId="20484" xr:uid="{00000000-0005-0000-0000-0000A86D0000}"/>
    <cellStyle name="Note 4 27 5" xfId="4717" xr:uid="{00000000-0005-0000-0000-0000A96D0000}"/>
    <cellStyle name="Note 4 27 5 2" xfId="14163" xr:uid="{00000000-0005-0000-0000-0000AA6D0000}"/>
    <cellStyle name="Note 4 27 5 2 2" xfId="31598" xr:uid="{00000000-0005-0000-0000-0000AB6D0000}"/>
    <cellStyle name="Note 4 27 5 2 3" xfId="46051" xr:uid="{00000000-0005-0000-0000-0000AC6D0000}"/>
    <cellStyle name="Note 4 27 5 3" xfId="16624" xr:uid="{00000000-0005-0000-0000-0000AD6D0000}"/>
    <cellStyle name="Note 4 27 5 3 2" xfId="34059" xr:uid="{00000000-0005-0000-0000-0000AE6D0000}"/>
    <cellStyle name="Note 4 27 5 3 3" xfId="48512" xr:uid="{00000000-0005-0000-0000-0000AF6D0000}"/>
    <cellStyle name="Note 4 27 5 4" xfId="22153" xr:uid="{00000000-0005-0000-0000-0000B06D0000}"/>
    <cellStyle name="Note 4 27 5 5" xfId="36606" xr:uid="{00000000-0005-0000-0000-0000B16D0000}"/>
    <cellStyle name="Note 4 27 6" xfId="7179" xr:uid="{00000000-0005-0000-0000-0000B26D0000}"/>
    <cellStyle name="Note 4 27 6 2" xfId="24614" xr:uid="{00000000-0005-0000-0000-0000B36D0000}"/>
    <cellStyle name="Note 4 27 6 3" xfId="39067" xr:uid="{00000000-0005-0000-0000-0000B46D0000}"/>
    <cellStyle name="Note 4 27 7" xfId="9620" xr:uid="{00000000-0005-0000-0000-0000B56D0000}"/>
    <cellStyle name="Note 4 27 7 2" xfId="27055" xr:uid="{00000000-0005-0000-0000-0000B66D0000}"/>
    <cellStyle name="Note 4 27 7 3" xfId="41508" xr:uid="{00000000-0005-0000-0000-0000B76D0000}"/>
    <cellStyle name="Note 4 27 8" xfId="12040" xr:uid="{00000000-0005-0000-0000-0000B86D0000}"/>
    <cellStyle name="Note 4 27 8 2" xfId="29475" xr:uid="{00000000-0005-0000-0000-0000B96D0000}"/>
    <cellStyle name="Note 4 27 8 3" xfId="43928" xr:uid="{00000000-0005-0000-0000-0000BA6D0000}"/>
    <cellStyle name="Note 4 27 9" xfId="19047" xr:uid="{00000000-0005-0000-0000-0000BB6D0000}"/>
    <cellStyle name="Note 4 28" xfId="2210" xr:uid="{00000000-0005-0000-0000-0000BC6D0000}"/>
    <cellStyle name="Note 4 28 2" xfId="4721" xr:uid="{00000000-0005-0000-0000-0000BD6D0000}"/>
    <cellStyle name="Note 4 28 2 2" xfId="14166" xr:uid="{00000000-0005-0000-0000-0000BE6D0000}"/>
    <cellStyle name="Note 4 28 2 2 2" xfId="31601" xr:uid="{00000000-0005-0000-0000-0000BF6D0000}"/>
    <cellStyle name="Note 4 28 2 2 3" xfId="46054" xr:uid="{00000000-0005-0000-0000-0000C06D0000}"/>
    <cellStyle name="Note 4 28 2 3" xfId="16627" xr:uid="{00000000-0005-0000-0000-0000C16D0000}"/>
    <cellStyle name="Note 4 28 2 3 2" xfId="34062" xr:uid="{00000000-0005-0000-0000-0000C26D0000}"/>
    <cellStyle name="Note 4 28 2 3 3" xfId="48515" xr:uid="{00000000-0005-0000-0000-0000C36D0000}"/>
    <cellStyle name="Note 4 28 2 4" xfId="22157" xr:uid="{00000000-0005-0000-0000-0000C46D0000}"/>
    <cellStyle name="Note 4 28 2 5" xfId="36610" xr:uid="{00000000-0005-0000-0000-0000C56D0000}"/>
    <cellStyle name="Note 4 28 3" xfId="7183" xr:uid="{00000000-0005-0000-0000-0000C66D0000}"/>
    <cellStyle name="Note 4 28 3 2" xfId="24618" xr:uid="{00000000-0005-0000-0000-0000C76D0000}"/>
    <cellStyle name="Note 4 28 3 3" xfId="39071" xr:uid="{00000000-0005-0000-0000-0000C86D0000}"/>
    <cellStyle name="Note 4 28 4" xfId="9624" xr:uid="{00000000-0005-0000-0000-0000C96D0000}"/>
    <cellStyle name="Note 4 28 4 2" xfId="27059" xr:uid="{00000000-0005-0000-0000-0000CA6D0000}"/>
    <cellStyle name="Note 4 28 4 3" xfId="41512" xr:uid="{00000000-0005-0000-0000-0000CB6D0000}"/>
    <cellStyle name="Note 4 28 5" xfId="12044" xr:uid="{00000000-0005-0000-0000-0000CC6D0000}"/>
    <cellStyle name="Note 4 28 5 2" xfId="29479" xr:uid="{00000000-0005-0000-0000-0000CD6D0000}"/>
    <cellStyle name="Note 4 28 5 3" xfId="43932" xr:uid="{00000000-0005-0000-0000-0000CE6D0000}"/>
    <cellStyle name="Note 4 28 6" xfId="19051" xr:uid="{00000000-0005-0000-0000-0000CF6D0000}"/>
    <cellStyle name="Note 4 29" xfId="2211" xr:uid="{00000000-0005-0000-0000-0000D06D0000}"/>
    <cellStyle name="Note 4 29 2" xfId="4722" xr:uid="{00000000-0005-0000-0000-0000D16D0000}"/>
    <cellStyle name="Note 4 29 2 2" xfId="14167" xr:uid="{00000000-0005-0000-0000-0000D26D0000}"/>
    <cellStyle name="Note 4 29 2 2 2" xfId="31602" xr:uid="{00000000-0005-0000-0000-0000D36D0000}"/>
    <cellStyle name="Note 4 29 2 2 3" xfId="46055" xr:uid="{00000000-0005-0000-0000-0000D46D0000}"/>
    <cellStyle name="Note 4 29 2 3" xfId="16628" xr:uid="{00000000-0005-0000-0000-0000D56D0000}"/>
    <cellStyle name="Note 4 29 2 3 2" xfId="34063" xr:uid="{00000000-0005-0000-0000-0000D66D0000}"/>
    <cellStyle name="Note 4 29 2 3 3" xfId="48516" xr:uid="{00000000-0005-0000-0000-0000D76D0000}"/>
    <cellStyle name="Note 4 29 2 4" xfId="22158" xr:uid="{00000000-0005-0000-0000-0000D86D0000}"/>
    <cellStyle name="Note 4 29 2 5" xfId="36611" xr:uid="{00000000-0005-0000-0000-0000D96D0000}"/>
    <cellStyle name="Note 4 29 3" xfId="7184" xr:uid="{00000000-0005-0000-0000-0000DA6D0000}"/>
    <cellStyle name="Note 4 29 3 2" xfId="24619" xr:uid="{00000000-0005-0000-0000-0000DB6D0000}"/>
    <cellStyle name="Note 4 29 3 3" xfId="39072" xr:uid="{00000000-0005-0000-0000-0000DC6D0000}"/>
    <cellStyle name="Note 4 29 4" xfId="9625" xr:uid="{00000000-0005-0000-0000-0000DD6D0000}"/>
    <cellStyle name="Note 4 29 4 2" xfId="27060" xr:uid="{00000000-0005-0000-0000-0000DE6D0000}"/>
    <cellStyle name="Note 4 29 4 3" xfId="41513" xr:uid="{00000000-0005-0000-0000-0000DF6D0000}"/>
    <cellStyle name="Note 4 29 5" xfId="12045" xr:uid="{00000000-0005-0000-0000-0000E06D0000}"/>
    <cellStyle name="Note 4 29 5 2" xfId="29480" xr:uid="{00000000-0005-0000-0000-0000E16D0000}"/>
    <cellStyle name="Note 4 29 5 3" xfId="43933" xr:uid="{00000000-0005-0000-0000-0000E26D0000}"/>
    <cellStyle name="Note 4 29 6" xfId="19052" xr:uid="{00000000-0005-0000-0000-0000E36D0000}"/>
    <cellStyle name="Note 4 3" xfId="2212" xr:uid="{00000000-0005-0000-0000-0000E46D0000}"/>
    <cellStyle name="Note 4 3 10" xfId="7185" xr:uid="{00000000-0005-0000-0000-0000E56D0000}"/>
    <cellStyle name="Note 4 3 10 2" xfId="24620" xr:uid="{00000000-0005-0000-0000-0000E66D0000}"/>
    <cellStyle name="Note 4 3 10 3" xfId="39073" xr:uid="{00000000-0005-0000-0000-0000E76D0000}"/>
    <cellStyle name="Note 4 3 11" xfId="9626" xr:uid="{00000000-0005-0000-0000-0000E86D0000}"/>
    <cellStyle name="Note 4 3 11 2" xfId="27061" xr:uid="{00000000-0005-0000-0000-0000E96D0000}"/>
    <cellStyle name="Note 4 3 11 3" xfId="41514" xr:uid="{00000000-0005-0000-0000-0000EA6D0000}"/>
    <cellStyle name="Note 4 3 12" xfId="12046" xr:uid="{00000000-0005-0000-0000-0000EB6D0000}"/>
    <cellStyle name="Note 4 3 12 2" xfId="29481" xr:uid="{00000000-0005-0000-0000-0000EC6D0000}"/>
    <cellStyle name="Note 4 3 12 3" xfId="43934" xr:uid="{00000000-0005-0000-0000-0000ED6D0000}"/>
    <cellStyle name="Note 4 3 13" xfId="19053" xr:uid="{00000000-0005-0000-0000-0000EE6D0000}"/>
    <cellStyle name="Note 4 3 2" xfId="2213" xr:uid="{00000000-0005-0000-0000-0000EF6D0000}"/>
    <cellStyle name="Note 4 3 2 2" xfId="2214" xr:uid="{00000000-0005-0000-0000-0000F06D0000}"/>
    <cellStyle name="Note 4 3 2 2 2" xfId="4725" xr:uid="{00000000-0005-0000-0000-0000F16D0000}"/>
    <cellStyle name="Note 4 3 2 2 2 2" xfId="14170" xr:uid="{00000000-0005-0000-0000-0000F26D0000}"/>
    <cellStyle name="Note 4 3 2 2 2 2 2" xfId="31605" xr:uid="{00000000-0005-0000-0000-0000F36D0000}"/>
    <cellStyle name="Note 4 3 2 2 2 2 3" xfId="46058" xr:uid="{00000000-0005-0000-0000-0000F46D0000}"/>
    <cellStyle name="Note 4 3 2 2 2 3" xfId="16631" xr:uid="{00000000-0005-0000-0000-0000F56D0000}"/>
    <cellStyle name="Note 4 3 2 2 2 3 2" xfId="34066" xr:uid="{00000000-0005-0000-0000-0000F66D0000}"/>
    <cellStyle name="Note 4 3 2 2 2 3 3" xfId="48519" xr:uid="{00000000-0005-0000-0000-0000F76D0000}"/>
    <cellStyle name="Note 4 3 2 2 2 4" xfId="22161" xr:uid="{00000000-0005-0000-0000-0000F86D0000}"/>
    <cellStyle name="Note 4 3 2 2 2 5" xfId="36614" xr:uid="{00000000-0005-0000-0000-0000F96D0000}"/>
    <cellStyle name="Note 4 3 2 2 3" xfId="7187" xr:uid="{00000000-0005-0000-0000-0000FA6D0000}"/>
    <cellStyle name="Note 4 3 2 2 3 2" xfId="24622" xr:uid="{00000000-0005-0000-0000-0000FB6D0000}"/>
    <cellStyle name="Note 4 3 2 2 3 3" xfId="39075" xr:uid="{00000000-0005-0000-0000-0000FC6D0000}"/>
    <cellStyle name="Note 4 3 2 2 4" xfId="9628" xr:uid="{00000000-0005-0000-0000-0000FD6D0000}"/>
    <cellStyle name="Note 4 3 2 2 4 2" xfId="27063" xr:uid="{00000000-0005-0000-0000-0000FE6D0000}"/>
    <cellStyle name="Note 4 3 2 2 4 3" xfId="41516" xr:uid="{00000000-0005-0000-0000-0000FF6D0000}"/>
    <cellStyle name="Note 4 3 2 2 5" xfId="12048" xr:uid="{00000000-0005-0000-0000-0000006E0000}"/>
    <cellStyle name="Note 4 3 2 2 5 2" xfId="29483" xr:uid="{00000000-0005-0000-0000-0000016E0000}"/>
    <cellStyle name="Note 4 3 2 2 5 3" xfId="43936" xr:uid="{00000000-0005-0000-0000-0000026E0000}"/>
    <cellStyle name="Note 4 3 2 2 6" xfId="19055" xr:uid="{00000000-0005-0000-0000-0000036E0000}"/>
    <cellStyle name="Note 4 3 2 3" xfId="2215" xr:uid="{00000000-0005-0000-0000-0000046E0000}"/>
    <cellStyle name="Note 4 3 2 3 2" xfId="4726" xr:uid="{00000000-0005-0000-0000-0000056E0000}"/>
    <cellStyle name="Note 4 3 2 3 2 2" xfId="14171" xr:uid="{00000000-0005-0000-0000-0000066E0000}"/>
    <cellStyle name="Note 4 3 2 3 2 2 2" xfId="31606" xr:uid="{00000000-0005-0000-0000-0000076E0000}"/>
    <cellStyle name="Note 4 3 2 3 2 2 3" xfId="46059" xr:uid="{00000000-0005-0000-0000-0000086E0000}"/>
    <cellStyle name="Note 4 3 2 3 2 3" xfId="16632" xr:uid="{00000000-0005-0000-0000-0000096E0000}"/>
    <cellStyle name="Note 4 3 2 3 2 3 2" xfId="34067" xr:uid="{00000000-0005-0000-0000-00000A6E0000}"/>
    <cellStyle name="Note 4 3 2 3 2 3 3" xfId="48520" xr:uid="{00000000-0005-0000-0000-00000B6E0000}"/>
    <cellStyle name="Note 4 3 2 3 2 4" xfId="22162" xr:uid="{00000000-0005-0000-0000-00000C6E0000}"/>
    <cellStyle name="Note 4 3 2 3 2 5" xfId="36615" xr:uid="{00000000-0005-0000-0000-00000D6E0000}"/>
    <cellStyle name="Note 4 3 2 3 3" xfId="7188" xr:uid="{00000000-0005-0000-0000-00000E6E0000}"/>
    <cellStyle name="Note 4 3 2 3 3 2" xfId="24623" xr:uid="{00000000-0005-0000-0000-00000F6E0000}"/>
    <cellStyle name="Note 4 3 2 3 3 3" xfId="39076" xr:uid="{00000000-0005-0000-0000-0000106E0000}"/>
    <cellStyle name="Note 4 3 2 3 4" xfId="9629" xr:uid="{00000000-0005-0000-0000-0000116E0000}"/>
    <cellStyle name="Note 4 3 2 3 4 2" xfId="27064" xr:uid="{00000000-0005-0000-0000-0000126E0000}"/>
    <cellStyle name="Note 4 3 2 3 4 3" xfId="41517" xr:uid="{00000000-0005-0000-0000-0000136E0000}"/>
    <cellStyle name="Note 4 3 2 3 5" xfId="12049" xr:uid="{00000000-0005-0000-0000-0000146E0000}"/>
    <cellStyle name="Note 4 3 2 3 5 2" xfId="29484" xr:uid="{00000000-0005-0000-0000-0000156E0000}"/>
    <cellStyle name="Note 4 3 2 3 5 3" xfId="43937" xr:uid="{00000000-0005-0000-0000-0000166E0000}"/>
    <cellStyle name="Note 4 3 2 3 6" xfId="19056" xr:uid="{00000000-0005-0000-0000-0000176E0000}"/>
    <cellStyle name="Note 4 3 2 4" xfId="2216" xr:uid="{00000000-0005-0000-0000-0000186E0000}"/>
    <cellStyle name="Note 4 3 2 4 2" xfId="4727" xr:uid="{00000000-0005-0000-0000-0000196E0000}"/>
    <cellStyle name="Note 4 3 2 4 2 2" xfId="22163" xr:uid="{00000000-0005-0000-0000-00001A6E0000}"/>
    <cellStyle name="Note 4 3 2 4 2 3" xfId="36616" xr:uid="{00000000-0005-0000-0000-00001B6E0000}"/>
    <cellStyle name="Note 4 3 2 4 3" xfId="7189" xr:uid="{00000000-0005-0000-0000-00001C6E0000}"/>
    <cellStyle name="Note 4 3 2 4 3 2" xfId="24624" xr:uid="{00000000-0005-0000-0000-00001D6E0000}"/>
    <cellStyle name="Note 4 3 2 4 3 3" xfId="39077" xr:uid="{00000000-0005-0000-0000-00001E6E0000}"/>
    <cellStyle name="Note 4 3 2 4 4" xfId="9630" xr:uid="{00000000-0005-0000-0000-00001F6E0000}"/>
    <cellStyle name="Note 4 3 2 4 4 2" xfId="27065" xr:uid="{00000000-0005-0000-0000-0000206E0000}"/>
    <cellStyle name="Note 4 3 2 4 4 3" xfId="41518" xr:uid="{00000000-0005-0000-0000-0000216E0000}"/>
    <cellStyle name="Note 4 3 2 4 5" xfId="12050" xr:uid="{00000000-0005-0000-0000-0000226E0000}"/>
    <cellStyle name="Note 4 3 2 4 5 2" xfId="29485" xr:uid="{00000000-0005-0000-0000-0000236E0000}"/>
    <cellStyle name="Note 4 3 2 4 5 3" xfId="43938" xr:uid="{00000000-0005-0000-0000-0000246E0000}"/>
    <cellStyle name="Note 4 3 2 4 6" xfId="15323" xr:uid="{00000000-0005-0000-0000-0000256E0000}"/>
    <cellStyle name="Note 4 3 2 4 6 2" xfId="32758" xr:uid="{00000000-0005-0000-0000-0000266E0000}"/>
    <cellStyle name="Note 4 3 2 4 6 3" xfId="47211" xr:uid="{00000000-0005-0000-0000-0000276E0000}"/>
    <cellStyle name="Note 4 3 2 4 7" xfId="19057" xr:uid="{00000000-0005-0000-0000-0000286E0000}"/>
    <cellStyle name="Note 4 3 2 4 8" xfId="20485" xr:uid="{00000000-0005-0000-0000-0000296E0000}"/>
    <cellStyle name="Note 4 3 2 5" xfId="4724" xr:uid="{00000000-0005-0000-0000-00002A6E0000}"/>
    <cellStyle name="Note 4 3 2 5 2" xfId="14169" xr:uid="{00000000-0005-0000-0000-00002B6E0000}"/>
    <cellStyle name="Note 4 3 2 5 2 2" xfId="31604" xr:uid="{00000000-0005-0000-0000-00002C6E0000}"/>
    <cellStyle name="Note 4 3 2 5 2 3" xfId="46057" xr:uid="{00000000-0005-0000-0000-00002D6E0000}"/>
    <cellStyle name="Note 4 3 2 5 3" xfId="16630" xr:uid="{00000000-0005-0000-0000-00002E6E0000}"/>
    <cellStyle name="Note 4 3 2 5 3 2" xfId="34065" xr:uid="{00000000-0005-0000-0000-00002F6E0000}"/>
    <cellStyle name="Note 4 3 2 5 3 3" xfId="48518" xr:uid="{00000000-0005-0000-0000-0000306E0000}"/>
    <cellStyle name="Note 4 3 2 5 4" xfId="22160" xr:uid="{00000000-0005-0000-0000-0000316E0000}"/>
    <cellStyle name="Note 4 3 2 5 5" xfId="36613" xr:uid="{00000000-0005-0000-0000-0000326E0000}"/>
    <cellStyle name="Note 4 3 2 6" xfId="7186" xr:uid="{00000000-0005-0000-0000-0000336E0000}"/>
    <cellStyle name="Note 4 3 2 6 2" xfId="24621" xr:uid="{00000000-0005-0000-0000-0000346E0000}"/>
    <cellStyle name="Note 4 3 2 6 3" xfId="39074" xr:uid="{00000000-0005-0000-0000-0000356E0000}"/>
    <cellStyle name="Note 4 3 2 7" xfId="9627" xr:uid="{00000000-0005-0000-0000-0000366E0000}"/>
    <cellStyle name="Note 4 3 2 7 2" xfId="27062" xr:uid="{00000000-0005-0000-0000-0000376E0000}"/>
    <cellStyle name="Note 4 3 2 7 3" xfId="41515" xr:uid="{00000000-0005-0000-0000-0000386E0000}"/>
    <cellStyle name="Note 4 3 2 8" xfId="12047" xr:uid="{00000000-0005-0000-0000-0000396E0000}"/>
    <cellStyle name="Note 4 3 2 8 2" xfId="29482" xr:uid="{00000000-0005-0000-0000-00003A6E0000}"/>
    <cellStyle name="Note 4 3 2 8 3" xfId="43935" xr:uid="{00000000-0005-0000-0000-00003B6E0000}"/>
    <cellStyle name="Note 4 3 2 9" xfId="19054" xr:uid="{00000000-0005-0000-0000-00003C6E0000}"/>
    <cellStyle name="Note 4 3 3" xfId="2217" xr:uid="{00000000-0005-0000-0000-00003D6E0000}"/>
    <cellStyle name="Note 4 3 3 2" xfId="2218" xr:uid="{00000000-0005-0000-0000-00003E6E0000}"/>
    <cellStyle name="Note 4 3 3 2 2" xfId="4729" xr:uid="{00000000-0005-0000-0000-00003F6E0000}"/>
    <cellStyle name="Note 4 3 3 2 2 2" xfId="14173" xr:uid="{00000000-0005-0000-0000-0000406E0000}"/>
    <cellStyle name="Note 4 3 3 2 2 2 2" xfId="31608" xr:uid="{00000000-0005-0000-0000-0000416E0000}"/>
    <cellStyle name="Note 4 3 3 2 2 2 3" xfId="46061" xr:uid="{00000000-0005-0000-0000-0000426E0000}"/>
    <cellStyle name="Note 4 3 3 2 2 3" xfId="16634" xr:uid="{00000000-0005-0000-0000-0000436E0000}"/>
    <cellStyle name="Note 4 3 3 2 2 3 2" xfId="34069" xr:uid="{00000000-0005-0000-0000-0000446E0000}"/>
    <cellStyle name="Note 4 3 3 2 2 3 3" xfId="48522" xr:uid="{00000000-0005-0000-0000-0000456E0000}"/>
    <cellStyle name="Note 4 3 3 2 2 4" xfId="22165" xr:uid="{00000000-0005-0000-0000-0000466E0000}"/>
    <cellStyle name="Note 4 3 3 2 2 5" xfId="36618" xr:uid="{00000000-0005-0000-0000-0000476E0000}"/>
    <cellStyle name="Note 4 3 3 2 3" xfId="7191" xr:uid="{00000000-0005-0000-0000-0000486E0000}"/>
    <cellStyle name="Note 4 3 3 2 3 2" xfId="24626" xr:uid="{00000000-0005-0000-0000-0000496E0000}"/>
    <cellStyle name="Note 4 3 3 2 3 3" xfId="39079" xr:uid="{00000000-0005-0000-0000-00004A6E0000}"/>
    <cellStyle name="Note 4 3 3 2 4" xfId="9632" xr:uid="{00000000-0005-0000-0000-00004B6E0000}"/>
    <cellStyle name="Note 4 3 3 2 4 2" xfId="27067" xr:uid="{00000000-0005-0000-0000-00004C6E0000}"/>
    <cellStyle name="Note 4 3 3 2 4 3" xfId="41520" xr:uid="{00000000-0005-0000-0000-00004D6E0000}"/>
    <cellStyle name="Note 4 3 3 2 5" xfId="12052" xr:uid="{00000000-0005-0000-0000-00004E6E0000}"/>
    <cellStyle name="Note 4 3 3 2 5 2" xfId="29487" xr:uid="{00000000-0005-0000-0000-00004F6E0000}"/>
    <cellStyle name="Note 4 3 3 2 5 3" xfId="43940" xr:uid="{00000000-0005-0000-0000-0000506E0000}"/>
    <cellStyle name="Note 4 3 3 2 6" xfId="19059" xr:uid="{00000000-0005-0000-0000-0000516E0000}"/>
    <cellStyle name="Note 4 3 3 3" xfId="2219" xr:uid="{00000000-0005-0000-0000-0000526E0000}"/>
    <cellStyle name="Note 4 3 3 3 2" xfId="4730" xr:uid="{00000000-0005-0000-0000-0000536E0000}"/>
    <cellStyle name="Note 4 3 3 3 2 2" xfId="14174" xr:uid="{00000000-0005-0000-0000-0000546E0000}"/>
    <cellStyle name="Note 4 3 3 3 2 2 2" xfId="31609" xr:uid="{00000000-0005-0000-0000-0000556E0000}"/>
    <cellStyle name="Note 4 3 3 3 2 2 3" xfId="46062" xr:uid="{00000000-0005-0000-0000-0000566E0000}"/>
    <cellStyle name="Note 4 3 3 3 2 3" xfId="16635" xr:uid="{00000000-0005-0000-0000-0000576E0000}"/>
    <cellStyle name="Note 4 3 3 3 2 3 2" xfId="34070" xr:uid="{00000000-0005-0000-0000-0000586E0000}"/>
    <cellStyle name="Note 4 3 3 3 2 3 3" xfId="48523" xr:uid="{00000000-0005-0000-0000-0000596E0000}"/>
    <cellStyle name="Note 4 3 3 3 2 4" xfId="22166" xr:uid="{00000000-0005-0000-0000-00005A6E0000}"/>
    <cellStyle name="Note 4 3 3 3 2 5" xfId="36619" xr:uid="{00000000-0005-0000-0000-00005B6E0000}"/>
    <cellStyle name="Note 4 3 3 3 3" xfId="7192" xr:uid="{00000000-0005-0000-0000-00005C6E0000}"/>
    <cellStyle name="Note 4 3 3 3 3 2" xfId="24627" xr:uid="{00000000-0005-0000-0000-00005D6E0000}"/>
    <cellStyle name="Note 4 3 3 3 3 3" xfId="39080" xr:uid="{00000000-0005-0000-0000-00005E6E0000}"/>
    <cellStyle name="Note 4 3 3 3 4" xfId="9633" xr:uid="{00000000-0005-0000-0000-00005F6E0000}"/>
    <cellStyle name="Note 4 3 3 3 4 2" xfId="27068" xr:uid="{00000000-0005-0000-0000-0000606E0000}"/>
    <cellStyle name="Note 4 3 3 3 4 3" xfId="41521" xr:uid="{00000000-0005-0000-0000-0000616E0000}"/>
    <cellStyle name="Note 4 3 3 3 5" xfId="12053" xr:uid="{00000000-0005-0000-0000-0000626E0000}"/>
    <cellStyle name="Note 4 3 3 3 5 2" xfId="29488" xr:uid="{00000000-0005-0000-0000-0000636E0000}"/>
    <cellStyle name="Note 4 3 3 3 5 3" xfId="43941" xr:uid="{00000000-0005-0000-0000-0000646E0000}"/>
    <cellStyle name="Note 4 3 3 3 6" xfId="19060" xr:uid="{00000000-0005-0000-0000-0000656E0000}"/>
    <cellStyle name="Note 4 3 3 4" xfId="2220" xr:uid="{00000000-0005-0000-0000-0000666E0000}"/>
    <cellStyle name="Note 4 3 3 4 2" xfId="4731" xr:uid="{00000000-0005-0000-0000-0000676E0000}"/>
    <cellStyle name="Note 4 3 3 4 2 2" xfId="22167" xr:uid="{00000000-0005-0000-0000-0000686E0000}"/>
    <cellStyle name="Note 4 3 3 4 2 3" xfId="36620" xr:uid="{00000000-0005-0000-0000-0000696E0000}"/>
    <cellStyle name="Note 4 3 3 4 3" xfId="7193" xr:uid="{00000000-0005-0000-0000-00006A6E0000}"/>
    <cellStyle name="Note 4 3 3 4 3 2" xfId="24628" xr:uid="{00000000-0005-0000-0000-00006B6E0000}"/>
    <cellStyle name="Note 4 3 3 4 3 3" xfId="39081" xr:uid="{00000000-0005-0000-0000-00006C6E0000}"/>
    <cellStyle name="Note 4 3 3 4 4" xfId="9634" xr:uid="{00000000-0005-0000-0000-00006D6E0000}"/>
    <cellStyle name="Note 4 3 3 4 4 2" xfId="27069" xr:uid="{00000000-0005-0000-0000-00006E6E0000}"/>
    <cellStyle name="Note 4 3 3 4 4 3" xfId="41522" xr:uid="{00000000-0005-0000-0000-00006F6E0000}"/>
    <cellStyle name="Note 4 3 3 4 5" xfId="12054" xr:uid="{00000000-0005-0000-0000-0000706E0000}"/>
    <cellStyle name="Note 4 3 3 4 5 2" xfId="29489" xr:uid="{00000000-0005-0000-0000-0000716E0000}"/>
    <cellStyle name="Note 4 3 3 4 5 3" xfId="43942" xr:uid="{00000000-0005-0000-0000-0000726E0000}"/>
    <cellStyle name="Note 4 3 3 4 6" xfId="15324" xr:uid="{00000000-0005-0000-0000-0000736E0000}"/>
    <cellStyle name="Note 4 3 3 4 6 2" xfId="32759" xr:uid="{00000000-0005-0000-0000-0000746E0000}"/>
    <cellStyle name="Note 4 3 3 4 6 3" xfId="47212" xr:uid="{00000000-0005-0000-0000-0000756E0000}"/>
    <cellStyle name="Note 4 3 3 4 7" xfId="19061" xr:uid="{00000000-0005-0000-0000-0000766E0000}"/>
    <cellStyle name="Note 4 3 3 4 8" xfId="20486" xr:uid="{00000000-0005-0000-0000-0000776E0000}"/>
    <cellStyle name="Note 4 3 3 5" xfId="4728" xr:uid="{00000000-0005-0000-0000-0000786E0000}"/>
    <cellStyle name="Note 4 3 3 5 2" xfId="14172" xr:uid="{00000000-0005-0000-0000-0000796E0000}"/>
    <cellStyle name="Note 4 3 3 5 2 2" xfId="31607" xr:uid="{00000000-0005-0000-0000-00007A6E0000}"/>
    <cellStyle name="Note 4 3 3 5 2 3" xfId="46060" xr:uid="{00000000-0005-0000-0000-00007B6E0000}"/>
    <cellStyle name="Note 4 3 3 5 3" xfId="16633" xr:uid="{00000000-0005-0000-0000-00007C6E0000}"/>
    <cellStyle name="Note 4 3 3 5 3 2" xfId="34068" xr:uid="{00000000-0005-0000-0000-00007D6E0000}"/>
    <cellStyle name="Note 4 3 3 5 3 3" xfId="48521" xr:uid="{00000000-0005-0000-0000-00007E6E0000}"/>
    <cellStyle name="Note 4 3 3 5 4" xfId="22164" xr:uid="{00000000-0005-0000-0000-00007F6E0000}"/>
    <cellStyle name="Note 4 3 3 5 5" xfId="36617" xr:uid="{00000000-0005-0000-0000-0000806E0000}"/>
    <cellStyle name="Note 4 3 3 6" xfId="7190" xr:uid="{00000000-0005-0000-0000-0000816E0000}"/>
    <cellStyle name="Note 4 3 3 6 2" xfId="24625" xr:uid="{00000000-0005-0000-0000-0000826E0000}"/>
    <cellStyle name="Note 4 3 3 6 3" xfId="39078" xr:uid="{00000000-0005-0000-0000-0000836E0000}"/>
    <cellStyle name="Note 4 3 3 7" xfId="9631" xr:uid="{00000000-0005-0000-0000-0000846E0000}"/>
    <cellStyle name="Note 4 3 3 7 2" xfId="27066" xr:uid="{00000000-0005-0000-0000-0000856E0000}"/>
    <cellStyle name="Note 4 3 3 7 3" xfId="41519" xr:uid="{00000000-0005-0000-0000-0000866E0000}"/>
    <cellStyle name="Note 4 3 3 8" xfId="12051" xr:uid="{00000000-0005-0000-0000-0000876E0000}"/>
    <cellStyle name="Note 4 3 3 8 2" xfId="29486" xr:uid="{00000000-0005-0000-0000-0000886E0000}"/>
    <cellStyle name="Note 4 3 3 8 3" xfId="43939" xr:uid="{00000000-0005-0000-0000-0000896E0000}"/>
    <cellStyle name="Note 4 3 3 9" xfId="19058" xr:uid="{00000000-0005-0000-0000-00008A6E0000}"/>
    <cellStyle name="Note 4 3 4" xfId="2221" xr:uid="{00000000-0005-0000-0000-00008B6E0000}"/>
    <cellStyle name="Note 4 3 4 2" xfId="2222" xr:uid="{00000000-0005-0000-0000-00008C6E0000}"/>
    <cellStyle name="Note 4 3 4 2 2" xfId="4733" xr:uid="{00000000-0005-0000-0000-00008D6E0000}"/>
    <cellStyle name="Note 4 3 4 2 2 2" xfId="14176" xr:uid="{00000000-0005-0000-0000-00008E6E0000}"/>
    <cellStyle name="Note 4 3 4 2 2 2 2" xfId="31611" xr:uid="{00000000-0005-0000-0000-00008F6E0000}"/>
    <cellStyle name="Note 4 3 4 2 2 2 3" xfId="46064" xr:uid="{00000000-0005-0000-0000-0000906E0000}"/>
    <cellStyle name="Note 4 3 4 2 2 3" xfId="16637" xr:uid="{00000000-0005-0000-0000-0000916E0000}"/>
    <cellStyle name="Note 4 3 4 2 2 3 2" xfId="34072" xr:uid="{00000000-0005-0000-0000-0000926E0000}"/>
    <cellStyle name="Note 4 3 4 2 2 3 3" xfId="48525" xr:uid="{00000000-0005-0000-0000-0000936E0000}"/>
    <cellStyle name="Note 4 3 4 2 2 4" xfId="22169" xr:uid="{00000000-0005-0000-0000-0000946E0000}"/>
    <cellStyle name="Note 4 3 4 2 2 5" xfId="36622" xr:uid="{00000000-0005-0000-0000-0000956E0000}"/>
    <cellStyle name="Note 4 3 4 2 3" xfId="7195" xr:uid="{00000000-0005-0000-0000-0000966E0000}"/>
    <cellStyle name="Note 4 3 4 2 3 2" xfId="24630" xr:uid="{00000000-0005-0000-0000-0000976E0000}"/>
    <cellStyle name="Note 4 3 4 2 3 3" xfId="39083" xr:uid="{00000000-0005-0000-0000-0000986E0000}"/>
    <cellStyle name="Note 4 3 4 2 4" xfId="9636" xr:uid="{00000000-0005-0000-0000-0000996E0000}"/>
    <cellStyle name="Note 4 3 4 2 4 2" xfId="27071" xr:uid="{00000000-0005-0000-0000-00009A6E0000}"/>
    <cellStyle name="Note 4 3 4 2 4 3" xfId="41524" xr:uid="{00000000-0005-0000-0000-00009B6E0000}"/>
    <cellStyle name="Note 4 3 4 2 5" xfId="12056" xr:uid="{00000000-0005-0000-0000-00009C6E0000}"/>
    <cellStyle name="Note 4 3 4 2 5 2" xfId="29491" xr:uid="{00000000-0005-0000-0000-00009D6E0000}"/>
    <cellStyle name="Note 4 3 4 2 5 3" xfId="43944" xr:uid="{00000000-0005-0000-0000-00009E6E0000}"/>
    <cellStyle name="Note 4 3 4 2 6" xfId="19063" xr:uid="{00000000-0005-0000-0000-00009F6E0000}"/>
    <cellStyle name="Note 4 3 4 3" xfId="2223" xr:uid="{00000000-0005-0000-0000-0000A06E0000}"/>
    <cellStyle name="Note 4 3 4 3 2" xfId="4734" xr:uid="{00000000-0005-0000-0000-0000A16E0000}"/>
    <cellStyle name="Note 4 3 4 3 2 2" xfId="14177" xr:uid="{00000000-0005-0000-0000-0000A26E0000}"/>
    <cellStyle name="Note 4 3 4 3 2 2 2" xfId="31612" xr:uid="{00000000-0005-0000-0000-0000A36E0000}"/>
    <cellStyle name="Note 4 3 4 3 2 2 3" xfId="46065" xr:uid="{00000000-0005-0000-0000-0000A46E0000}"/>
    <cellStyle name="Note 4 3 4 3 2 3" xfId="16638" xr:uid="{00000000-0005-0000-0000-0000A56E0000}"/>
    <cellStyle name="Note 4 3 4 3 2 3 2" xfId="34073" xr:uid="{00000000-0005-0000-0000-0000A66E0000}"/>
    <cellStyle name="Note 4 3 4 3 2 3 3" xfId="48526" xr:uid="{00000000-0005-0000-0000-0000A76E0000}"/>
    <cellStyle name="Note 4 3 4 3 2 4" xfId="22170" xr:uid="{00000000-0005-0000-0000-0000A86E0000}"/>
    <cellStyle name="Note 4 3 4 3 2 5" xfId="36623" xr:uid="{00000000-0005-0000-0000-0000A96E0000}"/>
    <cellStyle name="Note 4 3 4 3 3" xfId="7196" xr:uid="{00000000-0005-0000-0000-0000AA6E0000}"/>
    <cellStyle name="Note 4 3 4 3 3 2" xfId="24631" xr:uid="{00000000-0005-0000-0000-0000AB6E0000}"/>
    <cellStyle name="Note 4 3 4 3 3 3" xfId="39084" xr:uid="{00000000-0005-0000-0000-0000AC6E0000}"/>
    <cellStyle name="Note 4 3 4 3 4" xfId="9637" xr:uid="{00000000-0005-0000-0000-0000AD6E0000}"/>
    <cellStyle name="Note 4 3 4 3 4 2" xfId="27072" xr:uid="{00000000-0005-0000-0000-0000AE6E0000}"/>
    <cellStyle name="Note 4 3 4 3 4 3" xfId="41525" xr:uid="{00000000-0005-0000-0000-0000AF6E0000}"/>
    <cellStyle name="Note 4 3 4 3 5" xfId="12057" xr:uid="{00000000-0005-0000-0000-0000B06E0000}"/>
    <cellStyle name="Note 4 3 4 3 5 2" xfId="29492" xr:uid="{00000000-0005-0000-0000-0000B16E0000}"/>
    <cellStyle name="Note 4 3 4 3 5 3" xfId="43945" xr:uid="{00000000-0005-0000-0000-0000B26E0000}"/>
    <cellStyle name="Note 4 3 4 3 6" xfId="19064" xr:uid="{00000000-0005-0000-0000-0000B36E0000}"/>
    <cellStyle name="Note 4 3 4 4" xfId="2224" xr:uid="{00000000-0005-0000-0000-0000B46E0000}"/>
    <cellStyle name="Note 4 3 4 4 2" xfId="4735" xr:uid="{00000000-0005-0000-0000-0000B56E0000}"/>
    <cellStyle name="Note 4 3 4 4 2 2" xfId="22171" xr:uid="{00000000-0005-0000-0000-0000B66E0000}"/>
    <cellStyle name="Note 4 3 4 4 2 3" xfId="36624" xr:uid="{00000000-0005-0000-0000-0000B76E0000}"/>
    <cellStyle name="Note 4 3 4 4 3" xfId="7197" xr:uid="{00000000-0005-0000-0000-0000B86E0000}"/>
    <cellStyle name="Note 4 3 4 4 3 2" xfId="24632" xr:uid="{00000000-0005-0000-0000-0000B96E0000}"/>
    <cellStyle name="Note 4 3 4 4 3 3" xfId="39085" xr:uid="{00000000-0005-0000-0000-0000BA6E0000}"/>
    <cellStyle name="Note 4 3 4 4 4" xfId="9638" xr:uid="{00000000-0005-0000-0000-0000BB6E0000}"/>
    <cellStyle name="Note 4 3 4 4 4 2" xfId="27073" xr:uid="{00000000-0005-0000-0000-0000BC6E0000}"/>
    <cellStyle name="Note 4 3 4 4 4 3" xfId="41526" xr:uid="{00000000-0005-0000-0000-0000BD6E0000}"/>
    <cellStyle name="Note 4 3 4 4 5" xfId="12058" xr:uid="{00000000-0005-0000-0000-0000BE6E0000}"/>
    <cellStyle name="Note 4 3 4 4 5 2" xfId="29493" xr:uid="{00000000-0005-0000-0000-0000BF6E0000}"/>
    <cellStyle name="Note 4 3 4 4 5 3" xfId="43946" xr:uid="{00000000-0005-0000-0000-0000C06E0000}"/>
    <cellStyle name="Note 4 3 4 4 6" xfId="15325" xr:uid="{00000000-0005-0000-0000-0000C16E0000}"/>
    <cellStyle name="Note 4 3 4 4 6 2" xfId="32760" xr:uid="{00000000-0005-0000-0000-0000C26E0000}"/>
    <cellStyle name="Note 4 3 4 4 6 3" xfId="47213" xr:uid="{00000000-0005-0000-0000-0000C36E0000}"/>
    <cellStyle name="Note 4 3 4 4 7" xfId="19065" xr:uid="{00000000-0005-0000-0000-0000C46E0000}"/>
    <cellStyle name="Note 4 3 4 4 8" xfId="20487" xr:uid="{00000000-0005-0000-0000-0000C56E0000}"/>
    <cellStyle name="Note 4 3 4 5" xfId="4732" xr:uid="{00000000-0005-0000-0000-0000C66E0000}"/>
    <cellStyle name="Note 4 3 4 5 2" xfId="14175" xr:uid="{00000000-0005-0000-0000-0000C76E0000}"/>
    <cellStyle name="Note 4 3 4 5 2 2" xfId="31610" xr:uid="{00000000-0005-0000-0000-0000C86E0000}"/>
    <cellStyle name="Note 4 3 4 5 2 3" xfId="46063" xr:uid="{00000000-0005-0000-0000-0000C96E0000}"/>
    <cellStyle name="Note 4 3 4 5 3" xfId="16636" xr:uid="{00000000-0005-0000-0000-0000CA6E0000}"/>
    <cellStyle name="Note 4 3 4 5 3 2" xfId="34071" xr:uid="{00000000-0005-0000-0000-0000CB6E0000}"/>
    <cellStyle name="Note 4 3 4 5 3 3" xfId="48524" xr:uid="{00000000-0005-0000-0000-0000CC6E0000}"/>
    <cellStyle name="Note 4 3 4 5 4" xfId="22168" xr:uid="{00000000-0005-0000-0000-0000CD6E0000}"/>
    <cellStyle name="Note 4 3 4 5 5" xfId="36621" xr:uid="{00000000-0005-0000-0000-0000CE6E0000}"/>
    <cellStyle name="Note 4 3 4 6" xfId="7194" xr:uid="{00000000-0005-0000-0000-0000CF6E0000}"/>
    <cellStyle name="Note 4 3 4 6 2" xfId="24629" xr:uid="{00000000-0005-0000-0000-0000D06E0000}"/>
    <cellStyle name="Note 4 3 4 6 3" xfId="39082" xr:uid="{00000000-0005-0000-0000-0000D16E0000}"/>
    <cellStyle name="Note 4 3 4 7" xfId="9635" xr:uid="{00000000-0005-0000-0000-0000D26E0000}"/>
    <cellStyle name="Note 4 3 4 7 2" xfId="27070" xr:uid="{00000000-0005-0000-0000-0000D36E0000}"/>
    <cellStyle name="Note 4 3 4 7 3" xfId="41523" xr:uid="{00000000-0005-0000-0000-0000D46E0000}"/>
    <cellStyle name="Note 4 3 4 8" xfId="12055" xr:uid="{00000000-0005-0000-0000-0000D56E0000}"/>
    <cellStyle name="Note 4 3 4 8 2" xfId="29490" xr:uid="{00000000-0005-0000-0000-0000D66E0000}"/>
    <cellStyle name="Note 4 3 4 8 3" xfId="43943" xr:uid="{00000000-0005-0000-0000-0000D76E0000}"/>
    <cellStyle name="Note 4 3 4 9" xfId="19062" xr:uid="{00000000-0005-0000-0000-0000D86E0000}"/>
    <cellStyle name="Note 4 3 5" xfId="2225" xr:uid="{00000000-0005-0000-0000-0000D96E0000}"/>
    <cellStyle name="Note 4 3 5 2" xfId="2226" xr:uid="{00000000-0005-0000-0000-0000DA6E0000}"/>
    <cellStyle name="Note 4 3 5 2 2" xfId="4737" xr:uid="{00000000-0005-0000-0000-0000DB6E0000}"/>
    <cellStyle name="Note 4 3 5 2 2 2" xfId="14179" xr:uid="{00000000-0005-0000-0000-0000DC6E0000}"/>
    <cellStyle name="Note 4 3 5 2 2 2 2" xfId="31614" xr:uid="{00000000-0005-0000-0000-0000DD6E0000}"/>
    <cellStyle name="Note 4 3 5 2 2 2 3" xfId="46067" xr:uid="{00000000-0005-0000-0000-0000DE6E0000}"/>
    <cellStyle name="Note 4 3 5 2 2 3" xfId="16640" xr:uid="{00000000-0005-0000-0000-0000DF6E0000}"/>
    <cellStyle name="Note 4 3 5 2 2 3 2" xfId="34075" xr:uid="{00000000-0005-0000-0000-0000E06E0000}"/>
    <cellStyle name="Note 4 3 5 2 2 3 3" xfId="48528" xr:uid="{00000000-0005-0000-0000-0000E16E0000}"/>
    <cellStyle name="Note 4 3 5 2 2 4" xfId="22173" xr:uid="{00000000-0005-0000-0000-0000E26E0000}"/>
    <cellStyle name="Note 4 3 5 2 2 5" xfId="36626" xr:uid="{00000000-0005-0000-0000-0000E36E0000}"/>
    <cellStyle name="Note 4 3 5 2 3" xfId="7199" xr:uid="{00000000-0005-0000-0000-0000E46E0000}"/>
    <cellStyle name="Note 4 3 5 2 3 2" xfId="24634" xr:uid="{00000000-0005-0000-0000-0000E56E0000}"/>
    <cellStyle name="Note 4 3 5 2 3 3" xfId="39087" xr:uid="{00000000-0005-0000-0000-0000E66E0000}"/>
    <cellStyle name="Note 4 3 5 2 4" xfId="9640" xr:uid="{00000000-0005-0000-0000-0000E76E0000}"/>
    <cellStyle name="Note 4 3 5 2 4 2" xfId="27075" xr:uid="{00000000-0005-0000-0000-0000E86E0000}"/>
    <cellStyle name="Note 4 3 5 2 4 3" xfId="41528" xr:uid="{00000000-0005-0000-0000-0000E96E0000}"/>
    <cellStyle name="Note 4 3 5 2 5" xfId="12060" xr:uid="{00000000-0005-0000-0000-0000EA6E0000}"/>
    <cellStyle name="Note 4 3 5 2 5 2" xfId="29495" xr:uid="{00000000-0005-0000-0000-0000EB6E0000}"/>
    <cellStyle name="Note 4 3 5 2 5 3" xfId="43948" xr:uid="{00000000-0005-0000-0000-0000EC6E0000}"/>
    <cellStyle name="Note 4 3 5 2 6" xfId="19067" xr:uid="{00000000-0005-0000-0000-0000ED6E0000}"/>
    <cellStyle name="Note 4 3 5 3" xfId="2227" xr:uid="{00000000-0005-0000-0000-0000EE6E0000}"/>
    <cellStyle name="Note 4 3 5 3 2" xfId="4738" xr:uid="{00000000-0005-0000-0000-0000EF6E0000}"/>
    <cellStyle name="Note 4 3 5 3 2 2" xfId="14180" xr:uid="{00000000-0005-0000-0000-0000F06E0000}"/>
    <cellStyle name="Note 4 3 5 3 2 2 2" xfId="31615" xr:uid="{00000000-0005-0000-0000-0000F16E0000}"/>
    <cellStyle name="Note 4 3 5 3 2 2 3" xfId="46068" xr:uid="{00000000-0005-0000-0000-0000F26E0000}"/>
    <cellStyle name="Note 4 3 5 3 2 3" xfId="16641" xr:uid="{00000000-0005-0000-0000-0000F36E0000}"/>
    <cellStyle name="Note 4 3 5 3 2 3 2" xfId="34076" xr:uid="{00000000-0005-0000-0000-0000F46E0000}"/>
    <cellStyle name="Note 4 3 5 3 2 3 3" xfId="48529" xr:uid="{00000000-0005-0000-0000-0000F56E0000}"/>
    <cellStyle name="Note 4 3 5 3 2 4" xfId="22174" xr:uid="{00000000-0005-0000-0000-0000F66E0000}"/>
    <cellStyle name="Note 4 3 5 3 2 5" xfId="36627" xr:uid="{00000000-0005-0000-0000-0000F76E0000}"/>
    <cellStyle name="Note 4 3 5 3 3" xfId="7200" xr:uid="{00000000-0005-0000-0000-0000F86E0000}"/>
    <cellStyle name="Note 4 3 5 3 3 2" xfId="24635" xr:uid="{00000000-0005-0000-0000-0000F96E0000}"/>
    <cellStyle name="Note 4 3 5 3 3 3" xfId="39088" xr:uid="{00000000-0005-0000-0000-0000FA6E0000}"/>
    <cellStyle name="Note 4 3 5 3 4" xfId="9641" xr:uid="{00000000-0005-0000-0000-0000FB6E0000}"/>
    <cellStyle name="Note 4 3 5 3 4 2" xfId="27076" xr:uid="{00000000-0005-0000-0000-0000FC6E0000}"/>
    <cellStyle name="Note 4 3 5 3 4 3" xfId="41529" xr:uid="{00000000-0005-0000-0000-0000FD6E0000}"/>
    <cellStyle name="Note 4 3 5 3 5" xfId="12061" xr:uid="{00000000-0005-0000-0000-0000FE6E0000}"/>
    <cellStyle name="Note 4 3 5 3 5 2" xfId="29496" xr:uid="{00000000-0005-0000-0000-0000FF6E0000}"/>
    <cellStyle name="Note 4 3 5 3 5 3" xfId="43949" xr:uid="{00000000-0005-0000-0000-0000006F0000}"/>
    <cellStyle name="Note 4 3 5 3 6" xfId="19068" xr:uid="{00000000-0005-0000-0000-0000016F0000}"/>
    <cellStyle name="Note 4 3 5 4" xfId="2228" xr:uid="{00000000-0005-0000-0000-0000026F0000}"/>
    <cellStyle name="Note 4 3 5 4 2" xfId="4739" xr:uid="{00000000-0005-0000-0000-0000036F0000}"/>
    <cellStyle name="Note 4 3 5 4 2 2" xfId="22175" xr:uid="{00000000-0005-0000-0000-0000046F0000}"/>
    <cellStyle name="Note 4 3 5 4 2 3" xfId="36628" xr:uid="{00000000-0005-0000-0000-0000056F0000}"/>
    <cellStyle name="Note 4 3 5 4 3" xfId="7201" xr:uid="{00000000-0005-0000-0000-0000066F0000}"/>
    <cellStyle name="Note 4 3 5 4 3 2" xfId="24636" xr:uid="{00000000-0005-0000-0000-0000076F0000}"/>
    <cellStyle name="Note 4 3 5 4 3 3" xfId="39089" xr:uid="{00000000-0005-0000-0000-0000086F0000}"/>
    <cellStyle name="Note 4 3 5 4 4" xfId="9642" xr:uid="{00000000-0005-0000-0000-0000096F0000}"/>
    <cellStyle name="Note 4 3 5 4 4 2" xfId="27077" xr:uid="{00000000-0005-0000-0000-00000A6F0000}"/>
    <cellStyle name="Note 4 3 5 4 4 3" xfId="41530" xr:uid="{00000000-0005-0000-0000-00000B6F0000}"/>
    <cellStyle name="Note 4 3 5 4 5" xfId="12062" xr:uid="{00000000-0005-0000-0000-00000C6F0000}"/>
    <cellStyle name="Note 4 3 5 4 5 2" xfId="29497" xr:uid="{00000000-0005-0000-0000-00000D6F0000}"/>
    <cellStyle name="Note 4 3 5 4 5 3" xfId="43950" xr:uid="{00000000-0005-0000-0000-00000E6F0000}"/>
    <cellStyle name="Note 4 3 5 4 6" xfId="15326" xr:uid="{00000000-0005-0000-0000-00000F6F0000}"/>
    <cellStyle name="Note 4 3 5 4 6 2" xfId="32761" xr:uid="{00000000-0005-0000-0000-0000106F0000}"/>
    <cellStyle name="Note 4 3 5 4 6 3" xfId="47214" xr:uid="{00000000-0005-0000-0000-0000116F0000}"/>
    <cellStyle name="Note 4 3 5 4 7" xfId="19069" xr:uid="{00000000-0005-0000-0000-0000126F0000}"/>
    <cellStyle name="Note 4 3 5 4 8" xfId="20488" xr:uid="{00000000-0005-0000-0000-0000136F0000}"/>
    <cellStyle name="Note 4 3 5 5" xfId="4736" xr:uid="{00000000-0005-0000-0000-0000146F0000}"/>
    <cellStyle name="Note 4 3 5 5 2" xfId="14178" xr:uid="{00000000-0005-0000-0000-0000156F0000}"/>
    <cellStyle name="Note 4 3 5 5 2 2" xfId="31613" xr:uid="{00000000-0005-0000-0000-0000166F0000}"/>
    <cellStyle name="Note 4 3 5 5 2 3" xfId="46066" xr:uid="{00000000-0005-0000-0000-0000176F0000}"/>
    <cellStyle name="Note 4 3 5 5 3" xfId="16639" xr:uid="{00000000-0005-0000-0000-0000186F0000}"/>
    <cellStyle name="Note 4 3 5 5 3 2" xfId="34074" xr:uid="{00000000-0005-0000-0000-0000196F0000}"/>
    <cellStyle name="Note 4 3 5 5 3 3" xfId="48527" xr:uid="{00000000-0005-0000-0000-00001A6F0000}"/>
    <cellStyle name="Note 4 3 5 5 4" xfId="22172" xr:uid="{00000000-0005-0000-0000-00001B6F0000}"/>
    <cellStyle name="Note 4 3 5 5 5" xfId="36625" xr:uid="{00000000-0005-0000-0000-00001C6F0000}"/>
    <cellStyle name="Note 4 3 5 6" xfId="7198" xr:uid="{00000000-0005-0000-0000-00001D6F0000}"/>
    <cellStyle name="Note 4 3 5 6 2" xfId="24633" xr:uid="{00000000-0005-0000-0000-00001E6F0000}"/>
    <cellStyle name="Note 4 3 5 6 3" xfId="39086" xr:uid="{00000000-0005-0000-0000-00001F6F0000}"/>
    <cellStyle name="Note 4 3 5 7" xfId="9639" xr:uid="{00000000-0005-0000-0000-0000206F0000}"/>
    <cellStyle name="Note 4 3 5 7 2" xfId="27074" xr:uid="{00000000-0005-0000-0000-0000216F0000}"/>
    <cellStyle name="Note 4 3 5 7 3" xfId="41527" xr:uid="{00000000-0005-0000-0000-0000226F0000}"/>
    <cellStyle name="Note 4 3 5 8" xfId="12059" xr:uid="{00000000-0005-0000-0000-0000236F0000}"/>
    <cellStyle name="Note 4 3 5 8 2" xfId="29494" xr:uid="{00000000-0005-0000-0000-0000246F0000}"/>
    <cellStyle name="Note 4 3 5 8 3" xfId="43947" xr:uid="{00000000-0005-0000-0000-0000256F0000}"/>
    <cellStyle name="Note 4 3 5 9" xfId="19066" xr:uid="{00000000-0005-0000-0000-0000266F0000}"/>
    <cellStyle name="Note 4 3 6" xfId="2229" xr:uid="{00000000-0005-0000-0000-0000276F0000}"/>
    <cellStyle name="Note 4 3 6 2" xfId="4740" xr:uid="{00000000-0005-0000-0000-0000286F0000}"/>
    <cellStyle name="Note 4 3 6 2 2" xfId="14181" xr:uid="{00000000-0005-0000-0000-0000296F0000}"/>
    <cellStyle name="Note 4 3 6 2 2 2" xfId="31616" xr:uid="{00000000-0005-0000-0000-00002A6F0000}"/>
    <cellStyle name="Note 4 3 6 2 2 3" xfId="46069" xr:uid="{00000000-0005-0000-0000-00002B6F0000}"/>
    <cellStyle name="Note 4 3 6 2 3" xfId="16642" xr:uid="{00000000-0005-0000-0000-00002C6F0000}"/>
    <cellStyle name="Note 4 3 6 2 3 2" xfId="34077" xr:uid="{00000000-0005-0000-0000-00002D6F0000}"/>
    <cellStyle name="Note 4 3 6 2 3 3" xfId="48530" xr:uid="{00000000-0005-0000-0000-00002E6F0000}"/>
    <cellStyle name="Note 4 3 6 2 4" xfId="22176" xr:uid="{00000000-0005-0000-0000-00002F6F0000}"/>
    <cellStyle name="Note 4 3 6 2 5" xfId="36629" xr:uid="{00000000-0005-0000-0000-0000306F0000}"/>
    <cellStyle name="Note 4 3 6 3" xfId="7202" xr:uid="{00000000-0005-0000-0000-0000316F0000}"/>
    <cellStyle name="Note 4 3 6 3 2" xfId="24637" xr:uid="{00000000-0005-0000-0000-0000326F0000}"/>
    <cellStyle name="Note 4 3 6 3 3" xfId="39090" xr:uid="{00000000-0005-0000-0000-0000336F0000}"/>
    <cellStyle name="Note 4 3 6 4" xfId="9643" xr:uid="{00000000-0005-0000-0000-0000346F0000}"/>
    <cellStyle name="Note 4 3 6 4 2" xfId="27078" xr:uid="{00000000-0005-0000-0000-0000356F0000}"/>
    <cellStyle name="Note 4 3 6 4 3" xfId="41531" xr:uid="{00000000-0005-0000-0000-0000366F0000}"/>
    <cellStyle name="Note 4 3 6 5" xfId="12063" xr:uid="{00000000-0005-0000-0000-0000376F0000}"/>
    <cellStyle name="Note 4 3 6 5 2" xfId="29498" xr:uid="{00000000-0005-0000-0000-0000386F0000}"/>
    <cellStyle name="Note 4 3 6 5 3" xfId="43951" xr:uid="{00000000-0005-0000-0000-0000396F0000}"/>
    <cellStyle name="Note 4 3 6 6" xfId="19070" xr:uid="{00000000-0005-0000-0000-00003A6F0000}"/>
    <cellStyle name="Note 4 3 7" xfId="2230" xr:uid="{00000000-0005-0000-0000-00003B6F0000}"/>
    <cellStyle name="Note 4 3 7 2" xfId="4741" xr:uid="{00000000-0005-0000-0000-00003C6F0000}"/>
    <cellStyle name="Note 4 3 7 2 2" xfId="14182" xr:uid="{00000000-0005-0000-0000-00003D6F0000}"/>
    <cellStyle name="Note 4 3 7 2 2 2" xfId="31617" xr:uid="{00000000-0005-0000-0000-00003E6F0000}"/>
    <cellStyle name="Note 4 3 7 2 2 3" xfId="46070" xr:uid="{00000000-0005-0000-0000-00003F6F0000}"/>
    <cellStyle name="Note 4 3 7 2 3" xfId="16643" xr:uid="{00000000-0005-0000-0000-0000406F0000}"/>
    <cellStyle name="Note 4 3 7 2 3 2" xfId="34078" xr:uid="{00000000-0005-0000-0000-0000416F0000}"/>
    <cellStyle name="Note 4 3 7 2 3 3" xfId="48531" xr:uid="{00000000-0005-0000-0000-0000426F0000}"/>
    <cellStyle name="Note 4 3 7 2 4" xfId="22177" xr:uid="{00000000-0005-0000-0000-0000436F0000}"/>
    <cellStyle name="Note 4 3 7 2 5" xfId="36630" xr:uid="{00000000-0005-0000-0000-0000446F0000}"/>
    <cellStyle name="Note 4 3 7 3" xfId="7203" xr:uid="{00000000-0005-0000-0000-0000456F0000}"/>
    <cellStyle name="Note 4 3 7 3 2" xfId="24638" xr:uid="{00000000-0005-0000-0000-0000466F0000}"/>
    <cellStyle name="Note 4 3 7 3 3" xfId="39091" xr:uid="{00000000-0005-0000-0000-0000476F0000}"/>
    <cellStyle name="Note 4 3 7 4" xfId="9644" xr:uid="{00000000-0005-0000-0000-0000486F0000}"/>
    <cellStyle name="Note 4 3 7 4 2" xfId="27079" xr:uid="{00000000-0005-0000-0000-0000496F0000}"/>
    <cellStyle name="Note 4 3 7 4 3" xfId="41532" xr:uid="{00000000-0005-0000-0000-00004A6F0000}"/>
    <cellStyle name="Note 4 3 7 5" xfId="12064" xr:uid="{00000000-0005-0000-0000-00004B6F0000}"/>
    <cellStyle name="Note 4 3 7 5 2" xfId="29499" xr:uid="{00000000-0005-0000-0000-00004C6F0000}"/>
    <cellStyle name="Note 4 3 7 5 3" xfId="43952" xr:uid="{00000000-0005-0000-0000-00004D6F0000}"/>
    <cellStyle name="Note 4 3 7 6" xfId="19071" xr:uid="{00000000-0005-0000-0000-00004E6F0000}"/>
    <cellStyle name="Note 4 3 8" xfId="2231" xr:uid="{00000000-0005-0000-0000-00004F6F0000}"/>
    <cellStyle name="Note 4 3 8 2" xfId="4742" xr:uid="{00000000-0005-0000-0000-0000506F0000}"/>
    <cellStyle name="Note 4 3 8 2 2" xfId="22178" xr:uid="{00000000-0005-0000-0000-0000516F0000}"/>
    <cellStyle name="Note 4 3 8 2 3" xfId="36631" xr:uid="{00000000-0005-0000-0000-0000526F0000}"/>
    <cellStyle name="Note 4 3 8 3" xfId="7204" xr:uid="{00000000-0005-0000-0000-0000536F0000}"/>
    <cellStyle name="Note 4 3 8 3 2" xfId="24639" xr:uid="{00000000-0005-0000-0000-0000546F0000}"/>
    <cellStyle name="Note 4 3 8 3 3" xfId="39092" xr:uid="{00000000-0005-0000-0000-0000556F0000}"/>
    <cellStyle name="Note 4 3 8 4" xfId="9645" xr:uid="{00000000-0005-0000-0000-0000566F0000}"/>
    <cellStyle name="Note 4 3 8 4 2" xfId="27080" xr:uid="{00000000-0005-0000-0000-0000576F0000}"/>
    <cellStyle name="Note 4 3 8 4 3" xfId="41533" xr:uid="{00000000-0005-0000-0000-0000586F0000}"/>
    <cellStyle name="Note 4 3 8 5" xfId="12065" xr:uid="{00000000-0005-0000-0000-0000596F0000}"/>
    <cellStyle name="Note 4 3 8 5 2" xfId="29500" xr:uid="{00000000-0005-0000-0000-00005A6F0000}"/>
    <cellStyle name="Note 4 3 8 5 3" xfId="43953" xr:uid="{00000000-0005-0000-0000-00005B6F0000}"/>
    <cellStyle name="Note 4 3 8 6" xfId="15327" xr:uid="{00000000-0005-0000-0000-00005C6F0000}"/>
    <cellStyle name="Note 4 3 8 6 2" xfId="32762" xr:uid="{00000000-0005-0000-0000-00005D6F0000}"/>
    <cellStyle name="Note 4 3 8 6 3" xfId="47215" xr:uid="{00000000-0005-0000-0000-00005E6F0000}"/>
    <cellStyle name="Note 4 3 8 7" xfId="19072" xr:uid="{00000000-0005-0000-0000-00005F6F0000}"/>
    <cellStyle name="Note 4 3 8 8" xfId="20489" xr:uid="{00000000-0005-0000-0000-0000606F0000}"/>
    <cellStyle name="Note 4 3 9" xfId="4723" xr:uid="{00000000-0005-0000-0000-0000616F0000}"/>
    <cellStyle name="Note 4 3 9 2" xfId="14168" xr:uid="{00000000-0005-0000-0000-0000626F0000}"/>
    <cellStyle name="Note 4 3 9 2 2" xfId="31603" xr:uid="{00000000-0005-0000-0000-0000636F0000}"/>
    <cellStyle name="Note 4 3 9 2 3" xfId="46056" xr:uid="{00000000-0005-0000-0000-0000646F0000}"/>
    <cellStyle name="Note 4 3 9 3" xfId="16629" xr:uid="{00000000-0005-0000-0000-0000656F0000}"/>
    <cellStyle name="Note 4 3 9 3 2" xfId="34064" xr:uid="{00000000-0005-0000-0000-0000666F0000}"/>
    <cellStyle name="Note 4 3 9 3 3" xfId="48517" xr:uid="{00000000-0005-0000-0000-0000676F0000}"/>
    <cellStyle name="Note 4 3 9 4" xfId="22159" xr:uid="{00000000-0005-0000-0000-0000686F0000}"/>
    <cellStyle name="Note 4 3 9 5" xfId="36612" xr:uid="{00000000-0005-0000-0000-0000696F0000}"/>
    <cellStyle name="Note 4 30" xfId="2232" xr:uid="{00000000-0005-0000-0000-00006A6F0000}"/>
    <cellStyle name="Note 4 30 2" xfId="4743" xr:uid="{00000000-0005-0000-0000-00006B6F0000}"/>
    <cellStyle name="Note 4 30 2 2" xfId="22179" xr:uid="{00000000-0005-0000-0000-00006C6F0000}"/>
    <cellStyle name="Note 4 30 2 3" xfId="36632" xr:uid="{00000000-0005-0000-0000-00006D6F0000}"/>
    <cellStyle name="Note 4 30 3" xfId="7205" xr:uid="{00000000-0005-0000-0000-00006E6F0000}"/>
    <cellStyle name="Note 4 30 3 2" xfId="24640" xr:uid="{00000000-0005-0000-0000-00006F6F0000}"/>
    <cellStyle name="Note 4 30 3 3" xfId="39093" xr:uid="{00000000-0005-0000-0000-0000706F0000}"/>
    <cellStyle name="Note 4 30 4" xfId="9646" xr:uid="{00000000-0005-0000-0000-0000716F0000}"/>
    <cellStyle name="Note 4 30 4 2" xfId="27081" xr:uid="{00000000-0005-0000-0000-0000726F0000}"/>
    <cellStyle name="Note 4 30 4 3" xfId="41534" xr:uid="{00000000-0005-0000-0000-0000736F0000}"/>
    <cellStyle name="Note 4 30 5" xfId="12066" xr:uid="{00000000-0005-0000-0000-0000746F0000}"/>
    <cellStyle name="Note 4 30 5 2" xfId="29501" xr:uid="{00000000-0005-0000-0000-0000756F0000}"/>
    <cellStyle name="Note 4 30 5 3" xfId="43954" xr:uid="{00000000-0005-0000-0000-0000766F0000}"/>
    <cellStyle name="Note 4 30 6" xfId="15328" xr:uid="{00000000-0005-0000-0000-0000776F0000}"/>
    <cellStyle name="Note 4 30 6 2" xfId="32763" xr:uid="{00000000-0005-0000-0000-0000786F0000}"/>
    <cellStyle name="Note 4 30 6 3" xfId="47216" xr:uid="{00000000-0005-0000-0000-0000796F0000}"/>
    <cellStyle name="Note 4 30 7" xfId="19073" xr:uid="{00000000-0005-0000-0000-00007A6F0000}"/>
    <cellStyle name="Note 4 30 8" xfId="20490" xr:uid="{00000000-0005-0000-0000-00007B6F0000}"/>
    <cellStyle name="Note 4 31" xfId="4404" xr:uid="{00000000-0005-0000-0000-00007C6F0000}"/>
    <cellStyle name="Note 4 31 2" xfId="13928" xr:uid="{00000000-0005-0000-0000-00007D6F0000}"/>
    <cellStyle name="Note 4 31 2 2" xfId="31363" xr:uid="{00000000-0005-0000-0000-00007E6F0000}"/>
    <cellStyle name="Note 4 31 2 3" xfId="45816" xr:uid="{00000000-0005-0000-0000-00007F6F0000}"/>
    <cellStyle name="Note 4 31 3" xfId="16389" xr:uid="{00000000-0005-0000-0000-0000806F0000}"/>
    <cellStyle name="Note 4 31 3 2" xfId="33824" xr:uid="{00000000-0005-0000-0000-0000816F0000}"/>
    <cellStyle name="Note 4 31 3 3" xfId="48277" xr:uid="{00000000-0005-0000-0000-0000826F0000}"/>
    <cellStyle name="Note 4 31 4" xfId="21840" xr:uid="{00000000-0005-0000-0000-0000836F0000}"/>
    <cellStyle name="Note 4 31 5" xfId="36293" xr:uid="{00000000-0005-0000-0000-0000846F0000}"/>
    <cellStyle name="Note 4 32" xfId="6866" xr:uid="{00000000-0005-0000-0000-0000856F0000}"/>
    <cellStyle name="Note 4 32 2" xfId="24301" xr:uid="{00000000-0005-0000-0000-0000866F0000}"/>
    <cellStyle name="Note 4 32 3" xfId="38754" xr:uid="{00000000-0005-0000-0000-0000876F0000}"/>
    <cellStyle name="Note 4 33" xfId="9307" xr:uid="{00000000-0005-0000-0000-0000886F0000}"/>
    <cellStyle name="Note 4 33 2" xfId="26742" xr:uid="{00000000-0005-0000-0000-0000896F0000}"/>
    <cellStyle name="Note 4 33 3" xfId="41195" xr:uid="{00000000-0005-0000-0000-00008A6F0000}"/>
    <cellStyle name="Note 4 34" xfId="11727" xr:uid="{00000000-0005-0000-0000-00008B6F0000}"/>
    <cellStyle name="Note 4 34 2" xfId="29162" xr:uid="{00000000-0005-0000-0000-00008C6F0000}"/>
    <cellStyle name="Note 4 34 3" xfId="43615" xr:uid="{00000000-0005-0000-0000-00008D6F0000}"/>
    <cellStyle name="Note 4 35" xfId="18734" xr:uid="{00000000-0005-0000-0000-00008E6F0000}"/>
    <cellStyle name="Note 4 4" xfId="2233" xr:uid="{00000000-0005-0000-0000-00008F6F0000}"/>
    <cellStyle name="Note 4 4 10" xfId="7206" xr:uid="{00000000-0005-0000-0000-0000906F0000}"/>
    <cellStyle name="Note 4 4 10 2" xfId="24641" xr:uid="{00000000-0005-0000-0000-0000916F0000}"/>
    <cellStyle name="Note 4 4 10 3" xfId="39094" xr:uid="{00000000-0005-0000-0000-0000926F0000}"/>
    <cellStyle name="Note 4 4 11" xfId="9647" xr:uid="{00000000-0005-0000-0000-0000936F0000}"/>
    <cellStyle name="Note 4 4 11 2" xfId="27082" xr:uid="{00000000-0005-0000-0000-0000946F0000}"/>
    <cellStyle name="Note 4 4 11 3" xfId="41535" xr:uid="{00000000-0005-0000-0000-0000956F0000}"/>
    <cellStyle name="Note 4 4 12" xfId="12067" xr:uid="{00000000-0005-0000-0000-0000966F0000}"/>
    <cellStyle name="Note 4 4 12 2" xfId="29502" xr:uid="{00000000-0005-0000-0000-0000976F0000}"/>
    <cellStyle name="Note 4 4 12 3" xfId="43955" xr:uid="{00000000-0005-0000-0000-0000986F0000}"/>
    <cellStyle name="Note 4 4 13" xfId="19074" xr:uid="{00000000-0005-0000-0000-0000996F0000}"/>
    <cellStyle name="Note 4 4 2" xfId="2234" xr:uid="{00000000-0005-0000-0000-00009A6F0000}"/>
    <cellStyle name="Note 4 4 2 2" xfId="2235" xr:uid="{00000000-0005-0000-0000-00009B6F0000}"/>
    <cellStyle name="Note 4 4 2 2 2" xfId="4746" xr:uid="{00000000-0005-0000-0000-00009C6F0000}"/>
    <cellStyle name="Note 4 4 2 2 2 2" xfId="14185" xr:uid="{00000000-0005-0000-0000-00009D6F0000}"/>
    <cellStyle name="Note 4 4 2 2 2 2 2" xfId="31620" xr:uid="{00000000-0005-0000-0000-00009E6F0000}"/>
    <cellStyle name="Note 4 4 2 2 2 2 3" xfId="46073" xr:uid="{00000000-0005-0000-0000-00009F6F0000}"/>
    <cellStyle name="Note 4 4 2 2 2 3" xfId="16646" xr:uid="{00000000-0005-0000-0000-0000A06F0000}"/>
    <cellStyle name="Note 4 4 2 2 2 3 2" xfId="34081" xr:uid="{00000000-0005-0000-0000-0000A16F0000}"/>
    <cellStyle name="Note 4 4 2 2 2 3 3" xfId="48534" xr:uid="{00000000-0005-0000-0000-0000A26F0000}"/>
    <cellStyle name="Note 4 4 2 2 2 4" xfId="22182" xr:uid="{00000000-0005-0000-0000-0000A36F0000}"/>
    <cellStyle name="Note 4 4 2 2 2 5" xfId="36635" xr:uid="{00000000-0005-0000-0000-0000A46F0000}"/>
    <cellStyle name="Note 4 4 2 2 3" xfId="7208" xr:uid="{00000000-0005-0000-0000-0000A56F0000}"/>
    <cellStyle name="Note 4 4 2 2 3 2" xfId="24643" xr:uid="{00000000-0005-0000-0000-0000A66F0000}"/>
    <cellStyle name="Note 4 4 2 2 3 3" xfId="39096" xr:uid="{00000000-0005-0000-0000-0000A76F0000}"/>
    <cellStyle name="Note 4 4 2 2 4" xfId="9649" xr:uid="{00000000-0005-0000-0000-0000A86F0000}"/>
    <cellStyle name="Note 4 4 2 2 4 2" xfId="27084" xr:uid="{00000000-0005-0000-0000-0000A96F0000}"/>
    <cellStyle name="Note 4 4 2 2 4 3" xfId="41537" xr:uid="{00000000-0005-0000-0000-0000AA6F0000}"/>
    <cellStyle name="Note 4 4 2 2 5" xfId="12069" xr:uid="{00000000-0005-0000-0000-0000AB6F0000}"/>
    <cellStyle name="Note 4 4 2 2 5 2" xfId="29504" xr:uid="{00000000-0005-0000-0000-0000AC6F0000}"/>
    <cellStyle name="Note 4 4 2 2 5 3" xfId="43957" xr:uid="{00000000-0005-0000-0000-0000AD6F0000}"/>
    <cellStyle name="Note 4 4 2 2 6" xfId="19076" xr:uid="{00000000-0005-0000-0000-0000AE6F0000}"/>
    <cellStyle name="Note 4 4 2 3" xfId="2236" xr:uid="{00000000-0005-0000-0000-0000AF6F0000}"/>
    <cellStyle name="Note 4 4 2 3 2" xfId="4747" xr:uid="{00000000-0005-0000-0000-0000B06F0000}"/>
    <cellStyle name="Note 4 4 2 3 2 2" xfId="14186" xr:uid="{00000000-0005-0000-0000-0000B16F0000}"/>
    <cellStyle name="Note 4 4 2 3 2 2 2" xfId="31621" xr:uid="{00000000-0005-0000-0000-0000B26F0000}"/>
    <cellStyle name="Note 4 4 2 3 2 2 3" xfId="46074" xr:uid="{00000000-0005-0000-0000-0000B36F0000}"/>
    <cellStyle name="Note 4 4 2 3 2 3" xfId="16647" xr:uid="{00000000-0005-0000-0000-0000B46F0000}"/>
    <cellStyle name="Note 4 4 2 3 2 3 2" xfId="34082" xr:uid="{00000000-0005-0000-0000-0000B56F0000}"/>
    <cellStyle name="Note 4 4 2 3 2 3 3" xfId="48535" xr:uid="{00000000-0005-0000-0000-0000B66F0000}"/>
    <cellStyle name="Note 4 4 2 3 2 4" xfId="22183" xr:uid="{00000000-0005-0000-0000-0000B76F0000}"/>
    <cellStyle name="Note 4 4 2 3 2 5" xfId="36636" xr:uid="{00000000-0005-0000-0000-0000B86F0000}"/>
    <cellStyle name="Note 4 4 2 3 3" xfId="7209" xr:uid="{00000000-0005-0000-0000-0000B96F0000}"/>
    <cellStyle name="Note 4 4 2 3 3 2" xfId="24644" xr:uid="{00000000-0005-0000-0000-0000BA6F0000}"/>
    <cellStyle name="Note 4 4 2 3 3 3" xfId="39097" xr:uid="{00000000-0005-0000-0000-0000BB6F0000}"/>
    <cellStyle name="Note 4 4 2 3 4" xfId="9650" xr:uid="{00000000-0005-0000-0000-0000BC6F0000}"/>
    <cellStyle name="Note 4 4 2 3 4 2" xfId="27085" xr:uid="{00000000-0005-0000-0000-0000BD6F0000}"/>
    <cellStyle name="Note 4 4 2 3 4 3" xfId="41538" xr:uid="{00000000-0005-0000-0000-0000BE6F0000}"/>
    <cellStyle name="Note 4 4 2 3 5" xfId="12070" xr:uid="{00000000-0005-0000-0000-0000BF6F0000}"/>
    <cellStyle name="Note 4 4 2 3 5 2" xfId="29505" xr:uid="{00000000-0005-0000-0000-0000C06F0000}"/>
    <cellStyle name="Note 4 4 2 3 5 3" xfId="43958" xr:uid="{00000000-0005-0000-0000-0000C16F0000}"/>
    <cellStyle name="Note 4 4 2 3 6" xfId="19077" xr:uid="{00000000-0005-0000-0000-0000C26F0000}"/>
    <cellStyle name="Note 4 4 2 4" xfId="2237" xr:uid="{00000000-0005-0000-0000-0000C36F0000}"/>
    <cellStyle name="Note 4 4 2 4 2" xfId="4748" xr:uid="{00000000-0005-0000-0000-0000C46F0000}"/>
    <cellStyle name="Note 4 4 2 4 2 2" xfId="22184" xr:uid="{00000000-0005-0000-0000-0000C56F0000}"/>
    <cellStyle name="Note 4 4 2 4 2 3" xfId="36637" xr:uid="{00000000-0005-0000-0000-0000C66F0000}"/>
    <cellStyle name="Note 4 4 2 4 3" xfId="7210" xr:uid="{00000000-0005-0000-0000-0000C76F0000}"/>
    <cellStyle name="Note 4 4 2 4 3 2" xfId="24645" xr:uid="{00000000-0005-0000-0000-0000C86F0000}"/>
    <cellStyle name="Note 4 4 2 4 3 3" xfId="39098" xr:uid="{00000000-0005-0000-0000-0000C96F0000}"/>
    <cellStyle name="Note 4 4 2 4 4" xfId="9651" xr:uid="{00000000-0005-0000-0000-0000CA6F0000}"/>
    <cellStyle name="Note 4 4 2 4 4 2" xfId="27086" xr:uid="{00000000-0005-0000-0000-0000CB6F0000}"/>
    <cellStyle name="Note 4 4 2 4 4 3" xfId="41539" xr:uid="{00000000-0005-0000-0000-0000CC6F0000}"/>
    <cellStyle name="Note 4 4 2 4 5" xfId="12071" xr:uid="{00000000-0005-0000-0000-0000CD6F0000}"/>
    <cellStyle name="Note 4 4 2 4 5 2" xfId="29506" xr:uid="{00000000-0005-0000-0000-0000CE6F0000}"/>
    <cellStyle name="Note 4 4 2 4 5 3" xfId="43959" xr:uid="{00000000-0005-0000-0000-0000CF6F0000}"/>
    <cellStyle name="Note 4 4 2 4 6" xfId="15329" xr:uid="{00000000-0005-0000-0000-0000D06F0000}"/>
    <cellStyle name="Note 4 4 2 4 6 2" xfId="32764" xr:uid="{00000000-0005-0000-0000-0000D16F0000}"/>
    <cellStyle name="Note 4 4 2 4 6 3" xfId="47217" xr:uid="{00000000-0005-0000-0000-0000D26F0000}"/>
    <cellStyle name="Note 4 4 2 4 7" xfId="19078" xr:uid="{00000000-0005-0000-0000-0000D36F0000}"/>
    <cellStyle name="Note 4 4 2 4 8" xfId="20491" xr:uid="{00000000-0005-0000-0000-0000D46F0000}"/>
    <cellStyle name="Note 4 4 2 5" xfId="4745" xr:uid="{00000000-0005-0000-0000-0000D56F0000}"/>
    <cellStyle name="Note 4 4 2 5 2" xfId="14184" xr:uid="{00000000-0005-0000-0000-0000D66F0000}"/>
    <cellStyle name="Note 4 4 2 5 2 2" xfId="31619" xr:uid="{00000000-0005-0000-0000-0000D76F0000}"/>
    <cellStyle name="Note 4 4 2 5 2 3" xfId="46072" xr:uid="{00000000-0005-0000-0000-0000D86F0000}"/>
    <cellStyle name="Note 4 4 2 5 3" xfId="16645" xr:uid="{00000000-0005-0000-0000-0000D96F0000}"/>
    <cellStyle name="Note 4 4 2 5 3 2" xfId="34080" xr:uid="{00000000-0005-0000-0000-0000DA6F0000}"/>
    <cellStyle name="Note 4 4 2 5 3 3" xfId="48533" xr:uid="{00000000-0005-0000-0000-0000DB6F0000}"/>
    <cellStyle name="Note 4 4 2 5 4" xfId="22181" xr:uid="{00000000-0005-0000-0000-0000DC6F0000}"/>
    <cellStyle name="Note 4 4 2 5 5" xfId="36634" xr:uid="{00000000-0005-0000-0000-0000DD6F0000}"/>
    <cellStyle name="Note 4 4 2 6" xfId="7207" xr:uid="{00000000-0005-0000-0000-0000DE6F0000}"/>
    <cellStyle name="Note 4 4 2 6 2" xfId="24642" xr:uid="{00000000-0005-0000-0000-0000DF6F0000}"/>
    <cellStyle name="Note 4 4 2 6 3" xfId="39095" xr:uid="{00000000-0005-0000-0000-0000E06F0000}"/>
    <cellStyle name="Note 4 4 2 7" xfId="9648" xr:uid="{00000000-0005-0000-0000-0000E16F0000}"/>
    <cellStyle name="Note 4 4 2 7 2" xfId="27083" xr:uid="{00000000-0005-0000-0000-0000E26F0000}"/>
    <cellStyle name="Note 4 4 2 7 3" xfId="41536" xr:uid="{00000000-0005-0000-0000-0000E36F0000}"/>
    <cellStyle name="Note 4 4 2 8" xfId="12068" xr:uid="{00000000-0005-0000-0000-0000E46F0000}"/>
    <cellStyle name="Note 4 4 2 8 2" xfId="29503" xr:uid="{00000000-0005-0000-0000-0000E56F0000}"/>
    <cellStyle name="Note 4 4 2 8 3" xfId="43956" xr:uid="{00000000-0005-0000-0000-0000E66F0000}"/>
    <cellStyle name="Note 4 4 2 9" xfId="19075" xr:uid="{00000000-0005-0000-0000-0000E76F0000}"/>
    <cellStyle name="Note 4 4 3" xfId="2238" xr:uid="{00000000-0005-0000-0000-0000E86F0000}"/>
    <cellStyle name="Note 4 4 3 2" xfId="2239" xr:uid="{00000000-0005-0000-0000-0000E96F0000}"/>
    <cellStyle name="Note 4 4 3 2 2" xfId="4750" xr:uid="{00000000-0005-0000-0000-0000EA6F0000}"/>
    <cellStyle name="Note 4 4 3 2 2 2" xfId="14188" xr:uid="{00000000-0005-0000-0000-0000EB6F0000}"/>
    <cellStyle name="Note 4 4 3 2 2 2 2" xfId="31623" xr:uid="{00000000-0005-0000-0000-0000EC6F0000}"/>
    <cellStyle name="Note 4 4 3 2 2 2 3" xfId="46076" xr:uid="{00000000-0005-0000-0000-0000ED6F0000}"/>
    <cellStyle name="Note 4 4 3 2 2 3" xfId="16649" xr:uid="{00000000-0005-0000-0000-0000EE6F0000}"/>
    <cellStyle name="Note 4 4 3 2 2 3 2" xfId="34084" xr:uid="{00000000-0005-0000-0000-0000EF6F0000}"/>
    <cellStyle name="Note 4 4 3 2 2 3 3" xfId="48537" xr:uid="{00000000-0005-0000-0000-0000F06F0000}"/>
    <cellStyle name="Note 4 4 3 2 2 4" xfId="22186" xr:uid="{00000000-0005-0000-0000-0000F16F0000}"/>
    <cellStyle name="Note 4 4 3 2 2 5" xfId="36639" xr:uid="{00000000-0005-0000-0000-0000F26F0000}"/>
    <cellStyle name="Note 4 4 3 2 3" xfId="7212" xr:uid="{00000000-0005-0000-0000-0000F36F0000}"/>
    <cellStyle name="Note 4 4 3 2 3 2" xfId="24647" xr:uid="{00000000-0005-0000-0000-0000F46F0000}"/>
    <cellStyle name="Note 4 4 3 2 3 3" xfId="39100" xr:uid="{00000000-0005-0000-0000-0000F56F0000}"/>
    <cellStyle name="Note 4 4 3 2 4" xfId="9653" xr:uid="{00000000-0005-0000-0000-0000F66F0000}"/>
    <cellStyle name="Note 4 4 3 2 4 2" xfId="27088" xr:uid="{00000000-0005-0000-0000-0000F76F0000}"/>
    <cellStyle name="Note 4 4 3 2 4 3" xfId="41541" xr:uid="{00000000-0005-0000-0000-0000F86F0000}"/>
    <cellStyle name="Note 4 4 3 2 5" xfId="12073" xr:uid="{00000000-0005-0000-0000-0000F96F0000}"/>
    <cellStyle name="Note 4 4 3 2 5 2" xfId="29508" xr:uid="{00000000-0005-0000-0000-0000FA6F0000}"/>
    <cellStyle name="Note 4 4 3 2 5 3" xfId="43961" xr:uid="{00000000-0005-0000-0000-0000FB6F0000}"/>
    <cellStyle name="Note 4 4 3 2 6" xfId="19080" xr:uid="{00000000-0005-0000-0000-0000FC6F0000}"/>
    <cellStyle name="Note 4 4 3 3" xfId="2240" xr:uid="{00000000-0005-0000-0000-0000FD6F0000}"/>
    <cellStyle name="Note 4 4 3 3 2" xfId="4751" xr:uid="{00000000-0005-0000-0000-0000FE6F0000}"/>
    <cellStyle name="Note 4 4 3 3 2 2" xfId="14189" xr:uid="{00000000-0005-0000-0000-0000FF6F0000}"/>
    <cellStyle name="Note 4 4 3 3 2 2 2" xfId="31624" xr:uid="{00000000-0005-0000-0000-000000700000}"/>
    <cellStyle name="Note 4 4 3 3 2 2 3" xfId="46077" xr:uid="{00000000-0005-0000-0000-000001700000}"/>
    <cellStyle name="Note 4 4 3 3 2 3" xfId="16650" xr:uid="{00000000-0005-0000-0000-000002700000}"/>
    <cellStyle name="Note 4 4 3 3 2 3 2" xfId="34085" xr:uid="{00000000-0005-0000-0000-000003700000}"/>
    <cellStyle name="Note 4 4 3 3 2 3 3" xfId="48538" xr:uid="{00000000-0005-0000-0000-000004700000}"/>
    <cellStyle name="Note 4 4 3 3 2 4" xfId="22187" xr:uid="{00000000-0005-0000-0000-000005700000}"/>
    <cellStyle name="Note 4 4 3 3 2 5" xfId="36640" xr:uid="{00000000-0005-0000-0000-000006700000}"/>
    <cellStyle name="Note 4 4 3 3 3" xfId="7213" xr:uid="{00000000-0005-0000-0000-000007700000}"/>
    <cellStyle name="Note 4 4 3 3 3 2" xfId="24648" xr:uid="{00000000-0005-0000-0000-000008700000}"/>
    <cellStyle name="Note 4 4 3 3 3 3" xfId="39101" xr:uid="{00000000-0005-0000-0000-000009700000}"/>
    <cellStyle name="Note 4 4 3 3 4" xfId="9654" xr:uid="{00000000-0005-0000-0000-00000A700000}"/>
    <cellStyle name="Note 4 4 3 3 4 2" xfId="27089" xr:uid="{00000000-0005-0000-0000-00000B700000}"/>
    <cellStyle name="Note 4 4 3 3 4 3" xfId="41542" xr:uid="{00000000-0005-0000-0000-00000C700000}"/>
    <cellStyle name="Note 4 4 3 3 5" xfId="12074" xr:uid="{00000000-0005-0000-0000-00000D700000}"/>
    <cellStyle name="Note 4 4 3 3 5 2" xfId="29509" xr:uid="{00000000-0005-0000-0000-00000E700000}"/>
    <cellStyle name="Note 4 4 3 3 5 3" xfId="43962" xr:uid="{00000000-0005-0000-0000-00000F700000}"/>
    <cellStyle name="Note 4 4 3 3 6" xfId="19081" xr:uid="{00000000-0005-0000-0000-000010700000}"/>
    <cellStyle name="Note 4 4 3 4" xfId="2241" xr:uid="{00000000-0005-0000-0000-000011700000}"/>
    <cellStyle name="Note 4 4 3 4 2" xfId="4752" xr:uid="{00000000-0005-0000-0000-000012700000}"/>
    <cellStyle name="Note 4 4 3 4 2 2" xfId="22188" xr:uid="{00000000-0005-0000-0000-000013700000}"/>
    <cellStyle name="Note 4 4 3 4 2 3" xfId="36641" xr:uid="{00000000-0005-0000-0000-000014700000}"/>
    <cellStyle name="Note 4 4 3 4 3" xfId="7214" xr:uid="{00000000-0005-0000-0000-000015700000}"/>
    <cellStyle name="Note 4 4 3 4 3 2" xfId="24649" xr:uid="{00000000-0005-0000-0000-000016700000}"/>
    <cellStyle name="Note 4 4 3 4 3 3" xfId="39102" xr:uid="{00000000-0005-0000-0000-000017700000}"/>
    <cellStyle name="Note 4 4 3 4 4" xfId="9655" xr:uid="{00000000-0005-0000-0000-000018700000}"/>
    <cellStyle name="Note 4 4 3 4 4 2" xfId="27090" xr:uid="{00000000-0005-0000-0000-000019700000}"/>
    <cellStyle name="Note 4 4 3 4 4 3" xfId="41543" xr:uid="{00000000-0005-0000-0000-00001A700000}"/>
    <cellStyle name="Note 4 4 3 4 5" xfId="12075" xr:uid="{00000000-0005-0000-0000-00001B700000}"/>
    <cellStyle name="Note 4 4 3 4 5 2" xfId="29510" xr:uid="{00000000-0005-0000-0000-00001C700000}"/>
    <cellStyle name="Note 4 4 3 4 5 3" xfId="43963" xr:uid="{00000000-0005-0000-0000-00001D700000}"/>
    <cellStyle name="Note 4 4 3 4 6" xfId="15330" xr:uid="{00000000-0005-0000-0000-00001E700000}"/>
    <cellStyle name="Note 4 4 3 4 6 2" xfId="32765" xr:uid="{00000000-0005-0000-0000-00001F700000}"/>
    <cellStyle name="Note 4 4 3 4 6 3" xfId="47218" xr:uid="{00000000-0005-0000-0000-000020700000}"/>
    <cellStyle name="Note 4 4 3 4 7" xfId="19082" xr:uid="{00000000-0005-0000-0000-000021700000}"/>
    <cellStyle name="Note 4 4 3 4 8" xfId="20492" xr:uid="{00000000-0005-0000-0000-000022700000}"/>
    <cellStyle name="Note 4 4 3 5" xfId="4749" xr:uid="{00000000-0005-0000-0000-000023700000}"/>
    <cellStyle name="Note 4 4 3 5 2" xfId="14187" xr:uid="{00000000-0005-0000-0000-000024700000}"/>
    <cellStyle name="Note 4 4 3 5 2 2" xfId="31622" xr:uid="{00000000-0005-0000-0000-000025700000}"/>
    <cellStyle name="Note 4 4 3 5 2 3" xfId="46075" xr:uid="{00000000-0005-0000-0000-000026700000}"/>
    <cellStyle name="Note 4 4 3 5 3" xfId="16648" xr:uid="{00000000-0005-0000-0000-000027700000}"/>
    <cellStyle name="Note 4 4 3 5 3 2" xfId="34083" xr:uid="{00000000-0005-0000-0000-000028700000}"/>
    <cellStyle name="Note 4 4 3 5 3 3" xfId="48536" xr:uid="{00000000-0005-0000-0000-000029700000}"/>
    <cellStyle name="Note 4 4 3 5 4" xfId="22185" xr:uid="{00000000-0005-0000-0000-00002A700000}"/>
    <cellStyle name="Note 4 4 3 5 5" xfId="36638" xr:uid="{00000000-0005-0000-0000-00002B700000}"/>
    <cellStyle name="Note 4 4 3 6" xfId="7211" xr:uid="{00000000-0005-0000-0000-00002C700000}"/>
    <cellStyle name="Note 4 4 3 6 2" xfId="24646" xr:uid="{00000000-0005-0000-0000-00002D700000}"/>
    <cellStyle name="Note 4 4 3 6 3" xfId="39099" xr:uid="{00000000-0005-0000-0000-00002E700000}"/>
    <cellStyle name="Note 4 4 3 7" xfId="9652" xr:uid="{00000000-0005-0000-0000-00002F700000}"/>
    <cellStyle name="Note 4 4 3 7 2" xfId="27087" xr:uid="{00000000-0005-0000-0000-000030700000}"/>
    <cellStyle name="Note 4 4 3 7 3" xfId="41540" xr:uid="{00000000-0005-0000-0000-000031700000}"/>
    <cellStyle name="Note 4 4 3 8" xfId="12072" xr:uid="{00000000-0005-0000-0000-000032700000}"/>
    <cellStyle name="Note 4 4 3 8 2" xfId="29507" xr:uid="{00000000-0005-0000-0000-000033700000}"/>
    <cellStyle name="Note 4 4 3 8 3" xfId="43960" xr:uid="{00000000-0005-0000-0000-000034700000}"/>
    <cellStyle name="Note 4 4 3 9" xfId="19079" xr:uid="{00000000-0005-0000-0000-000035700000}"/>
    <cellStyle name="Note 4 4 4" xfId="2242" xr:uid="{00000000-0005-0000-0000-000036700000}"/>
    <cellStyle name="Note 4 4 4 2" xfId="2243" xr:uid="{00000000-0005-0000-0000-000037700000}"/>
    <cellStyle name="Note 4 4 4 2 2" xfId="4754" xr:uid="{00000000-0005-0000-0000-000038700000}"/>
    <cellStyle name="Note 4 4 4 2 2 2" xfId="14191" xr:uid="{00000000-0005-0000-0000-000039700000}"/>
    <cellStyle name="Note 4 4 4 2 2 2 2" xfId="31626" xr:uid="{00000000-0005-0000-0000-00003A700000}"/>
    <cellStyle name="Note 4 4 4 2 2 2 3" xfId="46079" xr:uid="{00000000-0005-0000-0000-00003B700000}"/>
    <cellStyle name="Note 4 4 4 2 2 3" xfId="16652" xr:uid="{00000000-0005-0000-0000-00003C700000}"/>
    <cellStyle name="Note 4 4 4 2 2 3 2" xfId="34087" xr:uid="{00000000-0005-0000-0000-00003D700000}"/>
    <cellStyle name="Note 4 4 4 2 2 3 3" xfId="48540" xr:uid="{00000000-0005-0000-0000-00003E700000}"/>
    <cellStyle name="Note 4 4 4 2 2 4" xfId="22190" xr:uid="{00000000-0005-0000-0000-00003F700000}"/>
    <cellStyle name="Note 4 4 4 2 2 5" xfId="36643" xr:uid="{00000000-0005-0000-0000-000040700000}"/>
    <cellStyle name="Note 4 4 4 2 3" xfId="7216" xr:uid="{00000000-0005-0000-0000-000041700000}"/>
    <cellStyle name="Note 4 4 4 2 3 2" xfId="24651" xr:uid="{00000000-0005-0000-0000-000042700000}"/>
    <cellStyle name="Note 4 4 4 2 3 3" xfId="39104" xr:uid="{00000000-0005-0000-0000-000043700000}"/>
    <cellStyle name="Note 4 4 4 2 4" xfId="9657" xr:uid="{00000000-0005-0000-0000-000044700000}"/>
    <cellStyle name="Note 4 4 4 2 4 2" xfId="27092" xr:uid="{00000000-0005-0000-0000-000045700000}"/>
    <cellStyle name="Note 4 4 4 2 4 3" xfId="41545" xr:uid="{00000000-0005-0000-0000-000046700000}"/>
    <cellStyle name="Note 4 4 4 2 5" xfId="12077" xr:uid="{00000000-0005-0000-0000-000047700000}"/>
    <cellStyle name="Note 4 4 4 2 5 2" xfId="29512" xr:uid="{00000000-0005-0000-0000-000048700000}"/>
    <cellStyle name="Note 4 4 4 2 5 3" xfId="43965" xr:uid="{00000000-0005-0000-0000-000049700000}"/>
    <cellStyle name="Note 4 4 4 2 6" xfId="19084" xr:uid="{00000000-0005-0000-0000-00004A700000}"/>
    <cellStyle name="Note 4 4 4 3" xfId="2244" xr:uid="{00000000-0005-0000-0000-00004B700000}"/>
    <cellStyle name="Note 4 4 4 3 2" xfId="4755" xr:uid="{00000000-0005-0000-0000-00004C700000}"/>
    <cellStyle name="Note 4 4 4 3 2 2" xfId="14192" xr:uid="{00000000-0005-0000-0000-00004D700000}"/>
    <cellStyle name="Note 4 4 4 3 2 2 2" xfId="31627" xr:uid="{00000000-0005-0000-0000-00004E700000}"/>
    <cellStyle name="Note 4 4 4 3 2 2 3" xfId="46080" xr:uid="{00000000-0005-0000-0000-00004F700000}"/>
    <cellStyle name="Note 4 4 4 3 2 3" xfId="16653" xr:uid="{00000000-0005-0000-0000-000050700000}"/>
    <cellStyle name="Note 4 4 4 3 2 3 2" xfId="34088" xr:uid="{00000000-0005-0000-0000-000051700000}"/>
    <cellStyle name="Note 4 4 4 3 2 3 3" xfId="48541" xr:uid="{00000000-0005-0000-0000-000052700000}"/>
    <cellStyle name="Note 4 4 4 3 2 4" xfId="22191" xr:uid="{00000000-0005-0000-0000-000053700000}"/>
    <cellStyle name="Note 4 4 4 3 2 5" xfId="36644" xr:uid="{00000000-0005-0000-0000-000054700000}"/>
    <cellStyle name="Note 4 4 4 3 3" xfId="7217" xr:uid="{00000000-0005-0000-0000-000055700000}"/>
    <cellStyle name="Note 4 4 4 3 3 2" xfId="24652" xr:uid="{00000000-0005-0000-0000-000056700000}"/>
    <cellStyle name="Note 4 4 4 3 3 3" xfId="39105" xr:uid="{00000000-0005-0000-0000-000057700000}"/>
    <cellStyle name="Note 4 4 4 3 4" xfId="9658" xr:uid="{00000000-0005-0000-0000-000058700000}"/>
    <cellStyle name="Note 4 4 4 3 4 2" xfId="27093" xr:uid="{00000000-0005-0000-0000-000059700000}"/>
    <cellStyle name="Note 4 4 4 3 4 3" xfId="41546" xr:uid="{00000000-0005-0000-0000-00005A700000}"/>
    <cellStyle name="Note 4 4 4 3 5" xfId="12078" xr:uid="{00000000-0005-0000-0000-00005B700000}"/>
    <cellStyle name="Note 4 4 4 3 5 2" xfId="29513" xr:uid="{00000000-0005-0000-0000-00005C700000}"/>
    <cellStyle name="Note 4 4 4 3 5 3" xfId="43966" xr:uid="{00000000-0005-0000-0000-00005D700000}"/>
    <cellStyle name="Note 4 4 4 3 6" xfId="19085" xr:uid="{00000000-0005-0000-0000-00005E700000}"/>
    <cellStyle name="Note 4 4 4 4" xfId="2245" xr:uid="{00000000-0005-0000-0000-00005F700000}"/>
    <cellStyle name="Note 4 4 4 4 2" xfId="4756" xr:uid="{00000000-0005-0000-0000-000060700000}"/>
    <cellStyle name="Note 4 4 4 4 2 2" xfId="22192" xr:uid="{00000000-0005-0000-0000-000061700000}"/>
    <cellStyle name="Note 4 4 4 4 2 3" xfId="36645" xr:uid="{00000000-0005-0000-0000-000062700000}"/>
    <cellStyle name="Note 4 4 4 4 3" xfId="7218" xr:uid="{00000000-0005-0000-0000-000063700000}"/>
    <cellStyle name="Note 4 4 4 4 3 2" xfId="24653" xr:uid="{00000000-0005-0000-0000-000064700000}"/>
    <cellStyle name="Note 4 4 4 4 3 3" xfId="39106" xr:uid="{00000000-0005-0000-0000-000065700000}"/>
    <cellStyle name="Note 4 4 4 4 4" xfId="9659" xr:uid="{00000000-0005-0000-0000-000066700000}"/>
    <cellStyle name="Note 4 4 4 4 4 2" xfId="27094" xr:uid="{00000000-0005-0000-0000-000067700000}"/>
    <cellStyle name="Note 4 4 4 4 4 3" xfId="41547" xr:uid="{00000000-0005-0000-0000-000068700000}"/>
    <cellStyle name="Note 4 4 4 4 5" xfId="12079" xr:uid="{00000000-0005-0000-0000-000069700000}"/>
    <cellStyle name="Note 4 4 4 4 5 2" xfId="29514" xr:uid="{00000000-0005-0000-0000-00006A700000}"/>
    <cellStyle name="Note 4 4 4 4 5 3" xfId="43967" xr:uid="{00000000-0005-0000-0000-00006B700000}"/>
    <cellStyle name="Note 4 4 4 4 6" xfId="15331" xr:uid="{00000000-0005-0000-0000-00006C700000}"/>
    <cellStyle name="Note 4 4 4 4 6 2" xfId="32766" xr:uid="{00000000-0005-0000-0000-00006D700000}"/>
    <cellStyle name="Note 4 4 4 4 6 3" xfId="47219" xr:uid="{00000000-0005-0000-0000-00006E700000}"/>
    <cellStyle name="Note 4 4 4 4 7" xfId="19086" xr:uid="{00000000-0005-0000-0000-00006F700000}"/>
    <cellStyle name="Note 4 4 4 4 8" xfId="20493" xr:uid="{00000000-0005-0000-0000-000070700000}"/>
    <cellStyle name="Note 4 4 4 5" xfId="4753" xr:uid="{00000000-0005-0000-0000-000071700000}"/>
    <cellStyle name="Note 4 4 4 5 2" xfId="14190" xr:uid="{00000000-0005-0000-0000-000072700000}"/>
    <cellStyle name="Note 4 4 4 5 2 2" xfId="31625" xr:uid="{00000000-0005-0000-0000-000073700000}"/>
    <cellStyle name="Note 4 4 4 5 2 3" xfId="46078" xr:uid="{00000000-0005-0000-0000-000074700000}"/>
    <cellStyle name="Note 4 4 4 5 3" xfId="16651" xr:uid="{00000000-0005-0000-0000-000075700000}"/>
    <cellStyle name="Note 4 4 4 5 3 2" xfId="34086" xr:uid="{00000000-0005-0000-0000-000076700000}"/>
    <cellStyle name="Note 4 4 4 5 3 3" xfId="48539" xr:uid="{00000000-0005-0000-0000-000077700000}"/>
    <cellStyle name="Note 4 4 4 5 4" xfId="22189" xr:uid="{00000000-0005-0000-0000-000078700000}"/>
    <cellStyle name="Note 4 4 4 5 5" xfId="36642" xr:uid="{00000000-0005-0000-0000-000079700000}"/>
    <cellStyle name="Note 4 4 4 6" xfId="7215" xr:uid="{00000000-0005-0000-0000-00007A700000}"/>
    <cellStyle name="Note 4 4 4 6 2" xfId="24650" xr:uid="{00000000-0005-0000-0000-00007B700000}"/>
    <cellStyle name="Note 4 4 4 6 3" xfId="39103" xr:uid="{00000000-0005-0000-0000-00007C700000}"/>
    <cellStyle name="Note 4 4 4 7" xfId="9656" xr:uid="{00000000-0005-0000-0000-00007D700000}"/>
    <cellStyle name="Note 4 4 4 7 2" xfId="27091" xr:uid="{00000000-0005-0000-0000-00007E700000}"/>
    <cellStyle name="Note 4 4 4 7 3" xfId="41544" xr:uid="{00000000-0005-0000-0000-00007F700000}"/>
    <cellStyle name="Note 4 4 4 8" xfId="12076" xr:uid="{00000000-0005-0000-0000-000080700000}"/>
    <cellStyle name="Note 4 4 4 8 2" xfId="29511" xr:uid="{00000000-0005-0000-0000-000081700000}"/>
    <cellStyle name="Note 4 4 4 8 3" xfId="43964" xr:uid="{00000000-0005-0000-0000-000082700000}"/>
    <cellStyle name="Note 4 4 4 9" xfId="19083" xr:uid="{00000000-0005-0000-0000-000083700000}"/>
    <cellStyle name="Note 4 4 5" xfId="2246" xr:uid="{00000000-0005-0000-0000-000084700000}"/>
    <cellStyle name="Note 4 4 5 2" xfId="2247" xr:uid="{00000000-0005-0000-0000-000085700000}"/>
    <cellStyle name="Note 4 4 5 2 2" xfId="4758" xr:uid="{00000000-0005-0000-0000-000086700000}"/>
    <cellStyle name="Note 4 4 5 2 2 2" xfId="14194" xr:uid="{00000000-0005-0000-0000-000087700000}"/>
    <cellStyle name="Note 4 4 5 2 2 2 2" xfId="31629" xr:uid="{00000000-0005-0000-0000-000088700000}"/>
    <cellStyle name="Note 4 4 5 2 2 2 3" xfId="46082" xr:uid="{00000000-0005-0000-0000-000089700000}"/>
    <cellStyle name="Note 4 4 5 2 2 3" xfId="16655" xr:uid="{00000000-0005-0000-0000-00008A700000}"/>
    <cellStyle name="Note 4 4 5 2 2 3 2" xfId="34090" xr:uid="{00000000-0005-0000-0000-00008B700000}"/>
    <cellStyle name="Note 4 4 5 2 2 3 3" xfId="48543" xr:uid="{00000000-0005-0000-0000-00008C700000}"/>
    <cellStyle name="Note 4 4 5 2 2 4" xfId="22194" xr:uid="{00000000-0005-0000-0000-00008D700000}"/>
    <cellStyle name="Note 4 4 5 2 2 5" xfId="36647" xr:uid="{00000000-0005-0000-0000-00008E700000}"/>
    <cellStyle name="Note 4 4 5 2 3" xfId="7220" xr:uid="{00000000-0005-0000-0000-00008F700000}"/>
    <cellStyle name="Note 4 4 5 2 3 2" xfId="24655" xr:uid="{00000000-0005-0000-0000-000090700000}"/>
    <cellStyle name="Note 4 4 5 2 3 3" xfId="39108" xr:uid="{00000000-0005-0000-0000-000091700000}"/>
    <cellStyle name="Note 4 4 5 2 4" xfId="9661" xr:uid="{00000000-0005-0000-0000-000092700000}"/>
    <cellStyle name="Note 4 4 5 2 4 2" xfId="27096" xr:uid="{00000000-0005-0000-0000-000093700000}"/>
    <cellStyle name="Note 4 4 5 2 4 3" xfId="41549" xr:uid="{00000000-0005-0000-0000-000094700000}"/>
    <cellStyle name="Note 4 4 5 2 5" xfId="12081" xr:uid="{00000000-0005-0000-0000-000095700000}"/>
    <cellStyle name="Note 4 4 5 2 5 2" xfId="29516" xr:uid="{00000000-0005-0000-0000-000096700000}"/>
    <cellStyle name="Note 4 4 5 2 5 3" xfId="43969" xr:uid="{00000000-0005-0000-0000-000097700000}"/>
    <cellStyle name="Note 4 4 5 2 6" xfId="19088" xr:uid="{00000000-0005-0000-0000-000098700000}"/>
    <cellStyle name="Note 4 4 5 3" xfId="2248" xr:uid="{00000000-0005-0000-0000-000099700000}"/>
    <cellStyle name="Note 4 4 5 3 2" xfId="4759" xr:uid="{00000000-0005-0000-0000-00009A700000}"/>
    <cellStyle name="Note 4 4 5 3 2 2" xfId="14195" xr:uid="{00000000-0005-0000-0000-00009B700000}"/>
    <cellStyle name="Note 4 4 5 3 2 2 2" xfId="31630" xr:uid="{00000000-0005-0000-0000-00009C700000}"/>
    <cellStyle name="Note 4 4 5 3 2 2 3" xfId="46083" xr:uid="{00000000-0005-0000-0000-00009D700000}"/>
    <cellStyle name="Note 4 4 5 3 2 3" xfId="16656" xr:uid="{00000000-0005-0000-0000-00009E700000}"/>
    <cellStyle name="Note 4 4 5 3 2 3 2" xfId="34091" xr:uid="{00000000-0005-0000-0000-00009F700000}"/>
    <cellStyle name="Note 4 4 5 3 2 3 3" xfId="48544" xr:uid="{00000000-0005-0000-0000-0000A0700000}"/>
    <cellStyle name="Note 4 4 5 3 2 4" xfId="22195" xr:uid="{00000000-0005-0000-0000-0000A1700000}"/>
    <cellStyle name="Note 4 4 5 3 2 5" xfId="36648" xr:uid="{00000000-0005-0000-0000-0000A2700000}"/>
    <cellStyle name="Note 4 4 5 3 3" xfId="7221" xr:uid="{00000000-0005-0000-0000-0000A3700000}"/>
    <cellStyle name="Note 4 4 5 3 3 2" xfId="24656" xr:uid="{00000000-0005-0000-0000-0000A4700000}"/>
    <cellStyle name="Note 4 4 5 3 3 3" xfId="39109" xr:uid="{00000000-0005-0000-0000-0000A5700000}"/>
    <cellStyle name="Note 4 4 5 3 4" xfId="9662" xr:uid="{00000000-0005-0000-0000-0000A6700000}"/>
    <cellStyle name="Note 4 4 5 3 4 2" xfId="27097" xr:uid="{00000000-0005-0000-0000-0000A7700000}"/>
    <cellStyle name="Note 4 4 5 3 4 3" xfId="41550" xr:uid="{00000000-0005-0000-0000-0000A8700000}"/>
    <cellStyle name="Note 4 4 5 3 5" xfId="12082" xr:uid="{00000000-0005-0000-0000-0000A9700000}"/>
    <cellStyle name="Note 4 4 5 3 5 2" xfId="29517" xr:uid="{00000000-0005-0000-0000-0000AA700000}"/>
    <cellStyle name="Note 4 4 5 3 5 3" xfId="43970" xr:uid="{00000000-0005-0000-0000-0000AB700000}"/>
    <cellStyle name="Note 4 4 5 3 6" xfId="19089" xr:uid="{00000000-0005-0000-0000-0000AC700000}"/>
    <cellStyle name="Note 4 4 5 4" xfId="2249" xr:uid="{00000000-0005-0000-0000-0000AD700000}"/>
    <cellStyle name="Note 4 4 5 4 2" xfId="4760" xr:uid="{00000000-0005-0000-0000-0000AE700000}"/>
    <cellStyle name="Note 4 4 5 4 2 2" xfId="22196" xr:uid="{00000000-0005-0000-0000-0000AF700000}"/>
    <cellStyle name="Note 4 4 5 4 2 3" xfId="36649" xr:uid="{00000000-0005-0000-0000-0000B0700000}"/>
    <cellStyle name="Note 4 4 5 4 3" xfId="7222" xr:uid="{00000000-0005-0000-0000-0000B1700000}"/>
    <cellStyle name="Note 4 4 5 4 3 2" xfId="24657" xr:uid="{00000000-0005-0000-0000-0000B2700000}"/>
    <cellStyle name="Note 4 4 5 4 3 3" xfId="39110" xr:uid="{00000000-0005-0000-0000-0000B3700000}"/>
    <cellStyle name="Note 4 4 5 4 4" xfId="9663" xr:uid="{00000000-0005-0000-0000-0000B4700000}"/>
    <cellStyle name="Note 4 4 5 4 4 2" xfId="27098" xr:uid="{00000000-0005-0000-0000-0000B5700000}"/>
    <cellStyle name="Note 4 4 5 4 4 3" xfId="41551" xr:uid="{00000000-0005-0000-0000-0000B6700000}"/>
    <cellStyle name="Note 4 4 5 4 5" xfId="12083" xr:uid="{00000000-0005-0000-0000-0000B7700000}"/>
    <cellStyle name="Note 4 4 5 4 5 2" xfId="29518" xr:uid="{00000000-0005-0000-0000-0000B8700000}"/>
    <cellStyle name="Note 4 4 5 4 5 3" xfId="43971" xr:uid="{00000000-0005-0000-0000-0000B9700000}"/>
    <cellStyle name="Note 4 4 5 4 6" xfId="15332" xr:uid="{00000000-0005-0000-0000-0000BA700000}"/>
    <cellStyle name="Note 4 4 5 4 6 2" xfId="32767" xr:uid="{00000000-0005-0000-0000-0000BB700000}"/>
    <cellStyle name="Note 4 4 5 4 6 3" xfId="47220" xr:uid="{00000000-0005-0000-0000-0000BC700000}"/>
    <cellStyle name="Note 4 4 5 4 7" xfId="19090" xr:uid="{00000000-0005-0000-0000-0000BD700000}"/>
    <cellStyle name="Note 4 4 5 4 8" xfId="20494" xr:uid="{00000000-0005-0000-0000-0000BE700000}"/>
    <cellStyle name="Note 4 4 5 5" xfId="4757" xr:uid="{00000000-0005-0000-0000-0000BF700000}"/>
    <cellStyle name="Note 4 4 5 5 2" xfId="14193" xr:uid="{00000000-0005-0000-0000-0000C0700000}"/>
    <cellStyle name="Note 4 4 5 5 2 2" xfId="31628" xr:uid="{00000000-0005-0000-0000-0000C1700000}"/>
    <cellStyle name="Note 4 4 5 5 2 3" xfId="46081" xr:uid="{00000000-0005-0000-0000-0000C2700000}"/>
    <cellStyle name="Note 4 4 5 5 3" xfId="16654" xr:uid="{00000000-0005-0000-0000-0000C3700000}"/>
    <cellStyle name="Note 4 4 5 5 3 2" xfId="34089" xr:uid="{00000000-0005-0000-0000-0000C4700000}"/>
    <cellStyle name="Note 4 4 5 5 3 3" xfId="48542" xr:uid="{00000000-0005-0000-0000-0000C5700000}"/>
    <cellStyle name="Note 4 4 5 5 4" xfId="22193" xr:uid="{00000000-0005-0000-0000-0000C6700000}"/>
    <cellStyle name="Note 4 4 5 5 5" xfId="36646" xr:uid="{00000000-0005-0000-0000-0000C7700000}"/>
    <cellStyle name="Note 4 4 5 6" xfId="7219" xr:uid="{00000000-0005-0000-0000-0000C8700000}"/>
    <cellStyle name="Note 4 4 5 6 2" xfId="24654" xr:uid="{00000000-0005-0000-0000-0000C9700000}"/>
    <cellStyle name="Note 4 4 5 6 3" xfId="39107" xr:uid="{00000000-0005-0000-0000-0000CA700000}"/>
    <cellStyle name="Note 4 4 5 7" xfId="9660" xr:uid="{00000000-0005-0000-0000-0000CB700000}"/>
    <cellStyle name="Note 4 4 5 7 2" xfId="27095" xr:uid="{00000000-0005-0000-0000-0000CC700000}"/>
    <cellStyle name="Note 4 4 5 7 3" xfId="41548" xr:uid="{00000000-0005-0000-0000-0000CD700000}"/>
    <cellStyle name="Note 4 4 5 8" xfId="12080" xr:uid="{00000000-0005-0000-0000-0000CE700000}"/>
    <cellStyle name="Note 4 4 5 8 2" xfId="29515" xr:uid="{00000000-0005-0000-0000-0000CF700000}"/>
    <cellStyle name="Note 4 4 5 8 3" xfId="43968" xr:uid="{00000000-0005-0000-0000-0000D0700000}"/>
    <cellStyle name="Note 4 4 5 9" xfId="19087" xr:uid="{00000000-0005-0000-0000-0000D1700000}"/>
    <cellStyle name="Note 4 4 6" xfId="2250" xr:uid="{00000000-0005-0000-0000-0000D2700000}"/>
    <cellStyle name="Note 4 4 6 2" xfId="4761" xr:uid="{00000000-0005-0000-0000-0000D3700000}"/>
    <cellStyle name="Note 4 4 6 2 2" xfId="14196" xr:uid="{00000000-0005-0000-0000-0000D4700000}"/>
    <cellStyle name="Note 4 4 6 2 2 2" xfId="31631" xr:uid="{00000000-0005-0000-0000-0000D5700000}"/>
    <cellStyle name="Note 4 4 6 2 2 3" xfId="46084" xr:uid="{00000000-0005-0000-0000-0000D6700000}"/>
    <cellStyle name="Note 4 4 6 2 3" xfId="16657" xr:uid="{00000000-0005-0000-0000-0000D7700000}"/>
    <cellStyle name="Note 4 4 6 2 3 2" xfId="34092" xr:uid="{00000000-0005-0000-0000-0000D8700000}"/>
    <cellStyle name="Note 4 4 6 2 3 3" xfId="48545" xr:uid="{00000000-0005-0000-0000-0000D9700000}"/>
    <cellStyle name="Note 4 4 6 2 4" xfId="22197" xr:uid="{00000000-0005-0000-0000-0000DA700000}"/>
    <cellStyle name="Note 4 4 6 2 5" xfId="36650" xr:uid="{00000000-0005-0000-0000-0000DB700000}"/>
    <cellStyle name="Note 4 4 6 3" xfId="7223" xr:uid="{00000000-0005-0000-0000-0000DC700000}"/>
    <cellStyle name="Note 4 4 6 3 2" xfId="24658" xr:uid="{00000000-0005-0000-0000-0000DD700000}"/>
    <cellStyle name="Note 4 4 6 3 3" xfId="39111" xr:uid="{00000000-0005-0000-0000-0000DE700000}"/>
    <cellStyle name="Note 4 4 6 4" xfId="9664" xr:uid="{00000000-0005-0000-0000-0000DF700000}"/>
    <cellStyle name="Note 4 4 6 4 2" xfId="27099" xr:uid="{00000000-0005-0000-0000-0000E0700000}"/>
    <cellStyle name="Note 4 4 6 4 3" xfId="41552" xr:uid="{00000000-0005-0000-0000-0000E1700000}"/>
    <cellStyle name="Note 4 4 6 5" xfId="12084" xr:uid="{00000000-0005-0000-0000-0000E2700000}"/>
    <cellStyle name="Note 4 4 6 5 2" xfId="29519" xr:uid="{00000000-0005-0000-0000-0000E3700000}"/>
    <cellStyle name="Note 4 4 6 5 3" xfId="43972" xr:uid="{00000000-0005-0000-0000-0000E4700000}"/>
    <cellStyle name="Note 4 4 6 6" xfId="19091" xr:uid="{00000000-0005-0000-0000-0000E5700000}"/>
    <cellStyle name="Note 4 4 7" xfId="2251" xr:uid="{00000000-0005-0000-0000-0000E6700000}"/>
    <cellStyle name="Note 4 4 7 2" xfId="4762" xr:uid="{00000000-0005-0000-0000-0000E7700000}"/>
    <cellStyle name="Note 4 4 7 2 2" xfId="14197" xr:uid="{00000000-0005-0000-0000-0000E8700000}"/>
    <cellStyle name="Note 4 4 7 2 2 2" xfId="31632" xr:uid="{00000000-0005-0000-0000-0000E9700000}"/>
    <cellStyle name="Note 4 4 7 2 2 3" xfId="46085" xr:uid="{00000000-0005-0000-0000-0000EA700000}"/>
    <cellStyle name="Note 4 4 7 2 3" xfId="16658" xr:uid="{00000000-0005-0000-0000-0000EB700000}"/>
    <cellStyle name="Note 4 4 7 2 3 2" xfId="34093" xr:uid="{00000000-0005-0000-0000-0000EC700000}"/>
    <cellStyle name="Note 4 4 7 2 3 3" xfId="48546" xr:uid="{00000000-0005-0000-0000-0000ED700000}"/>
    <cellStyle name="Note 4 4 7 2 4" xfId="22198" xr:uid="{00000000-0005-0000-0000-0000EE700000}"/>
    <cellStyle name="Note 4 4 7 2 5" xfId="36651" xr:uid="{00000000-0005-0000-0000-0000EF700000}"/>
    <cellStyle name="Note 4 4 7 3" xfId="7224" xr:uid="{00000000-0005-0000-0000-0000F0700000}"/>
    <cellStyle name="Note 4 4 7 3 2" xfId="24659" xr:uid="{00000000-0005-0000-0000-0000F1700000}"/>
    <cellStyle name="Note 4 4 7 3 3" xfId="39112" xr:uid="{00000000-0005-0000-0000-0000F2700000}"/>
    <cellStyle name="Note 4 4 7 4" xfId="9665" xr:uid="{00000000-0005-0000-0000-0000F3700000}"/>
    <cellStyle name="Note 4 4 7 4 2" xfId="27100" xr:uid="{00000000-0005-0000-0000-0000F4700000}"/>
    <cellStyle name="Note 4 4 7 4 3" xfId="41553" xr:uid="{00000000-0005-0000-0000-0000F5700000}"/>
    <cellStyle name="Note 4 4 7 5" xfId="12085" xr:uid="{00000000-0005-0000-0000-0000F6700000}"/>
    <cellStyle name="Note 4 4 7 5 2" xfId="29520" xr:uid="{00000000-0005-0000-0000-0000F7700000}"/>
    <cellStyle name="Note 4 4 7 5 3" xfId="43973" xr:uid="{00000000-0005-0000-0000-0000F8700000}"/>
    <cellStyle name="Note 4 4 7 6" xfId="19092" xr:uid="{00000000-0005-0000-0000-0000F9700000}"/>
    <cellStyle name="Note 4 4 8" xfId="2252" xr:uid="{00000000-0005-0000-0000-0000FA700000}"/>
    <cellStyle name="Note 4 4 8 2" xfId="4763" xr:uid="{00000000-0005-0000-0000-0000FB700000}"/>
    <cellStyle name="Note 4 4 8 2 2" xfId="22199" xr:uid="{00000000-0005-0000-0000-0000FC700000}"/>
    <cellStyle name="Note 4 4 8 2 3" xfId="36652" xr:uid="{00000000-0005-0000-0000-0000FD700000}"/>
    <cellStyle name="Note 4 4 8 3" xfId="7225" xr:uid="{00000000-0005-0000-0000-0000FE700000}"/>
    <cellStyle name="Note 4 4 8 3 2" xfId="24660" xr:uid="{00000000-0005-0000-0000-0000FF700000}"/>
    <cellStyle name="Note 4 4 8 3 3" xfId="39113" xr:uid="{00000000-0005-0000-0000-000000710000}"/>
    <cellStyle name="Note 4 4 8 4" xfId="9666" xr:uid="{00000000-0005-0000-0000-000001710000}"/>
    <cellStyle name="Note 4 4 8 4 2" xfId="27101" xr:uid="{00000000-0005-0000-0000-000002710000}"/>
    <cellStyle name="Note 4 4 8 4 3" xfId="41554" xr:uid="{00000000-0005-0000-0000-000003710000}"/>
    <cellStyle name="Note 4 4 8 5" xfId="12086" xr:uid="{00000000-0005-0000-0000-000004710000}"/>
    <cellStyle name="Note 4 4 8 5 2" xfId="29521" xr:uid="{00000000-0005-0000-0000-000005710000}"/>
    <cellStyle name="Note 4 4 8 5 3" xfId="43974" xr:uid="{00000000-0005-0000-0000-000006710000}"/>
    <cellStyle name="Note 4 4 8 6" xfId="15333" xr:uid="{00000000-0005-0000-0000-000007710000}"/>
    <cellStyle name="Note 4 4 8 6 2" xfId="32768" xr:uid="{00000000-0005-0000-0000-000008710000}"/>
    <cellStyle name="Note 4 4 8 6 3" xfId="47221" xr:uid="{00000000-0005-0000-0000-000009710000}"/>
    <cellStyle name="Note 4 4 8 7" xfId="19093" xr:uid="{00000000-0005-0000-0000-00000A710000}"/>
    <cellStyle name="Note 4 4 8 8" xfId="20495" xr:uid="{00000000-0005-0000-0000-00000B710000}"/>
    <cellStyle name="Note 4 4 9" xfId="4744" xr:uid="{00000000-0005-0000-0000-00000C710000}"/>
    <cellStyle name="Note 4 4 9 2" xfId="14183" xr:uid="{00000000-0005-0000-0000-00000D710000}"/>
    <cellStyle name="Note 4 4 9 2 2" xfId="31618" xr:uid="{00000000-0005-0000-0000-00000E710000}"/>
    <cellStyle name="Note 4 4 9 2 3" xfId="46071" xr:uid="{00000000-0005-0000-0000-00000F710000}"/>
    <cellStyle name="Note 4 4 9 3" xfId="16644" xr:uid="{00000000-0005-0000-0000-000010710000}"/>
    <cellStyle name="Note 4 4 9 3 2" xfId="34079" xr:uid="{00000000-0005-0000-0000-000011710000}"/>
    <cellStyle name="Note 4 4 9 3 3" xfId="48532" xr:uid="{00000000-0005-0000-0000-000012710000}"/>
    <cellStyle name="Note 4 4 9 4" xfId="22180" xr:uid="{00000000-0005-0000-0000-000013710000}"/>
    <cellStyle name="Note 4 4 9 5" xfId="36633" xr:uid="{00000000-0005-0000-0000-000014710000}"/>
    <cellStyle name="Note 4 5" xfId="2253" xr:uid="{00000000-0005-0000-0000-000015710000}"/>
    <cellStyle name="Note 4 5 10" xfId="7226" xr:uid="{00000000-0005-0000-0000-000016710000}"/>
    <cellStyle name="Note 4 5 10 2" xfId="24661" xr:uid="{00000000-0005-0000-0000-000017710000}"/>
    <cellStyle name="Note 4 5 10 3" xfId="39114" xr:uid="{00000000-0005-0000-0000-000018710000}"/>
    <cellStyle name="Note 4 5 11" xfId="9667" xr:uid="{00000000-0005-0000-0000-000019710000}"/>
    <cellStyle name="Note 4 5 11 2" xfId="27102" xr:uid="{00000000-0005-0000-0000-00001A710000}"/>
    <cellStyle name="Note 4 5 11 3" xfId="41555" xr:uid="{00000000-0005-0000-0000-00001B710000}"/>
    <cellStyle name="Note 4 5 12" xfId="12087" xr:uid="{00000000-0005-0000-0000-00001C710000}"/>
    <cellStyle name="Note 4 5 12 2" xfId="29522" xr:uid="{00000000-0005-0000-0000-00001D710000}"/>
    <cellStyle name="Note 4 5 12 3" xfId="43975" xr:uid="{00000000-0005-0000-0000-00001E710000}"/>
    <cellStyle name="Note 4 5 13" xfId="19094" xr:uid="{00000000-0005-0000-0000-00001F710000}"/>
    <cellStyle name="Note 4 5 2" xfId="2254" xr:uid="{00000000-0005-0000-0000-000020710000}"/>
    <cellStyle name="Note 4 5 2 2" xfId="2255" xr:uid="{00000000-0005-0000-0000-000021710000}"/>
    <cellStyle name="Note 4 5 2 2 2" xfId="4766" xr:uid="{00000000-0005-0000-0000-000022710000}"/>
    <cellStyle name="Note 4 5 2 2 2 2" xfId="14200" xr:uid="{00000000-0005-0000-0000-000023710000}"/>
    <cellStyle name="Note 4 5 2 2 2 2 2" xfId="31635" xr:uid="{00000000-0005-0000-0000-000024710000}"/>
    <cellStyle name="Note 4 5 2 2 2 2 3" xfId="46088" xr:uid="{00000000-0005-0000-0000-000025710000}"/>
    <cellStyle name="Note 4 5 2 2 2 3" xfId="16661" xr:uid="{00000000-0005-0000-0000-000026710000}"/>
    <cellStyle name="Note 4 5 2 2 2 3 2" xfId="34096" xr:uid="{00000000-0005-0000-0000-000027710000}"/>
    <cellStyle name="Note 4 5 2 2 2 3 3" xfId="48549" xr:uid="{00000000-0005-0000-0000-000028710000}"/>
    <cellStyle name="Note 4 5 2 2 2 4" xfId="22202" xr:uid="{00000000-0005-0000-0000-000029710000}"/>
    <cellStyle name="Note 4 5 2 2 2 5" xfId="36655" xr:uid="{00000000-0005-0000-0000-00002A710000}"/>
    <cellStyle name="Note 4 5 2 2 3" xfId="7228" xr:uid="{00000000-0005-0000-0000-00002B710000}"/>
    <cellStyle name="Note 4 5 2 2 3 2" xfId="24663" xr:uid="{00000000-0005-0000-0000-00002C710000}"/>
    <cellStyle name="Note 4 5 2 2 3 3" xfId="39116" xr:uid="{00000000-0005-0000-0000-00002D710000}"/>
    <cellStyle name="Note 4 5 2 2 4" xfId="9669" xr:uid="{00000000-0005-0000-0000-00002E710000}"/>
    <cellStyle name="Note 4 5 2 2 4 2" xfId="27104" xr:uid="{00000000-0005-0000-0000-00002F710000}"/>
    <cellStyle name="Note 4 5 2 2 4 3" xfId="41557" xr:uid="{00000000-0005-0000-0000-000030710000}"/>
    <cellStyle name="Note 4 5 2 2 5" xfId="12089" xr:uid="{00000000-0005-0000-0000-000031710000}"/>
    <cellStyle name="Note 4 5 2 2 5 2" xfId="29524" xr:uid="{00000000-0005-0000-0000-000032710000}"/>
    <cellStyle name="Note 4 5 2 2 5 3" xfId="43977" xr:uid="{00000000-0005-0000-0000-000033710000}"/>
    <cellStyle name="Note 4 5 2 2 6" xfId="19096" xr:uid="{00000000-0005-0000-0000-000034710000}"/>
    <cellStyle name="Note 4 5 2 3" xfId="2256" xr:uid="{00000000-0005-0000-0000-000035710000}"/>
    <cellStyle name="Note 4 5 2 3 2" xfId="4767" xr:uid="{00000000-0005-0000-0000-000036710000}"/>
    <cellStyle name="Note 4 5 2 3 2 2" xfId="14201" xr:uid="{00000000-0005-0000-0000-000037710000}"/>
    <cellStyle name="Note 4 5 2 3 2 2 2" xfId="31636" xr:uid="{00000000-0005-0000-0000-000038710000}"/>
    <cellStyle name="Note 4 5 2 3 2 2 3" xfId="46089" xr:uid="{00000000-0005-0000-0000-000039710000}"/>
    <cellStyle name="Note 4 5 2 3 2 3" xfId="16662" xr:uid="{00000000-0005-0000-0000-00003A710000}"/>
    <cellStyle name="Note 4 5 2 3 2 3 2" xfId="34097" xr:uid="{00000000-0005-0000-0000-00003B710000}"/>
    <cellStyle name="Note 4 5 2 3 2 3 3" xfId="48550" xr:uid="{00000000-0005-0000-0000-00003C710000}"/>
    <cellStyle name="Note 4 5 2 3 2 4" xfId="22203" xr:uid="{00000000-0005-0000-0000-00003D710000}"/>
    <cellStyle name="Note 4 5 2 3 2 5" xfId="36656" xr:uid="{00000000-0005-0000-0000-00003E710000}"/>
    <cellStyle name="Note 4 5 2 3 3" xfId="7229" xr:uid="{00000000-0005-0000-0000-00003F710000}"/>
    <cellStyle name="Note 4 5 2 3 3 2" xfId="24664" xr:uid="{00000000-0005-0000-0000-000040710000}"/>
    <cellStyle name="Note 4 5 2 3 3 3" xfId="39117" xr:uid="{00000000-0005-0000-0000-000041710000}"/>
    <cellStyle name="Note 4 5 2 3 4" xfId="9670" xr:uid="{00000000-0005-0000-0000-000042710000}"/>
    <cellStyle name="Note 4 5 2 3 4 2" xfId="27105" xr:uid="{00000000-0005-0000-0000-000043710000}"/>
    <cellStyle name="Note 4 5 2 3 4 3" xfId="41558" xr:uid="{00000000-0005-0000-0000-000044710000}"/>
    <cellStyle name="Note 4 5 2 3 5" xfId="12090" xr:uid="{00000000-0005-0000-0000-000045710000}"/>
    <cellStyle name="Note 4 5 2 3 5 2" xfId="29525" xr:uid="{00000000-0005-0000-0000-000046710000}"/>
    <cellStyle name="Note 4 5 2 3 5 3" xfId="43978" xr:uid="{00000000-0005-0000-0000-000047710000}"/>
    <cellStyle name="Note 4 5 2 3 6" xfId="19097" xr:uid="{00000000-0005-0000-0000-000048710000}"/>
    <cellStyle name="Note 4 5 2 4" xfId="2257" xr:uid="{00000000-0005-0000-0000-000049710000}"/>
    <cellStyle name="Note 4 5 2 4 2" xfId="4768" xr:uid="{00000000-0005-0000-0000-00004A710000}"/>
    <cellStyle name="Note 4 5 2 4 2 2" xfId="22204" xr:uid="{00000000-0005-0000-0000-00004B710000}"/>
    <cellStyle name="Note 4 5 2 4 2 3" xfId="36657" xr:uid="{00000000-0005-0000-0000-00004C710000}"/>
    <cellStyle name="Note 4 5 2 4 3" xfId="7230" xr:uid="{00000000-0005-0000-0000-00004D710000}"/>
    <cellStyle name="Note 4 5 2 4 3 2" xfId="24665" xr:uid="{00000000-0005-0000-0000-00004E710000}"/>
    <cellStyle name="Note 4 5 2 4 3 3" xfId="39118" xr:uid="{00000000-0005-0000-0000-00004F710000}"/>
    <cellStyle name="Note 4 5 2 4 4" xfId="9671" xr:uid="{00000000-0005-0000-0000-000050710000}"/>
    <cellStyle name="Note 4 5 2 4 4 2" xfId="27106" xr:uid="{00000000-0005-0000-0000-000051710000}"/>
    <cellStyle name="Note 4 5 2 4 4 3" xfId="41559" xr:uid="{00000000-0005-0000-0000-000052710000}"/>
    <cellStyle name="Note 4 5 2 4 5" xfId="12091" xr:uid="{00000000-0005-0000-0000-000053710000}"/>
    <cellStyle name="Note 4 5 2 4 5 2" xfId="29526" xr:uid="{00000000-0005-0000-0000-000054710000}"/>
    <cellStyle name="Note 4 5 2 4 5 3" xfId="43979" xr:uid="{00000000-0005-0000-0000-000055710000}"/>
    <cellStyle name="Note 4 5 2 4 6" xfId="15334" xr:uid="{00000000-0005-0000-0000-000056710000}"/>
    <cellStyle name="Note 4 5 2 4 6 2" xfId="32769" xr:uid="{00000000-0005-0000-0000-000057710000}"/>
    <cellStyle name="Note 4 5 2 4 6 3" xfId="47222" xr:uid="{00000000-0005-0000-0000-000058710000}"/>
    <cellStyle name="Note 4 5 2 4 7" xfId="19098" xr:uid="{00000000-0005-0000-0000-000059710000}"/>
    <cellStyle name="Note 4 5 2 4 8" xfId="20496" xr:uid="{00000000-0005-0000-0000-00005A710000}"/>
    <cellStyle name="Note 4 5 2 5" xfId="4765" xr:uid="{00000000-0005-0000-0000-00005B710000}"/>
    <cellStyle name="Note 4 5 2 5 2" xfId="14199" xr:uid="{00000000-0005-0000-0000-00005C710000}"/>
    <cellStyle name="Note 4 5 2 5 2 2" xfId="31634" xr:uid="{00000000-0005-0000-0000-00005D710000}"/>
    <cellStyle name="Note 4 5 2 5 2 3" xfId="46087" xr:uid="{00000000-0005-0000-0000-00005E710000}"/>
    <cellStyle name="Note 4 5 2 5 3" xfId="16660" xr:uid="{00000000-0005-0000-0000-00005F710000}"/>
    <cellStyle name="Note 4 5 2 5 3 2" xfId="34095" xr:uid="{00000000-0005-0000-0000-000060710000}"/>
    <cellStyle name="Note 4 5 2 5 3 3" xfId="48548" xr:uid="{00000000-0005-0000-0000-000061710000}"/>
    <cellStyle name="Note 4 5 2 5 4" xfId="22201" xr:uid="{00000000-0005-0000-0000-000062710000}"/>
    <cellStyle name="Note 4 5 2 5 5" xfId="36654" xr:uid="{00000000-0005-0000-0000-000063710000}"/>
    <cellStyle name="Note 4 5 2 6" xfId="7227" xr:uid="{00000000-0005-0000-0000-000064710000}"/>
    <cellStyle name="Note 4 5 2 6 2" xfId="24662" xr:uid="{00000000-0005-0000-0000-000065710000}"/>
    <cellStyle name="Note 4 5 2 6 3" xfId="39115" xr:uid="{00000000-0005-0000-0000-000066710000}"/>
    <cellStyle name="Note 4 5 2 7" xfId="9668" xr:uid="{00000000-0005-0000-0000-000067710000}"/>
    <cellStyle name="Note 4 5 2 7 2" xfId="27103" xr:uid="{00000000-0005-0000-0000-000068710000}"/>
    <cellStyle name="Note 4 5 2 7 3" xfId="41556" xr:uid="{00000000-0005-0000-0000-000069710000}"/>
    <cellStyle name="Note 4 5 2 8" xfId="12088" xr:uid="{00000000-0005-0000-0000-00006A710000}"/>
    <cellStyle name="Note 4 5 2 8 2" xfId="29523" xr:uid="{00000000-0005-0000-0000-00006B710000}"/>
    <cellStyle name="Note 4 5 2 8 3" xfId="43976" xr:uid="{00000000-0005-0000-0000-00006C710000}"/>
    <cellStyle name="Note 4 5 2 9" xfId="19095" xr:uid="{00000000-0005-0000-0000-00006D710000}"/>
    <cellStyle name="Note 4 5 3" xfId="2258" xr:uid="{00000000-0005-0000-0000-00006E710000}"/>
    <cellStyle name="Note 4 5 3 2" xfId="2259" xr:uid="{00000000-0005-0000-0000-00006F710000}"/>
    <cellStyle name="Note 4 5 3 2 2" xfId="4770" xr:uid="{00000000-0005-0000-0000-000070710000}"/>
    <cellStyle name="Note 4 5 3 2 2 2" xfId="14203" xr:uid="{00000000-0005-0000-0000-000071710000}"/>
    <cellStyle name="Note 4 5 3 2 2 2 2" xfId="31638" xr:uid="{00000000-0005-0000-0000-000072710000}"/>
    <cellStyle name="Note 4 5 3 2 2 2 3" xfId="46091" xr:uid="{00000000-0005-0000-0000-000073710000}"/>
    <cellStyle name="Note 4 5 3 2 2 3" xfId="16664" xr:uid="{00000000-0005-0000-0000-000074710000}"/>
    <cellStyle name="Note 4 5 3 2 2 3 2" xfId="34099" xr:uid="{00000000-0005-0000-0000-000075710000}"/>
    <cellStyle name="Note 4 5 3 2 2 3 3" xfId="48552" xr:uid="{00000000-0005-0000-0000-000076710000}"/>
    <cellStyle name="Note 4 5 3 2 2 4" xfId="22206" xr:uid="{00000000-0005-0000-0000-000077710000}"/>
    <cellStyle name="Note 4 5 3 2 2 5" xfId="36659" xr:uid="{00000000-0005-0000-0000-000078710000}"/>
    <cellStyle name="Note 4 5 3 2 3" xfId="7232" xr:uid="{00000000-0005-0000-0000-000079710000}"/>
    <cellStyle name="Note 4 5 3 2 3 2" xfId="24667" xr:uid="{00000000-0005-0000-0000-00007A710000}"/>
    <cellStyle name="Note 4 5 3 2 3 3" xfId="39120" xr:uid="{00000000-0005-0000-0000-00007B710000}"/>
    <cellStyle name="Note 4 5 3 2 4" xfId="9673" xr:uid="{00000000-0005-0000-0000-00007C710000}"/>
    <cellStyle name="Note 4 5 3 2 4 2" xfId="27108" xr:uid="{00000000-0005-0000-0000-00007D710000}"/>
    <cellStyle name="Note 4 5 3 2 4 3" xfId="41561" xr:uid="{00000000-0005-0000-0000-00007E710000}"/>
    <cellStyle name="Note 4 5 3 2 5" xfId="12093" xr:uid="{00000000-0005-0000-0000-00007F710000}"/>
    <cellStyle name="Note 4 5 3 2 5 2" xfId="29528" xr:uid="{00000000-0005-0000-0000-000080710000}"/>
    <cellStyle name="Note 4 5 3 2 5 3" xfId="43981" xr:uid="{00000000-0005-0000-0000-000081710000}"/>
    <cellStyle name="Note 4 5 3 2 6" xfId="19100" xr:uid="{00000000-0005-0000-0000-000082710000}"/>
    <cellStyle name="Note 4 5 3 3" xfId="2260" xr:uid="{00000000-0005-0000-0000-000083710000}"/>
    <cellStyle name="Note 4 5 3 3 2" xfId="4771" xr:uid="{00000000-0005-0000-0000-000084710000}"/>
    <cellStyle name="Note 4 5 3 3 2 2" xfId="14204" xr:uid="{00000000-0005-0000-0000-000085710000}"/>
    <cellStyle name="Note 4 5 3 3 2 2 2" xfId="31639" xr:uid="{00000000-0005-0000-0000-000086710000}"/>
    <cellStyle name="Note 4 5 3 3 2 2 3" xfId="46092" xr:uid="{00000000-0005-0000-0000-000087710000}"/>
    <cellStyle name="Note 4 5 3 3 2 3" xfId="16665" xr:uid="{00000000-0005-0000-0000-000088710000}"/>
    <cellStyle name="Note 4 5 3 3 2 3 2" xfId="34100" xr:uid="{00000000-0005-0000-0000-000089710000}"/>
    <cellStyle name="Note 4 5 3 3 2 3 3" xfId="48553" xr:uid="{00000000-0005-0000-0000-00008A710000}"/>
    <cellStyle name="Note 4 5 3 3 2 4" xfId="22207" xr:uid="{00000000-0005-0000-0000-00008B710000}"/>
    <cellStyle name="Note 4 5 3 3 2 5" xfId="36660" xr:uid="{00000000-0005-0000-0000-00008C710000}"/>
    <cellStyle name="Note 4 5 3 3 3" xfId="7233" xr:uid="{00000000-0005-0000-0000-00008D710000}"/>
    <cellStyle name="Note 4 5 3 3 3 2" xfId="24668" xr:uid="{00000000-0005-0000-0000-00008E710000}"/>
    <cellStyle name="Note 4 5 3 3 3 3" xfId="39121" xr:uid="{00000000-0005-0000-0000-00008F710000}"/>
    <cellStyle name="Note 4 5 3 3 4" xfId="9674" xr:uid="{00000000-0005-0000-0000-000090710000}"/>
    <cellStyle name="Note 4 5 3 3 4 2" xfId="27109" xr:uid="{00000000-0005-0000-0000-000091710000}"/>
    <cellStyle name="Note 4 5 3 3 4 3" xfId="41562" xr:uid="{00000000-0005-0000-0000-000092710000}"/>
    <cellStyle name="Note 4 5 3 3 5" xfId="12094" xr:uid="{00000000-0005-0000-0000-000093710000}"/>
    <cellStyle name="Note 4 5 3 3 5 2" xfId="29529" xr:uid="{00000000-0005-0000-0000-000094710000}"/>
    <cellStyle name="Note 4 5 3 3 5 3" xfId="43982" xr:uid="{00000000-0005-0000-0000-000095710000}"/>
    <cellStyle name="Note 4 5 3 3 6" xfId="19101" xr:uid="{00000000-0005-0000-0000-000096710000}"/>
    <cellStyle name="Note 4 5 3 4" xfId="2261" xr:uid="{00000000-0005-0000-0000-000097710000}"/>
    <cellStyle name="Note 4 5 3 4 2" xfId="4772" xr:uid="{00000000-0005-0000-0000-000098710000}"/>
    <cellStyle name="Note 4 5 3 4 2 2" xfId="22208" xr:uid="{00000000-0005-0000-0000-000099710000}"/>
    <cellStyle name="Note 4 5 3 4 2 3" xfId="36661" xr:uid="{00000000-0005-0000-0000-00009A710000}"/>
    <cellStyle name="Note 4 5 3 4 3" xfId="7234" xr:uid="{00000000-0005-0000-0000-00009B710000}"/>
    <cellStyle name="Note 4 5 3 4 3 2" xfId="24669" xr:uid="{00000000-0005-0000-0000-00009C710000}"/>
    <cellStyle name="Note 4 5 3 4 3 3" xfId="39122" xr:uid="{00000000-0005-0000-0000-00009D710000}"/>
    <cellStyle name="Note 4 5 3 4 4" xfId="9675" xr:uid="{00000000-0005-0000-0000-00009E710000}"/>
    <cellStyle name="Note 4 5 3 4 4 2" xfId="27110" xr:uid="{00000000-0005-0000-0000-00009F710000}"/>
    <cellStyle name="Note 4 5 3 4 4 3" xfId="41563" xr:uid="{00000000-0005-0000-0000-0000A0710000}"/>
    <cellStyle name="Note 4 5 3 4 5" xfId="12095" xr:uid="{00000000-0005-0000-0000-0000A1710000}"/>
    <cellStyle name="Note 4 5 3 4 5 2" xfId="29530" xr:uid="{00000000-0005-0000-0000-0000A2710000}"/>
    <cellStyle name="Note 4 5 3 4 5 3" xfId="43983" xr:uid="{00000000-0005-0000-0000-0000A3710000}"/>
    <cellStyle name="Note 4 5 3 4 6" xfId="15335" xr:uid="{00000000-0005-0000-0000-0000A4710000}"/>
    <cellStyle name="Note 4 5 3 4 6 2" xfId="32770" xr:uid="{00000000-0005-0000-0000-0000A5710000}"/>
    <cellStyle name="Note 4 5 3 4 6 3" xfId="47223" xr:uid="{00000000-0005-0000-0000-0000A6710000}"/>
    <cellStyle name="Note 4 5 3 4 7" xfId="19102" xr:uid="{00000000-0005-0000-0000-0000A7710000}"/>
    <cellStyle name="Note 4 5 3 4 8" xfId="20497" xr:uid="{00000000-0005-0000-0000-0000A8710000}"/>
    <cellStyle name="Note 4 5 3 5" xfId="4769" xr:uid="{00000000-0005-0000-0000-0000A9710000}"/>
    <cellStyle name="Note 4 5 3 5 2" xfId="14202" xr:uid="{00000000-0005-0000-0000-0000AA710000}"/>
    <cellStyle name="Note 4 5 3 5 2 2" xfId="31637" xr:uid="{00000000-0005-0000-0000-0000AB710000}"/>
    <cellStyle name="Note 4 5 3 5 2 3" xfId="46090" xr:uid="{00000000-0005-0000-0000-0000AC710000}"/>
    <cellStyle name="Note 4 5 3 5 3" xfId="16663" xr:uid="{00000000-0005-0000-0000-0000AD710000}"/>
    <cellStyle name="Note 4 5 3 5 3 2" xfId="34098" xr:uid="{00000000-0005-0000-0000-0000AE710000}"/>
    <cellStyle name="Note 4 5 3 5 3 3" xfId="48551" xr:uid="{00000000-0005-0000-0000-0000AF710000}"/>
    <cellStyle name="Note 4 5 3 5 4" xfId="22205" xr:uid="{00000000-0005-0000-0000-0000B0710000}"/>
    <cellStyle name="Note 4 5 3 5 5" xfId="36658" xr:uid="{00000000-0005-0000-0000-0000B1710000}"/>
    <cellStyle name="Note 4 5 3 6" xfId="7231" xr:uid="{00000000-0005-0000-0000-0000B2710000}"/>
    <cellStyle name="Note 4 5 3 6 2" xfId="24666" xr:uid="{00000000-0005-0000-0000-0000B3710000}"/>
    <cellStyle name="Note 4 5 3 6 3" xfId="39119" xr:uid="{00000000-0005-0000-0000-0000B4710000}"/>
    <cellStyle name="Note 4 5 3 7" xfId="9672" xr:uid="{00000000-0005-0000-0000-0000B5710000}"/>
    <cellStyle name="Note 4 5 3 7 2" xfId="27107" xr:uid="{00000000-0005-0000-0000-0000B6710000}"/>
    <cellStyle name="Note 4 5 3 7 3" xfId="41560" xr:uid="{00000000-0005-0000-0000-0000B7710000}"/>
    <cellStyle name="Note 4 5 3 8" xfId="12092" xr:uid="{00000000-0005-0000-0000-0000B8710000}"/>
    <cellStyle name="Note 4 5 3 8 2" xfId="29527" xr:uid="{00000000-0005-0000-0000-0000B9710000}"/>
    <cellStyle name="Note 4 5 3 8 3" xfId="43980" xr:uid="{00000000-0005-0000-0000-0000BA710000}"/>
    <cellStyle name="Note 4 5 3 9" xfId="19099" xr:uid="{00000000-0005-0000-0000-0000BB710000}"/>
    <cellStyle name="Note 4 5 4" xfId="2262" xr:uid="{00000000-0005-0000-0000-0000BC710000}"/>
    <cellStyle name="Note 4 5 4 2" xfId="2263" xr:uid="{00000000-0005-0000-0000-0000BD710000}"/>
    <cellStyle name="Note 4 5 4 2 2" xfId="4774" xr:uid="{00000000-0005-0000-0000-0000BE710000}"/>
    <cellStyle name="Note 4 5 4 2 2 2" xfId="14206" xr:uid="{00000000-0005-0000-0000-0000BF710000}"/>
    <cellStyle name="Note 4 5 4 2 2 2 2" xfId="31641" xr:uid="{00000000-0005-0000-0000-0000C0710000}"/>
    <cellStyle name="Note 4 5 4 2 2 2 3" xfId="46094" xr:uid="{00000000-0005-0000-0000-0000C1710000}"/>
    <cellStyle name="Note 4 5 4 2 2 3" xfId="16667" xr:uid="{00000000-0005-0000-0000-0000C2710000}"/>
    <cellStyle name="Note 4 5 4 2 2 3 2" xfId="34102" xr:uid="{00000000-0005-0000-0000-0000C3710000}"/>
    <cellStyle name="Note 4 5 4 2 2 3 3" xfId="48555" xr:uid="{00000000-0005-0000-0000-0000C4710000}"/>
    <cellStyle name="Note 4 5 4 2 2 4" xfId="22210" xr:uid="{00000000-0005-0000-0000-0000C5710000}"/>
    <cellStyle name="Note 4 5 4 2 2 5" xfId="36663" xr:uid="{00000000-0005-0000-0000-0000C6710000}"/>
    <cellStyle name="Note 4 5 4 2 3" xfId="7236" xr:uid="{00000000-0005-0000-0000-0000C7710000}"/>
    <cellStyle name="Note 4 5 4 2 3 2" xfId="24671" xr:uid="{00000000-0005-0000-0000-0000C8710000}"/>
    <cellStyle name="Note 4 5 4 2 3 3" xfId="39124" xr:uid="{00000000-0005-0000-0000-0000C9710000}"/>
    <cellStyle name="Note 4 5 4 2 4" xfId="9677" xr:uid="{00000000-0005-0000-0000-0000CA710000}"/>
    <cellStyle name="Note 4 5 4 2 4 2" xfId="27112" xr:uid="{00000000-0005-0000-0000-0000CB710000}"/>
    <cellStyle name="Note 4 5 4 2 4 3" xfId="41565" xr:uid="{00000000-0005-0000-0000-0000CC710000}"/>
    <cellStyle name="Note 4 5 4 2 5" xfId="12097" xr:uid="{00000000-0005-0000-0000-0000CD710000}"/>
    <cellStyle name="Note 4 5 4 2 5 2" xfId="29532" xr:uid="{00000000-0005-0000-0000-0000CE710000}"/>
    <cellStyle name="Note 4 5 4 2 5 3" xfId="43985" xr:uid="{00000000-0005-0000-0000-0000CF710000}"/>
    <cellStyle name="Note 4 5 4 2 6" xfId="19104" xr:uid="{00000000-0005-0000-0000-0000D0710000}"/>
    <cellStyle name="Note 4 5 4 3" xfId="2264" xr:uid="{00000000-0005-0000-0000-0000D1710000}"/>
    <cellStyle name="Note 4 5 4 3 2" xfId="4775" xr:uid="{00000000-0005-0000-0000-0000D2710000}"/>
    <cellStyle name="Note 4 5 4 3 2 2" xfId="14207" xr:uid="{00000000-0005-0000-0000-0000D3710000}"/>
    <cellStyle name="Note 4 5 4 3 2 2 2" xfId="31642" xr:uid="{00000000-0005-0000-0000-0000D4710000}"/>
    <cellStyle name="Note 4 5 4 3 2 2 3" xfId="46095" xr:uid="{00000000-0005-0000-0000-0000D5710000}"/>
    <cellStyle name="Note 4 5 4 3 2 3" xfId="16668" xr:uid="{00000000-0005-0000-0000-0000D6710000}"/>
    <cellStyle name="Note 4 5 4 3 2 3 2" xfId="34103" xr:uid="{00000000-0005-0000-0000-0000D7710000}"/>
    <cellStyle name="Note 4 5 4 3 2 3 3" xfId="48556" xr:uid="{00000000-0005-0000-0000-0000D8710000}"/>
    <cellStyle name="Note 4 5 4 3 2 4" xfId="22211" xr:uid="{00000000-0005-0000-0000-0000D9710000}"/>
    <cellStyle name="Note 4 5 4 3 2 5" xfId="36664" xr:uid="{00000000-0005-0000-0000-0000DA710000}"/>
    <cellStyle name="Note 4 5 4 3 3" xfId="7237" xr:uid="{00000000-0005-0000-0000-0000DB710000}"/>
    <cellStyle name="Note 4 5 4 3 3 2" xfId="24672" xr:uid="{00000000-0005-0000-0000-0000DC710000}"/>
    <cellStyle name="Note 4 5 4 3 3 3" xfId="39125" xr:uid="{00000000-0005-0000-0000-0000DD710000}"/>
    <cellStyle name="Note 4 5 4 3 4" xfId="9678" xr:uid="{00000000-0005-0000-0000-0000DE710000}"/>
    <cellStyle name="Note 4 5 4 3 4 2" xfId="27113" xr:uid="{00000000-0005-0000-0000-0000DF710000}"/>
    <cellStyle name="Note 4 5 4 3 4 3" xfId="41566" xr:uid="{00000000-0005-0000-0000-0000E0710000}"/>
    <cellStyle name="Note 4 5 4 3 5" xfId="12098" xr:uid="{00000000-0005-0000-0000-0000E1710000}"/>
    <cellStyle name="Note 4 5 4 3 5 2" xfId="29533" xr:uid="{00000000-0005-0000-0000-0000E2710000}"/>
    <cellStyle name="Note 4 5 4 3 5 3" xfId="43986" xr:uid="{00000000-0005-0000-0000-0000E3710000}"/>
    <cellStyle name="Note 4 5 4 3 6" xfId="19105" xr:uid="{00000000-0005-0000-0000-0000E4710000}"/>
    <cellStyle name="Note 4 5 4 4" xfId="2265" xr:uid="{00000000-0005-0000-0000-0000E5710000}"/>
    <cellStyle name="Note 4 5 4 4 2" xfId="4776" xr:uid="{00000000-0005-0000-0000-0000E6710000}"/>
    <cellStyle name="Note 4 5 4 4 2 2" xfId="22212" xr:uid="{00000000-0005-0000-0000-0000E7710000}"/>
    <cellStyle name="Note 4 5 4 4 2 3" xfId="36665" xr:uid="{00000000-0005-0000-0000-0000E8710000}"/>
    <cellStyle name="Note 4 5 4 4 3" xfId="7238" xr:uid="{00000000-0005-0000-0000-0000E9710000}"/>
    <cellStyle name="Note 4 5 4 4 3 2" xfId="24673" xr:uid="{00000000-0005-0000-0000-0000EA710000}"/>
    <cellStyle name="Note 4 5 4 4 3 3" xfId="39126" xr:uid="{00000000-0005-0000-0000-0000EB710000}"/>
    <cellStyle name="Note 4 5 4 4 4" xfId="9679" xr:uid="{00000000-0005-0000-0000-0000EC710000}"/>
    <cellStyle name="Note 4 5 4 4 4 2" xfId="27114" xr:uid="{00000000-0005-0000-0000-0000ED710000}"/>
    <cellStyle name="Note 4 5 4 4 4 3" xfId="41567" xr:uid="{00000000-0005-0000-0000-0000EE710000}"/>
    <cellStyle name="Note 4 5 4 4 5" xfId="12099" xr:uid="{00000000-0005-0000-0000-0000EF710000}"/>
    <cellStyle name="Note 4 5 4 4 5 2" xfId="29534" xr:uid="{00000000-0005-0000-0000-0000F0710000}"/>
    <cellStyle name="Note 4 5 4 4 5 3" xfId="43987" xr:uid="{00000000-0005-0000-0000-0000F1710000}"/>
    <cellStyle name="Note 4 5 4 4 6" xfId="15336" xr:uid="{00000000-0005-0000-0000-0000F2710000}"/>
    <cellStyle name="Note 4 5 4 4 6 2" xfId="32771" xr:uid="{00000000-0005-0000-0000-0000F3710000}"/>
    <cellStyle name="Note 4 5 4 4 6 3" xfId="47224" xr:uid="{00000000-0005-0000-0000-0000F4710000}"/>
    <cellStyle name="Note 4 5 4 4 7" xfId="19106" xr:uid="{00000000-0005-0000-0000-0000F5710000}"/>
    <cellStyle name="Note 4 5 4 4 8" xfId="20498" xr:uid="{00000000-0005-0000-0000-0000F6710000}"/>
    <cellStyle name="Note 4 5 4 5" xfId="4773" xr:uid="{00000000-0005-0000-0000-0000F7710000}"/>
    <cellStyle name="Note 4 5 4 5 2" xfId="14205" xr:uid="{00000000-0005-0000-0000-0000F8710000}"/>
    <cellStyle name="Note 4 5 4 5 2 2" xfId="31640" xr:uid="{00000000-0005-0000-0000-0000F9710000}"/>
    <cellStyle name="Note 4 5 4 5 2 3" xfId="46093" xr:uid="{00000000-0005-0000-0000-0000FA710000}"/>
    <cellStyle name="Note 4 5 4 5 3" xfId="16666" xr:uid="{00000000-0005-0000-0000-0000FB710000}"/>
    <cellStyle name="Note 4 5 4 5 3 2" xfId="34101" xr:uid="{00000000-0005-0000-0000-0000FC710000}"/>
    <cellStyle name="Note 4 5 4 5 3 3" xfId="48554" xr:uid="{00000000-0005-0000-0000-0000FD710000}"/>
    <cellStyle name="Note 4 5 4 5 4" xfId="22209" xr:uid="{00000000-0005-0000-0000-0000FE710000}"/>
    <cellStyle name="Note 4 5 4 5 5" xfId="36662" xr:uid="{00000000-0005-0000-0000-0000FF710000}"/>
    <cellStyle name="Note 4 5 4 6" xfId="7235" xr:uid="{00000000-0005-0000-0000-000000720000}"/>
    <cellStyle name="Note 4 5 4 6 2" xfId="24670" xr:uid="{00000000-0005-0000-0000-000001720000}"/>
    <cellStyle name="Note 4 5 4 6 3" xfId="39123" xr:uid="{00000000-0005-0000-0000-000002720000}"/>
    <cellStyle name="Note 4 5 4 7" xfId="9676" xr:uid="{00000000-0005-0000-0000-000003720000}"/>
    <cellStyle name="Note 4 5 4 7 2" xfId="27111" xr:uid="{00000000-0005-0000-0000-000004720000}"/>
    <cellStyle name="Note 4 5 4 7 3" xfId="41564" xr:uid="{00000000-0005-0000-0000-000005720000}"/>
    <cellStyle name="Note 4 5 4 8" xfId="12096" xr:uid="{00000000-0005-0000-0000-000006720000}"/>
    <cellStyle name="Note 4 5 4 8 2" xfId="29531" xr:uid="{00000000-0005-0000-0000-000007720000}"/>
    <cellStyle name="Note 4 5 4 8 3" xfId="43984" xr:uid="{00000000-0005-0000-0000-000008720000}"/>
    <cellStyle name="Note 4 5 4 9" xfId="19103" xr:uid="{00000000-0005-0000-0000-000009720000}"/>
    <cellStyle name="Note 4 5 5" xfId="2266" xr:uid="{00000000-0005-0000-0000-00000A720000}"/>
    <cellStyle name="Note 4 5 5 2" xfId="2267" xr:uid="{00000000-0005-0000-0000-00000B720000}"/>
    <cellStyle name="Note 4 5 5 2 2" xfId="4778" xr:uid="{00000000-0005-0000-0000-00000C720000}"/>
    <cellStyle name="Note 4 5 5 2 2 2" xfId="14209" xr:uid="{00000000-0005-0000-0000-00000D720000}"/>
    <cellStyle name="Note 4 5 5 2 2 2 2" xfId="31644" xr:uid="{00000000-0005-0000-0000-00000E720000}"/>
    <cellStyle name="Note 4 5 5 2 2 2 3" xfId="46097" xr:uid="{00000000-0005-0000-0000-00000F720000}"/>
    <cellStyle name="Note 4 5 5 2 2 3" xfId="16670" xr:uid="{00000000-0005-0000-0000-000010720000}"/>
    <cellStyle name="Note 4 5 5 2 2 3 2" xfId="34105" xr:uid="{00000000-0005-0000-0000-000011720000}"/>
    <cellStyle name="Note 4 5 5 2 2 3 3" xfId="48558" xr:uid="{00000000-0005-0000-0000-000012720000}"/>
    <cellStyle name="Note 4 5 5 2 2 4" xfId="22214" xr:uid="{00000000-0005-0000-0000-000013720000}"/>
    <cellStyle name="Note 4 5 5 2 2 5" xfId="36667" xr:uid="{00000000-0005-0000-0000-000014720000}"/>
    <cellStyle name="Note 4 5 5 2 3" xfId="7240" xr:uid="{00000000-0005-0000-0000-000015720000}"/>
    <cellStyle name="Note 4 5 5 2 3 2" xfId="24675" xr:uid="{00000000-0005-0000-0000-000016720000}"/>
    <cellStyle name="Note 4 5 5 2 3 3" xfId="39128" xr:uid="{00000000-0005-0000-0000-000017720000}"/>
    <cellStyle name="Note 4 5 5 2 4" xfId="9681" xr:uid="{00000000-0005-0000-0000-000018720000}"/>
    <cellStyle name="Note 4 5 5 2 4 2" xfId="27116" xr:uid="{00000000-0005-0000-0000-000019720000}"/>
    <cellStyle name="Note 4 5 5 2 4 3" xfId="41569" xr:uid="{00000000-0005-0000-0000-00001A720000}"/>
    <cellStyle name="Note 4 5 5 2 5" xfId="12101" xr:uid="{00000000-0005-0000-0000-00001B720000}"/>
    <cellStyle name="Note 4 5 5 2 5 2" xfId="29536" xr:uid="{00000000-0005-0000-0000-00001C720000}"/>
    <cellStyle name="Note 4 5 5 2 5 3" xfId="43989" xr:uid="{00000000-0005-0000-0000-00001D720000}"/>
    <cellStyle name="Note 4 5 5 2 6" xfId="19108" xr:uid="{00000000-0005-0000-0000-00001E720000}"/>
    <cellStyle name="Note 4 5 5 3" xfId="2268" xr:uid="{00000000-0005-0000-0000-00001F720000}"/>
    <cellStyle name="Note 4 5 5 3 2" xfId="4779" xr:uid="{00000000-0005-0000-0000-000020720000}"/>
    <cellStyle name="Note 4 5 5 3 2 2" xfId="14210" xr:uid="{00000000-0005-0000-0000-000021720000}"/>
    <cellStyle name="Note 4 5 5 3 2 2 2" xfId="31645" xr:uid="{00000000-0005-0000-0000-000022720000}"/>
    <cellStyle name="Note 4 5 5 3 2 2 3" xfId="46098" xr:uid="{00000000-0005-0000-0000-000023720000}"/>
    <cellStyle name="Note 4 5 5 3 2 3" xfId="16671" xr:uid="{00000000-0005-0000-0000-000024720000}"/>
    <cellStyle name="Note 4 5 5 3 2 3 2" xfId="34106" xr:uid="{00000000-0005-0000-0000-000025720000}"/>
    <cellStyle name="Note 4 5 5 3 2 3 3" xfId="48559" xr:uid="{00000000-0005-0000-0000-000026720000}"/>
    <cellStyle name="Note 4 5 5 3 2 4" xfId="22215" xr:uid="{00000000-0005-0000-0000-000027720000}"/>
    <cellStyle name="Note 4 5 5 3 2 5" xfId="36668" xr:uid="{00000000-0005-0000-0000-000028720000}"/>
    <cellStyle name="Note 4 5 5 3 3" xfId="7241" xr:uid="{00000000-0005-0000-0000-000029720000}"/>
    <cellStyle name="Note 4 5 5 3 3 2" xfId="24676" xr:uid="{00000000-0005-0000-0000-00002A720000}"/>
    <cellStyle name="Note 4 5 5 3 3 3" xfId="39129" xr:uid="{00000000-0005-0000-0000-00002B720000}"/>
    <cellStyle name="Note 4 5 5 3 4" xfId="9682" xr:uid="{00000000-0005-0000-0000-00002C720000}"/>
    <cellStyle name="Note 4 5 5 3 4 2" xfId="27117" xr:uid="{00000000-0005-0000-0000-00002D720000}"/>
    <cellStyle name="Note 4 5 5 3 4 3" xfId="41570" xr:uid="{00000000-0005-0000-0000-00002E720000}"/>
    <cellStyle name="Note 4 5 5 3 5" xfId="12102" xr:uid="{00000000-0005-0000-0000-00002F720000}"/>
    <cellStyle name="Note 4 5 5 3 5 2" xfId="29537" xr:uid="{00000000-0005-0000-0000-000030720000}"/>
    <cellStyle name="Note 4 5 5 3 5 3" xfId="43990" xr:uid="{00000000-0005-0000-0000-000031720000}"/>
    <cellStyle name="Note 4 5 5 3 6" xfId="19109" xr:uid="{00000000-0005-0000-0000-000032720000}"/>
    <cellStyle name="Note 4 5 5 4" xfId="2269" xr:uid="{00000000-0005-0000-0000-000033720000}"/>
    <cellStyle name="Note 4 5 5 4 2" xfId="4780" xr:uid="{00000000-0005-0000-0000-000034720000}"/>
    <cellStyle name="Note 4 5 5 4 2 2" xfId="22216" xr:uid="{00000000-0005-0000-0000-000035720000}"/>
    <cellStyle name="Note 4 5 5 4 2 3" xfId="36669" xr:uid="{00000000-0005-0000-0000-000036720000}"/>
    <cellStyle name="Note 4 5 5 4 3" xfId="7242" xr:uid="{00000000-0005-0000-0000-000037720000}"/>
    <cellStyle name="Note 4 5 5 4 3 2" xfId="24677" xr:uid="{00000000-0005-0000-0000-000038720000}"/>
    <cellStyle name="Note 4 5 5 4 3 3" xfId="39130" xr:uid="{00000000-0005-0000-0000-000039720000}"/>
    <cellStyle name="Note 4 5 5 4 4" xfId="9683" xr:uid="{00000000-0005-0000-0000-00003A720000}"/>
    <cellStyle name="Note 4 5 5 4 4 2" xfId="27118" xr:uid="{00000000-0005-0000-0000-00003B720000}"/>
    <cellStyle name="Note 4 5 5 4 4 3" xfId="41571" xr:uid="{00000000-0005-0000-0000-00003C720000}"/>
    <cellStyle name="Note 4 5 5 4 5" xfId="12103" xr:uid="{00000000-0005-0000-0000-00003D720000}"/>
    <cellStyle name="Note 4 5 5 4 5 2" xfId="29538" xr:uid="{00000000-0005-0000-0000-00003E720000}"/>
    <cellStyle name="Note 4 5 5 4 5 3" xfId="43991" xr:uid="{00000000-0005-0000-0000-00003F720000}"/>
    <cellStyle name="Note 4 5 5 4 6" xfId="15337" xr:uid="{00000000-0005-0000-0000-000040720000}"/>
    <cellStyle name="Note 4 5 5 4 6 2" xfId="32772" xr:uid="{00000000-0005-0000-0000-000041720000}"/>
    <cellStyle name="Note 4 5 5 4 6 3" xfId="47225" xr:uid="{00000000-0005-0000-0000-000042720000}"/>
    <cellStyle name="Note 4 5 5 4 7" xfId="19110" xr:uid="{00000000-0005-0000-0000-000043720000}"/>
    <cellStyle name="Note 4 5 5 4 8" xfId="20499" xr:uid="{00000000-0005-0000-0000-000044720000}"/>
    <cellStyle name="Note 4 5 5 5" xfId="4777" xr:uid="{00000000-0005-0000-0000-000045720000}"/>
    <cellStyle name="Note 4 5 5 5 2" xfId="14208" xr:uid="{00000000-0005-0000-0000-000046720000}"/>
    <cellStyle name="Note 4 5 5 5 2 2" xfId="31643" xr:uid="{00000000-0005-0000-0000-000047720000}"/>
    <cellStyle name="Note 4 5 5 5 2 3" xfId="46096" xr:uid="{00000000-0005-0000-0000-000048720000}"/>
    <cellStyle name="Note 4 5 5 5 3" xfId="16669" xr:uid="{00000000-0005-0000-0000-000049720000}"/>
    <cellStyle name="Note 4 5 5 5 3 2" xfId="34104" xr:uid="{00000000-0005-0000-0000-00004A720000}"/>
    <cellStyle name="Note 4 5 5 5 3 3" xfId="48557" xr:uid="{00000000-0005-0000-0000-00004B720000}"/>
    <cellStyle name="Note 4 5 5 5 4" xfId="22213" xr:uid="{00000000-0005-0000-0000-00004C720000}"/>
    <cellStyle name="Note 4 5 5 5 5" xfId="36666" xr:uid="{00000000-0005-0000-0000-00004D720000}"/>
    <cellStyle name="Note 4 5 5 6" xfId="7239" xr:uid="{00000000-0005-0000-0000-00004E720000}"/>
    <cellStyle name="Note 4 5 5 6 2" xfId="24674" xr:uid="{00000000-0005-0000-0000-00004F720000}"/>
    <cellStyle name="Note 4 5 5 6 3" xfId="39127" xr:uid="{00000000-0005-0000-0000-000050720000}"/>
    <cellStyle name="Note 4 5 5 7" xfId="9680" xr:uid="{00000000-0005-0000-0000-000051720000}"/>
    <cellStyle name="Note 4 5 5 7 2" xfId="27115" xr:uid="{00000000-0005-0000-0000-000052720000}"/>
    <cellStyle name="Note 4 5 5 7 3" xfId="41568" xr:uid="{00000000-0005-0000-0000-000053720000}"/>
    <cellStyle name="Note 4 5 5 8" xfId="12100" xr:uid="{00000000-0005-0000-0000-000054720000}"/>
    <cellStyle name="Note 4 5 5 8 2" xfId="29535" xr:uid="{00000000-0005-0000-0000-000055720000}"/>
    <cellStyle name="Note 4 5 5 8 3" xfId="43988" xr:uid="{00000000-0005-0000-0000-000056720000}"/>
    <cellStyle name="Note 4 5 5 9" xfId="19107" xr:uid="{00000000-0005-0000-0000-000057720000}"/>
    <cellStyle name="Note 4 5 6" xfId="2270" xr:uid="{00000000-0005-0000-0000-000058720000}"/>
    <cellStyle name="Note 4 5 6 2" xfId="4781" xr:uid="{00000000-0005-0000-0000-000059720000}"/>
    <cellStyle name="Note 4 5 6 2 2" xfId="14211" xr:uid="{00000000-0005-0000-0000-00005A720000}"/>
    <cellStyle name="Note 4 5 6 2 2 2" xfId="31646" xr:uid="{00000000-0005-0000-0000-00005B720000}"/>
    <cellStyle name="Note 4 5 6 2 2 3" xfId="46099" xr:uid="{00000000-0005-0000-0000-00005C720000}"/>
    <cellStyle name="Note 4 5 6 2 3" xfId="16672" xr:uid="{00000000-0005-0000-0000-00005D720000}"/>
    <cellStyle name="Note 4 5 6 2 3 2" xfId="34107" xr:uid="{00000000-0005-0000-0000-00005E720000}"/>
    <cellStyle name="Note 4 5 6 2 3 3" xfId="48560" xr:uid="{00000000-0005-0000-0000-00005F720000}"/>
    <cellStyle name="Note 4 5 6 2 4" xfId="22217" xr:uid="{00000000-0005-0000-0000-000060720000}"/>
    <cellStyle name="Note 4 5 6 2 5" xfId="36670" xr:uid="{00000000-0005-0000-0000-000061720000}"/>
    <cellStyle name="Note 4 5 6 3" xfId="7243" xr:uid="{00000000-0005-0000-0000-000062720000}"/>
    <cellStyle name="Note 4 5 6 3 2" xfId="24678" xr:uid="{00000000-0005-0000-0000-000063720000}"/>
    <cellStyle name="Note 4 5 6 3 3" xfId="39131" xr:uid="{00000000-0005-0000-0000-000064720000}"/>
    <cellStyle name="Note 4 5 6 4" xfId="9684" xr:uid="{00000000-0005-0000-0000-000065720000}"/>
    <cellStyle name="Note 4 5 6 4 2" xfId="27119" xr:uid="{00000000-0005-0000-0000-000066720000}"/>
    <cellStyle name="Note 4 5 6 4 3" xfId="41572" xr:uid="{00000000-0005-0000-0000-000067720000}"/>
    <cellStyle name="Note 4 5 6 5" xfId="12104" xr:uid="{00000000-0005-0000-0000-000068720000}"/>
    <cellStyle name="Note 4 5 6 5 2" xfId="29539" xr:uid="{00000000-0005-0000-0000-000069720000}"/>
    <cellStyle name="Note 4 5 6 5 3" xfId="43992" xr:uid="{00000000-0005-0000-0000-00006A720000}"/>
    <cellStyle name="Note 4 5 6 6" xfId="19111" xr:uid="{00000000-0005-0000-0000-00006B720000}"/>
    <cellStyle name="Note 4 5 7" xfId="2271" xr:uid="{00000000-0005-0000-0000-00006C720000}"/>
    <cellStyle name="Note 4 5 7 2" xfId="4782" xr:uid="{00000000-0005-0000-0000-00006D720000}"/>
    <cellStyle name="Note 4 5 7 2 2" xfId="14212" xr:uid="{00000000-0005-0000-0000-00006E720000}"/>
    <cellStyle name="Note 4 5 7 2 2 2" xfId="31647" xr:uid="{00000000-0005-0000-0000-00006F720000}"/>
    <cellStyle name="Note 4 5 7 2 2 3" xfId="46100" xr:uid="{00000000-0005-0000-0000-000070720000}"/>
    <cellStyle name="Note 4 5 7 2 3" xfId="16673" xr:uid="{00000000-0005-0000-0000-000071720000}"/>
    <cellStyle name="Note 4 5 7 2 3 2" xfId="34108" xr:uid="{00000000-0005-0000-0000-000072720000}"/>
    <cellStyle name="Note 4 5 7 2 3 3" xfId="48561" xr:uid="{00000000-0005-0000-0000-000073720000}"/>
    <cellStyle name="Note 4 5 7 2 4" xfId="22218" xr:uid="{00000000-0005-0000-0000-000074720000}"/>
    <cellStyle name="Note 4 5 7 2 5" xfId="36671" xr:uid="{00000000-0005-0000-0000-000075720000}"/>
    <cellStyle name="Note 4 5 7 3" xfId="7244" xr:uid="{00000000-0005-0000-0000-000076720000}"/>
    <cellStyle name="Note 4 5 7 3 2" xfId="24679" xr:uid="{00000000-0005-0000-0000-000077720000}"/>
    <cellStyle name="Note 4 5 7 3 3" xfId="39132" xr:uid="{00000000-0005-0000-0000-000078720000}"/>
    <cellStyle name="Note 4 5 7 4" xfId="9685" xr:uid="{00000000-0005-0000-0000-000079720000}"/>
    <cellStyle name="Note 4 5 7 4 2" xfId="27120" xr:uid="{00000000-0005-0000-0000-00007A720000}"/>
    <cellStyle name="Note 4 5 7 4 3" xfId="41573" xr:uid="{00000000-0005-0000-0000-00007B720000}"/>
    <cellStyle name="Note 4 5 7 5" xfId="12105" xr:uid="{00000000-0005-0000-0000-00007C720000}"/>
    <cellStyle name="Note 4 5 7 5 2" xfId="29540" xr:uid="{00000000-0005-0000-0000-00007D720000}"/>
    <cellStyle name="Note 4 5 7 5 3" xfId="43993" xr:uid="{00000000-0005-0000-0000-00007E720000}"/>
    <cellStyle name="Note 4 5 7 6" xfId="19112" xr:uid="{00000000-0005-0000-0000-00007F720000}"/>
    <cellStyle name="Note 4 5 8" xfId="2272" xr:uid="{00000000-0005-0000-0000-000080720000}"/>
    <cellStyle name="Note 4 5 8 2" xfId="4783" xr:uid="{00000000-0005-0000-0000-000081720000}"/>
    <cellStyle name="Note 4 5 8 2 2" xfId="22219" xr:uid="{00000000-0005-0000-0000-000082720000}"/>
    <cellStyle name="Note 4 5 8 2 3" xfId="36672" xr:uid="{00000000-0005-0000-0000-000083720000}"/>
    <cellStyle name="Note 4 5 8 3" xfId="7245" xr:uid="{00000000-0005-0000-0000-000084720000}"/>
    <cellStyle name="Note 4 5 8 3 2" xfId="24680" xr:uid="{00000000-0005-0000-0000-000085720000}"/>
    <cellStyle name="Note 4 5 8 3 3" xfId="39133" xr:uid="{00000000-0005-0000-0000-000086720000}"/>
    <cellStyle name="Note 4 5 8 4" xfId="9686" xr:uid="{00000000-0005-0000-0000-000087720000}"/>
    <cellStyle name="Note 4 5 8 4 2" xfId="27121" xr:uid="{00000000-0005-0000-0000-000088720000}"/>
    <cellStyle name="Note 4 5 8 4 3" xfId="41574" xr:uid="{00000000-0005-0000-0000-000089720000}"/>
    <cellStyle name="Note 4 5 8 5" xfId="12106" xr:uid="{00000000-0005-0000-0000-00008A720000}"/>
    <cellStyle name="Note 4 5 8 5 2" xfId="29541" xr:uid="{00000000-0005-0000-0000-00008B720000}"/>
    <cellStyle name="Note 4 5 8 5 3" xfId="43994" xr:uid="{00000000-0005-0000-0000-00008C720000}"/>
    <cellStyle name="Note 4 5 8 6" xfId="15338" xr:uid="{00000000-0005-0000-0000-00008D720000}"/>
    <cellStyle name="Note 4 5 8 6 2" xfId="32773" xr:uid="{00000000-0005-0000-0000-00008E720000}"/>
    <cellStyle name="Note 4 5 8 6 3" xfId="47226" xr:uid="{00000000-0005-0000-0000-00008F720000}"/>
    <cellStyle name="Note 4 5 8 7" xfId="19113" xr:uid="{00000000-0005-0000-0000-000090720000}"/>
    <cellStyle name="Note 4 5 8 8" xfId="20500" xr:uid="{00000000-0005-0000-0000-000091720000}"/>
    <cellStyle name="Note 4 5 9" xfId="4764" xr:uid="{00000000-0005-0000-0000-000092720000}"/>
    <cellStyle name="Note 4 5 9 2" xfId="14198" xr:uid="{00000000-0005-0000-0000-000093720000}"/>
    <cellStyle name="Note 4 5 9 2 2" xfId="31633" xr:uid="{00000000-0005-0000-0000-000094720000}"/>
    <cellStyle name="Note 4 5 9 2 3" xfId="46086" xr:uid="{00000000-0005-0000-0000-000095720000}"/>
    <cellStyle name="Note 4 5 9 3" xfId="16659" xr:uid="{00000000-0005-0000-0000-000096720000}"/>
    <cellStyle name="Note 4 5 9 3 2" xfId="34094" xr:uid="{00000000-0005-0000-0000-000097720000}"/>
    <cellStyle name="Note 4 5 9 3 3" xfId="48547" xr:uid="{00000000-0005-0000-0000-000098720000}"/>
    <cellStyle name="Note 4 5 9 4" xfId="22200" xr:uid="{00000000-0005-0000-0000-000099720000}"/>
    <cellStyle name="Note 4 5 9 5" xfId="36653" xr:uid="{00000000-0005-0000-0000-00009A720000}"/>
    <cellStyle name="Note 4 6" xfId="2273" xr:uid="{00000000-0005-0000-0000-00009B720000}"/>
    <cellStyle name="Note 4 6 10" xfId="7246" xr:uid="{00000000-0005-0000-0000-00009C720000}"/>
    <cellStyle name="Note 4 6 10 2" xfId="24681" xr:uid="{00000000-0005-0000-0000-00009D720000}"/>
    <cellStyle name="Note 4 6 10 3" xfId="39134" xr:uid="{00000000-0005-0000-0000-00009E720000}"/>
    <cellStyle name="Note 4 6 11" xfId="9687" xr:uid="{00000000-0005-0000-0000-00009F720000}"/>
    <cellStyle name="Note 4 6 11 2" xfId="27122" xr:uid="{00000000-0005-0000-0000-0000A0720000}"/>
    <cellStyle name="Note 4 6 11 3" xfId="41575" xr:uid="{00000000-0005-0000-0000-0000A1720000}"/>
    <cellStyle name="Note 4 6 12" xfId="12107" xr:uid="{00000000-0005-0000-0000-0000A2720000}"/>
    <cellStyle name="Note 4 6 12 2" xfId="29542" xr:uid="{00000000-0005-0000-0000-0000A3720000}"/>
    <cellStyle name="Note 4 6 12 3" xfId="43995" xr:uid="{00000000-0005-0000-0000-0000A4720000}"/>
    <cellStyle name="Note 4 6 13" xfId="19114" xr:uid="{00000000-0005-0000-0000-0000A5720000}"/>
    <cellStyle name="Note 4 6 2" xfId="2274" xr:uid="{00000000-0005-0000-0000-0000A6720000}"/>
    <cellStyle name="Note 4 6 2 2" xfId="2275" xr:uid="{00000000-0005-0000-0000-0000A7720000}"/>
    <cellStyle name="Note 4 6 2 2 2" xfId="4786" xr:uid="{00000000-0005-0000-0000-0000A8720000}"/>
    <cellStyle name="Note 4 6 2 2 2 2" xfId="14215" xr:uid="{00000000-0005-0000-0000-0000A9720000}"/>
    <cellStyle name="Note 4 6 2 2 2 2 2" xfId="31650" xr:uid="{00000000-0005-0000-0000-0000AA720000}"/>
    <cellStyle name="Note 4 6 2 2 2 2 3" xfId="46103" xr:uid="{00000000-0005-0000-0000-0000AB720000}"/>
    <cellStyle name="Note 4 6 2 2 2 3" xfId="16676" xr:uid="{00000000-0005-0000-0000-0000AC720000}"/>
    <cellStyle name="Note 4 6 2 2 2 3 2" xfId="34111" xr:uid="{00000000-0005-0000-0000-0000AD720000}"/>
    <cellStyle name="Note 4 6 2 2 2 3 3" xfId="48564" xr:uid="{00000000-0005-0000-0000-0000AE720000}"/>
    <cellStyle name="Note 4 6 2 2 2 4" xfId="22222" xr:uid="{00000000-0005-0000-0000-0000AF720000}"/>
    <cellStyle name="Note 4 6 2 2 2 5" xfId="36675" xr:uid="{00000000-0005-0000-0000-0000B0720000}"/>
    <cellStyle name="Note 4 6 2 2 3" xfId="7248" xr:uid="{00000000-0005-0000-0000-0000B1720000}"/>
    <cellStyle name="Note 4 6 2 2 3 2" xfId="24683" xr:uid="{00000000-0005-0000-0000-0000B2720000}"/>
    <cellStyle name="Note 4 6 2 2 3 3" xfId="39136" xr:uid="{00000000-0005-0000-0000-0000B3720000}"/>
    <cellStyle name="Note 4 6 2 2 4" xfId="9689" xr:uid="{00000000-0005-0000-0000-0000B4720000}"/>
    <cellStyle name="Note 4 6 2 2 4 2" xfId="27124" xr:uid="{00000000-0005-0000-0000-0000B5720000}"/>
    <cellStyle name="Note 4 6 2 2 4 3" xfId="41577" xr:uid="{00000000-0005-0000-0000-0000B6720000}"/>
    <cellStyle name="Note 4 6 2 2 5" xfId="12109" xr:uid="{00000000-0005-0000-0000-0000B7720000}"/>
    <cellStyle name="Note 4 6 2 2 5 2" xfId="29544" xr:uid="{00000000-0005-0000-0000-0000B8720000}"/>
    <cellStyle name="Note 4 6 2 2 5 3" xfId="43997" xr:uid="{00000000-0005-0000-0000-0000B9720000}"/>
    <cellStyle name="Note 4 6 2 2 6" xfId="19116" xr:uid="{00000000-0005-0000-0000-0000BA720000}"/>
    <cellStyle name="Note 4 6 2 3" xfId="2276" xr:uid="{00000000-0005-0000-0000-0000BB720000}"/>
    <cellStyle name="Note 4 6 2 3 2" xfId="4787" xr:uid="{00000000-0005-0000-0000-0000BC720000}"/>
    <cellStyle name="Note 4 6 2 3 2 2" xfId="14216" xr:uid="{00000000-0005-0000-0000-0000BD720000}"/>
    <cellStyle name="Note 4 6 2 3 2 2 2" xfId="31651" xr:uid="{00000000-0005-0000-0000-0000BE720000}"/>
    <cellStyle name="Note 4 6 2 3 2 2 3" xfId="46104" xr:uid="{00000000-0005-0000-0000-0000BF720000}"/>
    <cellStyle name="Note 4 6 2 3 2 3" xfId="16677" xr:uid="{00000000-0005-0000-0000-0000C0720000}"/>
    <cellStyle name="Note 4 6 2 3 2 3 2" xfId="34112" xr:uid="{00000000-0005-0000-0000-0000C1720000}"/>
    <cellStyle name="Note 4 6 2 3 2 3 3" xfId="48565" xr:uid="{00000000-0005-0000-0000-0000C2720000}"/>
    <cellStyle name="Note 4 6 2 3 2 4" xfId="22223" xr:uid="{00000000-0005-0000-0000-0000C3720000}"/>
    <cellStyle name="Note 4 6 2 3 2 5" xfId="36676" xr:uid="{00000000-0005-0000-0000-0000C4720000}"/>
    <cellStyle name="Note 4 6 2 3 3" xfId="7249" xr:uid="{00000000-0005-0000-0000-0000C5720000}"/>
    <cellStyle name="Note 4 6 2 3 3 2" xfId="24684" xr:uid="{00000000-0005-0000-0000-0000C6720000}"/>
    <cellStyle name="Note 4 6 2 3 3 3" xfId="39137" xr:uid="{00000000-0005-0000-0000-0000C7720000}"/>
    <cellStyle name="Note 4 6 2 3 4" xfId="9690" xr:uid="{00000000-0005-0000-0000-0000C8720000}"/>
    <cellStyle name="Note 4 6 2 3 4 2" xfId="27125" xr:uid="{00000000-0005-0000-0000-0000C9720000}"/>
    <cellStyle name="Note 4 6 2 3 4 3" xfId="41578" xr:uid="{00000000-0005-0000-0000-0000CA720000}"/>
    <cellStyle name="Note 4 6 2 3 5" xfId="12110" xr:uid="{00000000-0005-0000-0000-0000CB720000}"/>
    <cellStyle name="Note 4 6 2 3 5 2" xfId="29545" xr:uid="{00000000-0005-0000-0000-0000CC720000}"/>
    <cellStyle name="Note 4 6 2 3 5 3" xfId="43998" xr:uid="{00000000-0005-0000-0000-0000CD720000}"/>
    <cellStyle name="Note 4 6 2 3 6" xfId="19117" xr:uid="{00000000-0005-0000-0000-0000CE720000}"/>
    <cellStyle name="Note 4 6 2 4" xfId="2277" xr:uid="{00000000-0005-0000-0000-0000CF720000}"/>
    <cellStyle name="Note 4 6 2 4 2" xfId="4788" xr:uid="{00000000-0005-0000-0000-0000D0720000}"/>
    <cellStyle name="Note 4 6 2 4 2 2" xfId="22224" xr:uid="{00000000-0005-0000-0000-0000D1720000}"/>
    <cellStyle name="Note 4 6 2 4 2 3" xfId="36677" xr:uid="{00000000-0005-0000-0000-0000D2720000}"/>
    <cellStyle name="Note 4 6 2 4 3" xfId="7250" xr:uid="{00000000-0005-0000-0000-0000D3720000}"/>
    <cellStyle name="Note 4 6 2 4 3 2" xfId="24685" xr:uid="{00000000-0005-0000-0000-0000D4720000}"/>
    <cellStyle name="Note 4 6 2 4 3 3" xfId="39138" xr:uid="{00000000-0005-0000-0000-0000D5720000}"/>
    <cellStyle name="Note 4 6 2 4 4" xfId="9691" xr:uid="{00000000-0005-0000-0000-0000D6720000}"/>
    <cellStyle name="Note 4 6 2 4 4 2" xfId="27126" xr:uid="{00000000-0005-0000-0000-0000D7720000}"/>
    <cellStyle name="Note 4 6 2 4 4 3" xfId="41579" xr:uid="{00000000-0005-0000-0000-0000D8720000}"/>
    <cellStyle name="Note 4 6 2 4 5" xfId="12111" xr:uid="{00000000-0005-0000-0000-0000D9720000}"/>
    <cellStyle name="Note 4 6 2 4 5 2" xfId="29546" xr:uid="{00000000-0005-0000-0000-0000DA720000}"/>
    <cellStyle name="Note 4 6 2 4 5 3" xfId="43999" xr:uid="{00000000-0005-0000-0000-0000DB720000}"/>
    <cellStyle name="Note 4 6 2 4 6" xfId="15339" xr:uid="{00000000-0005-0000-0000-0000DC720000}"/>
    <cellStyle name="Note 4 6 2 4 6 2" xfId="32774" xr:uid="{00000000-0005-0000-0000-0000DD720000}"/>
    <cellStyle name="Note 4 6 2 4 6 3" xfId="47227" xr:uid="{00000000-0005-0000-0000-0000DE720000}"/>
    <cellStyle name="Note 4 6 2 4 7" xfId="19118" xr:uid="{00000000-0005-0000-0000-0000DF720000}"/>
    <cellStyle name="Note 4 6 2 4 8" xfId="20501" xr:uid="{00000000-0005-0000-0000-0000E0720000}"/>
    <cellStyle name="Note 4 6 2 5" xfId="4785" xr:uid="{00000000-0005-0000-0000-0000E1720000}"/>
    <cellStyle name="Note 4 6 2 5 2" xfId="14214" xr:uid="{00000000-0005-0000-0000-0000E2720000}"/>
    <cellStyle name="Note 4 6 2 5 2 2" xfId="31649" xr:uid="{00000000-0005-0000-0000-0000E3720000}"/>
    <cellStyle name="Note 4 6 2 5 2 3" xfId="46102" xr:uid="{00000000-0005-0000-0000-0000E4720000}"/>
    <cellStyle name="Note 4 6 2 5 3" xfId="16675" xr:uid="{00000000-0005-0000-0000-0000E5720000}"/>
    <cellStyle name="Note 4 6 2 5 3 2" xfId="34110" xr:uid="{00000000-0005-0000-0000-0000E6720000}"/>
    <cellStyle name="Note 4 6 2 5 3 3" xfId="48563" xr:uid="{00000000-0005-0000-0000-0000E7720000}"/>
    <cellStyle name="Note 4 6 2 5 4" xfId="22221" xr:uid="{00000000-0005-0000-0000-0000E8720000}"/>
    <cellStyle name="Note 4 6 2 5 5" xfId="36674" xr:uid="{00000000-0005-0000-0000-0000E9720000}"/>
    <cellStyle name="Note 4 6 2 6" xfId="7247" xr:uid="{00000000-0005-0000-0000-0000EA720000}"/>
    <cellStyle name="Note 4 6 2 6 2" xfId="24682" xr:uid="{00000000-0005-0000-0000-0000EB720000}"/>
    <cellStyle name="Note 4 6 2 6 3" xfId="39135" xr:uid="{00000000-0005-0000-0000-0000EC720000}"/>
    <cellStyle name="Note 4 6 2 7" xfId="9688" xr:uid="{00000000-0005-0000-0000-0000ED720000}"/>
    <cellStyle name="Note 4 6 2 7 2" xfId="27123" xr:uid="{00000000-0005-0000-0000-0000EE720000}"/>
    <cellStyle name="Note 4 6 2 7 3" xfId="41576" xr:uid="{00000000-0005-0000-0000-0000EF720000}"/>
    <cellStyle name="Note 4 6 2 8" xfId="12108" xr:uid="{00000000-0005-0000-0000-0000F0720000}"/>
    <cellStyle name="Note 4 6 2 8 2" xfId="29543" xr:uid="{00000000-0005-0000-0000-0000F1720000}"/>
    <cellStyle name="Note 4 6 2 8 3" xfId="43996" xr:uid="{00000000-0005-0000-0000-0000F2720000}"/>
    <cellStyle name="Note 4 6 2 9" xfId="19115" xr:uid="{00000000-0005-0000-0000-0000F3720000}"/>
    <cellStyle name="Note 4 6 3" xfId="2278" xr:uid="{00000000-0005-0000-0000-0000F4720000}"/>
    <cellStyle name="Note 4 6 3 2" xfId="2279" xr:uid="{00000000-0005-0000-0000-0000F5720000}"/>
    <cellStyle name="Note 4 6 3 2 2" xfId="4790" xr:uid="{00000000-0005-0000-0000-0000F6720000}"/>
    <cellStyle name="Note 4 6 3 2 2 2" xfId="14218" xr:uid="{00000000-0005-0000-0000-0000F7720000}"/>
    <cellStyle name="Note 4 6 3 2 2 2 2" xfId="31653" xr:uid="{00000000-0005-0000-0000-0000F8720000}"/>
    <cellStyle name="Note 4 6 3 2 2 2 3" xfId="46106" xr:uid="{00000000-0005-0000-0000-0000F9720000}"/>
    <cellStyle name="Note 4 6 3 2 2 3" xfId="16679" xr:uid="{00000000-0005-0000-0000-0000FA720000}"/>
    <cellStyle name="Note 4 6 3 2 2 3 2" xfId="34114" xr:uid="{00000000-0005-0000-0000-0000FB720000}"/>
    <cellStyle name="Note 4 6 3 2 2 3 3" xfId="48567" xr:uid="{00000000-0005-0000-0000-0000FC720000}"/>
    <cellStyle name="Note 4 6 3 2 2 4" xfId="22226" xr:uid="{00000000-0005-0000-0000-0000FD720000}"/>
    <cellStyle name="Note 4 6 3 2 2 5" xfId="36679" xr:uid="{00000000-0005-0000-0000-0000FE720000}"/>
    <cellStyle name="Note 4 6 3 2 3" xfId="7252" xr:uid="{00000000-0005-0000-0000-0000FF720000}"/>
    <cellStyle name="Note 4 6 3 2 3 2" xfId="24687" xr:uid="{00000000-0005-0000-0000-000000730000}"/>
    <cellStyle name="Note 4 6 3 2 3 3" xfId="39140" xr:uid="{00000000-0005-0000-0000-000001730000}"/>
    <cellStyle name="Note 4 6 3 2 4" xfId="9693" xr:uid="{00000000-0005-0000-0000-000002730000}"/>
    <cellStyle name="Note 4 6 3 2 4 2" xfId="27128" xr:uid="{00000000-0005-0000-0000-000003730000}"/>
    <cellStyle name="Note 4 6 3 2 4 3" xfId="41581" xr:uid="{00000000-0005-0000-0000-000004730000}"/>
    <cellStyle name="Note 4 6 3 2 5" xfId="12113" xr:uid="{00000000-0005-0000-0000-000005730000}"/>
    <cellStyle name="Note 4 6 3 2 5 2" xfId="29548" xr:uid="{00000000-0005-0000-0000-000006730000}"/>
    <cellStyle name="Note 4 6 3 2 5 3" xfId="44001" xr:uid="{00000000-0005-0000-0000-000007730000}"/>
    <cellStyle name="Note 4 6 3 2 6" xfId="19120" xr:uid="{00000000-0005-0000-0000-000008730000}"/>
    <cellStyle name="Note 4 6 3 3" xfId="2280" xr:uid="{00000000-0005-0000-0000-000009730000}"/>
    <cellStyle name="Note 4 6 3 3 2" xfId="4791" xr:uid="{00000000-0005-0000-0000-00000A730000}"/>
    <cellStyle name="Note 4 6 3 3 2 2" xfId="14219" xr:uid="{00000000-0005-0000-0000-00000B730000}"/>
    <cellStyle name="Note 4 6 3 3 2 2 2" xfId="31654" xr:uid="{00000000-0005-0000-0000-00000C730000}"/>
    <cellStyle name="Note 4 6 3 3 2 2 3" xfId="46107" xr:uid="{00000000-0005-0000-0000-00000D730000}"/>
    <cellStyle name="Note 4 6 3 3 2 3" xfId="16680" xr:uid="{00000000-0005-0000-0000-00000E730000}"/>
    <cellStyle name="Note 4 6 3 3 2 3 2" xfId="34115" xr:uid="{00000000-0005-0000-0000-00000F730000}"/>
    <cellStyle name="Note 4 6 3 3 2 3 3" xfId="48568" xr:uid="{00000000-0005-0000-0000-000010730000}"/>
    <cellStyle name="Note 4 6 3 3 2 4" xfId="22227" xr:uid="{00000000-0005-0000-0000-000011730000}"/>
    <cellStyle name="Note 4 6 3 3 2 5" xfId="36680" xr:uid="{00000000-0005-0000-0000-000012730000}"/>
    <cellStyle name="Note 4 6 3 3 3" xfId="7253" xr:uid="{00000000-0005-0000-0000-000013730000}"/>
    <cellStyle name="Note 4 6 3 3 3 2" xfId="24688" xr:uid="{00000000-0005-0000-0000-000014730000}"/>
    <cellStyle name="Note 4 6 3 3 3 3" xfId="39141" xr:uid="{00000000-0005-0000-0000-000015730000}"/>
    <cellStyle name="Note 4 6 3 3 4" xfId="9694" xr:uid="{00000000-0005-0000-0000-000016730000}"/>
    <cellStyle name="Note 4 6 3 3 4 2" xfId="27129" xr:uid="{00000000-0005-0000-0000-000017730000}"/>
    <cellStyle name="Note 4 6 3 3 4 3" xfId="41582" xr:uid="{00000000-0005-0000-0000-000018730000}"/>
    <cellStyle name="Note 4 6 3 3 5" xfId="12114" xr:uid="{00000000-0005-0000-0000-000019730000}"/>
    <cellStyle name="Note 4 6 3 3 5 2" xfId="29549" xr:uid="{00000000-0005-0000-0000-00001A730000}"/>
    <cellStyle name="Note 4 6 3 3 5 3" xfId="44002" xr:uid="{00000000-0005-0000-0000-00001B730000}"/>
    <cellStyle name="Note 4 6 3 3 6" xfId="19121" xr:uid="{00000000-0005-0000-0000-00001C730000}"/>
    <cellStyle name="Note 4 6 3 4" xfId="2281" xr:uid="{00000000-0005-0000-0000-00001D730000}"/>
    <cellStyle name="Note 4 6 3 4 2" xfId="4792" xr:uid="{00000000-0005-0000-0000-00001E730000}"/>
    <cellStyle name="Note 4 6 3 4 2 2" xfId="22228" xr:uid="{00000000-0005-0000-0000-00001F730000}"/>
    <cellStyle name="Note 4 6 3 4 2 3" xfId="36681" xr:uid="{00000000-0005-0000-0000-000020730000}"/>
    <cellStyle name="Note 4 6 3 4 3" xfId="7254" xr:uid="{00000000-0005-0000-0000-000021730000}"/>
    <cellStyle name="Note 4 6 3 4 3 2" xfId="24689" xr:uid="{00000000-0005-0000-0000-000022730000}"/>
    <cellStyle name="Note 4 6 3 4 3 3" xfId="39142" xr:uid="{00000000-0005-0000-0000-000023730000}"/>
    <cellStyle name="Note 4 6 3 4 4" xfId="9695" xr:uid="{00000000-0005-0000-0000-000024730000}"/>
    <cellStyle name="Note 4 6 3 4 4 2" xfId="27130" xr:uid="{00000000-0005-0000-0000-000025730000}"/>
    <cellStyle name="Note 4 6 3 4 4 3" xfId="41583" xr:uid="{00000000-0005-0000-0000-000026730000}"/>
    <cellStyle name="Note 4 6 3 4 5" xfId="12115" xr:uid="{00000000-0005-0000-0000-000027730000}"/>
    <cellStyle name="Note 4 6 3 4 5 2" xfId="29550" xr:uid="{00000000-0005-0000-0000-000028730000}"/>
    <cellStyle name="Note 4 6 3 4 5 3" xfId="44003" xr:uid="{00000000-0005-0000-0000-000029730000}"/>
    <cellStyle name="Note 4 6 3 4 6" xfId="15340" xr:uid="{00000000-0005-0000-0000-00002A730000}"/>
    <cellStyle name="Note 4 6 3 4 6 2" xfId="32775" xr:uid="{00000000-0005-0000-0000-00002B730000}"/>
    <cellStyle name="Note 4 6 3 4 6 3" xfId="47228" xr:uid="{00000000-0005-0000-0000-00002C730000}"/>
    <cellStyle name="Note 4 6 3 4 7" xfId="19122" xr:uid="{00000000-0005-0000-0000-00002D730000}"/>
    <cellStyle name="Note 4 6 3 4 8" xfId="20502" xr:uid="{00000000-0005-0000-0000-00002E730000}"/>
    <cellStyle name="Note 4 6 3 5" xfId="4789" xr:uid="{00000000-0005-0000-0000-00002F730000}"/>
    <cellStyle name="Note 4 6 3 5 2" xfId="14217" xr:uid="{00000000-0005-0000-0000-000030730000}"/>
    <cellStyle name="Note 4 6 3 5 2 2" xfId="31652" xr:uid="{00000000-0005-0000-0000-000031730000}"/>
    <cellStyle name="Note 4 6 3 5 2 3" xfId="46105" xr:uid="{00000000-0005-0000-0000-000032730000}"/>
    <cellStyle name="Note 4 6 3 5 3" xfId="16678" xr:uid="{00000000-0005-0000-0000-000033730000}"/>
    <cellStyle name="Note 4 6 3 5 3 2" xfId="34113" xr:uid="{00000000-0005-0000-0000-000034730000}"/>
    <cellStyle name="Note 4 6 3 5 3 3" xfId="48566" xr:uid="{00000000-0005-0000-0000-000035730000}"/>
    <cellStyle name="Note 4 6 3 5 4" xfId="22225" xr:uid="{00000000-0005-0000-0000-000036730000}"/>
    <cellStyle name="Note 4 6 3 5 5" xfId="36678" xr:uid="{00000000-0005-0000-0000-000037730000}"/>
    <cellStyle name="Note 4 6 3 6" xfId="7251" xr:uid="{00000000-0005-0000-0000-000038730000}"/>
    <cellStyle name="Note 4 6 3 6 2" xfId="24686" xr:uid="{00000000-0005-0000-0000-000039730000}"/>
    <cellStyle name="Note 4 6 3 6 3" xfId="39139" xr:uid="{00000000-0005-0000-0000-00003A730000}"/>
    <cellStyle name="Note 4 6 3 7" xfId="9692" xr:uid="{00000000-0005-0000-0000-00003B730000}"/>
    <cellStyle name="Note 4 6 3 7 2" xfId="27127" xr:uid="{00000000-0005-0000-0000-00003C730000}"/>
    <cellStyle name="Note 4 6 3 7 3" xfId="41580" xr:uid="{00000000-0005-0000-0000-00003D730000}"/>
    <cellStyle name="Note 4 6 3 8" xfId="12112" xr:uid="{00000000-0005-0000-0000-00003E730000}"/>
    <cellStyle name="Note 4 6 3 8 2" xfId="29547" xr:uid="{00000000-0005-0000-0000-00003F730000}"/>
    <cellStyle name="Note 4 6 3 8 3" xfId="44000" xr:uid="{00000000-0005-0000-0000-000040730000}"/>
    <cellStyle name="Note 4 6 3 9" xfId="19119" xr:uid="{00000000-0005-0000-0000-000041730000}"/>
    <cellStyle name="Note 4 6 4" xfId="2282" xr:uid="{00000000-0005-0000-0000-000042730000}"/>
    <cellStyle name="Note 4 6 4 2" xfId="2283" xr:uid="{00000000-0005-0000-0000-000043730000}"/>
    <cellStyle name="Note 4 6 4 2 2" xfId="4794" xr:uid="{00000000-0005-0000-0000-000044730000}"/>
    <cellStyle name="Note 4 6 4 2 2 2" xfId="14221" xr:uid="{00000000-0005-0000-0000-000045730000}"/>
    <cellStyle name="Note 4 6 4 2 2 2 2" xfId="31656" xr:uid="{00000000-0005-0000-0000-000046730000}"/>
    <cellStyle name="Note 4 6 4 2 2 2 3" xfId="46109" xr:uid="{00000000-0005-0000-0000-000047730000}"/>
    <cellStyle name="Note 4 6 4 2 2 3" xfId="16682" xr:uid="{00000000-0005-0000-0000-000048730000}"/>
    <cellStyle name="Note 4 6 4 2 2 3 2" xfId="34117" xr:uid="{00000000-0005-0000-0000-000049730000}"/>
    <cellStyle name="Note 4 6 4 2 2 3 3" xfId="48570" xr:uid="{00000000-0005-0000-0000-00004A730000}"/>
    <cellStyle name="Note 4 6 4 2 2 4" xfId="22230" xr:uid="{00000000-0005-0000-0000-00004B730000}"/>
    <cellStyle name="Note 4 6 4 2 2 5" xfId="36683" xr:uid="{00000000-0005-0000-0000-00004C730000}"/>
    <cellStyle name="Note 4 6 4 2 3" xfId="7256" xr:uid="{00000000-0005-0000-0000-00004D730000}"/>
    <cellStyle name="Note 4 6 4 2 3 2" xfId="24691" xr:uid="{00000000-0005-0000-0000-00004E730000}"/>
    <cellStyle name="Note 4 6 4 2 3 3" xfId="39144" xr:uid="{00000000-0005-0000-0000-00004F730000}"/>
    <cellStyle name="Note 4 6 4 2 4" xfId="9697" xr:uid="{00000000-0005-0000-0000-000050730000}"/>
    <cellStyle name="Note 4 6 4 2 4 2" xfId="27132" xr:uid="{00000000-0005-0000-0000-000051730000}"/>
    <cellStyle name="Note 4 6 4 2 4 3" xfId="41585" xr:uid="{00000000-0005-0000-0000-000052730000}"/>
    <cellStyle name="Note 4 6 4 2 5" xfId="12117" xr:uid="{00000000-0005-0000-0000-000053730000}"/>
    <cellStyle name="Note 4 6 4 2 5 2" xfId="29552" xr:uid="{00000000-0005-0000-0000-000054730000}"/>
    <cellStyle name="Note 4 6 4 2 5 3" xfId="44005" xr:uid="{00000000-0005-0000-0000-000055730000}"/>
    <cellStyle name="Note 4 6 4 2 6" xfId="19124" xr:uid="{00000000-0005-0000-0000-000056730000}"/>
    <cellStyle name="Note 4 6 4 3" xfId="2284" xr:uid="{00000000-0005-0000-0000-000057730000}"/>
    <cellStyle name="Note 4 6 4 3 2" xfId="4795" xr:uid="{00000000-0005-0000-0000-000058730000}"/>
    <cellStyle name="Note 4 6 4 3 2 2" xfId="14222" xr:uid="{00000000-0005-0000-0000-000059730000}"/>
    <cellStyle name="Note 4 6 4 3 2 2 2" xfId="31657" xr:uid="{00000000-0005-0000-0000-00005A730000}"/>
    <cellStyle name="Note 4 6 4 3 2 2 3" xfId="46110" xr:uid="{00000000-0005-0000-0000-00005B730000}"/>
    <cellStyle name="Note 4 6 4 3 2 3" xfId="16683" xr:uid="{00000000-0005-0000-0000-00005C730000}"/>
    <cellStyle name="Note 4 6 4 3 2 3 2" xfId="34118" xr:uid="{00000000-0005-0000-0000-00005D730000}"/>
    <cellStyle name="Note 4 6 4 3 2 3 3" xfId="48571" xr:uid="{00000000-0005-0000-0000-00005E730000}"/>
    <cellStyle name="Note 4 6 4 3 2 4" xfId="22231" xr:uid="{00000000-0005-0000-0000-00005F730000}"/>
    <cellStyle name="Note 4 6 4 3 2 5" xfId="36684" xr:uid="{00000000-0005-0000-0000-000060730000}"/>
    <cellStyle name="Note 4 6 4 3 3" xfId="7257" xr:uid="{00000000-0005-0000-0000-000061730000}"/>
    <cellStyle name="Note 4 6 4 3 3 2" xfId="24692" xr:uid="{00000000-0005-0000-0000-000062730000}"/>
    <cellStyle name="Note 4 6 4 3 3 3" xfId="39145" xr:uid="{00000000-0005-0000-0000-000063730000}"/>
    <cellStyle name="Note 4 6 4 3 4" xfId="9698" xr:uid="{00000000-0005-0000-0000-000064730000}"/>
    <cellStyle name="Note 4 6 4 3 4 2" xfId="27133" xr:uid="{00000000-0005-0000-0000-000065730000}"/>
    <cellStyle name="Note 4 6 4 3 4 3" xfId="41586" xr:uid="{00000000-0005-0000-0000-000066730000}"/>
    <cellStyle name="Note 4 6 4 3 5" xfId="12118" xr:uid="{00000000-0005-0000-0000-000067730000}"/>
    <cellStyle name="Note 4 6 4 3 5 2" xfId="29553" xr:uid="{00000000-0005-0000-0000-000068730000}"/>
    <cellStyle name="Note 4 6 4 3 5 3" xfId="44006" xr:uid="{00000000-0005-0000-0000-000069730000}"/>
    <cellStyle name="Note 4 6 4 3 6" xfId="19125" xr:uid="{00000000-0005-0000-0000-00006A730000}"/>
    <cellStyle name="Note 4 6 4 4" xfId="2285" xr:uid="{00000000-0005-0000-0000-00006B730000}"/>
    <cellStyle name="Note 4 6 4 4 2" xfId="4796" xr:uid="{00000000-0005-0000-0000-00006C730000}"/>
    <cellStyle name="Note 4 6 4 4 2 2" xfId="22232" xr:uid="{00000000-0005-0000-0000-00006D730000}"/>
    <cellStyle name="Note 4 6 4 4 2 3" xfId="36685" xr:uid="{00000000-0005-0000-0000-00006E730000}"/>
    <cellStyle name="Note 4 6 4 4 3" xfId="7258" xr:uid="{00000000-0005-0000-0000-00006F730000}"/>
    <cellStyle name="Note 4 6 4 4 3 2" xfId="24693" xr:uid="{00000000-0005-0000-0000-000070730000}"/>
    <cellStyle name="Note 4 6 4 4 3 3" xfId="39146" xr:uid="{00000000-0005-0000-0000-000071730000}"/>
    <cellStyle name="Note 4 6 4 4 4" xfId="9699" xr:uid="{00000000-0005-0000-0000-000072730000}"/>
    <cellStyle name="Note 4 6 4 4 4 2" xfId="27134" xr:uid="{00000000-0005-0000-0000-000073730000}"/>
    <cellStyle name="Note 4 6 4 4 4 3" xfId="41587" xr:uid="{00000000-0005-0000-0000-000074730000}"/>
    <cellStyle name="Note 4 6 4 4 5" xfId="12119" xr:uid="{00000000-0005-0000-0000-000075730000}"/>
    <cellStyle name="Note 4 6 4 4 5 2" xfId="29554" xr:uid="{00000000-0005-0000-0000-000076730000}"/>
    <cellStyle name="Note 4 6 4 4 5 3" xfId="44007" xr:uid="{00000000-0005-0000-0000-000077730000}"/>
    <cellStyle name="Note 4 6 4 4 6" xfId="15341" xr:uid="{00000000-0005-0000-0000-000078730000}"/>
    <cellStyle name="Note 4 6 4 4 6 2" xfId="32776" xr:uid="{00000000-0005-0000-0000-000079730000}"/>
    <cellStyle name="Note 4 6 4 4 6 3" xfId="47229" xr:uid="{00000000-0005-0000-0000-00007A730000}"/>
    <cellStyle name="Note 4 6 4 4 7" xfId="19126" xr:uid="{00000000-0005-0000-0000-00007B730000}"/>
    <cellStyle name="Note 4 6 4 4 8" xfId="20503" xr:uid="{00000000-0005-0000-0000-00007C730000}"/>
    <cellStyle name="Note 4 6 4 5" xfId="4793" xr:uid="{00000000-0005-0000-0000-00007D730000}"/>
    <cellStyle name="Note 4 6 4 5 2" xfId="14220" xr:uid="{00000000-0005-0000-0000-00007E730000}"/>
    <cellStyle name="Note 4 6 4 5 2 2" xfId="31655" xr:uid="{00000000-0005-0000-0000-00007F730000}"/>
    <cellStyle name="Note 4 6 4 5 2 3" xfId="46108" xr:uid="{00000000-0005-0000-0000-000080730000}"/>
    <cellStyle name="Note 4 6 4 5 3" xfId="16681" xr:uid="{00000000-0005-0000-0000-000081730000}"/>
    <cellStyle name="Note 4 6 4 5 3 2" xfId="34116" xr:uid="{00000000-0005-0000-0000-000082730000}"/>
    <cellStyle name="Note 4 6 4 5 3 3" xfId="48569" xr:uid="{00000000-0005-0000-0000-000083730000}"/>
    <cellStyle name="Note 4 6 4 5 4" xfId="22229" xr:uid="{00000000-0005-0000-0000-000084730000}"/>
    <cellStyle name="Note 4 6 4 5 5" xfId="36682" xr:uid="{00000000-0005-0000-0000-000085730000}"/>
    <cellStyle name="Note 4 6 4 6" xfId="7255" xr:uid="{00000000-0005-0000-0000-000086730000}"/>
    <cellStyle name="Note 4 6 4 6 2" xfId="24690" xr:uid="{00000000-0005-0000-0000-000087730000}"/>
    <cellStyle name="Note 4 6 4 6 3" xfId="39143" xr:uid="{00000000-0005-0000-0000-000088730000}"/>
    <cellStyle name="Note 4 6 4 7" xfId="9696" xr:uid="{00000000-0005-0000-0000-000089730000}"/>
    <cellStyle name="Note 4 6 4 7 2" xfId="27131" xr:uid="{00000000-0005-0000-0000-00008A730000}"/>
    <cellStyle name="Note 4 6 4 7 3" xfId="41584" xr:uid="{00000000-0005-0000-0000-00008B730000}"/>
    <cellStyle name="Note 4 6 4 8" xfId="12116" xr:uid="{00000000-0005-0000-0000-00008C730000}"/>
    <cellStyle name="Note 4 6 4 8 2" xfId="29551" xr:uid="{00000000-0005-0000-0000-00008D730000}"/>
    <cellStyle name="Note 4 6 4 8 3" xfId="44004" xr:uid="{00000000-0005-0000-0000-00008E730000}"/>
    <cellStyle name="Note 4 6 4 9" xfId="19123" xr:uid="{00000000-0005-0000-0000-00008F730000}"/>
    <cellStyle name="Note 4 6 5" xfId="2286" xr:uid="{00000000-0005-0000-0000-000090730000}"/>
    <cellStyle name="Note 4 6 5 2" xfId="2287" xr:uid="{00000000-0005-0000-0000-000091730000}"/>
    <cellStyle name="Note 4 6 5 2 2" xfId="4798" xr:uid="{00000000-0005-0000-0000-000092730000}"/>
    <cellStyle name="Note 4 6 5 2 2 2" xfId="14224" xr:uid="{00000000-0005-0000-0000-000093730000}"/>
    <cellStyle name="Note 4 6 5 2 2 2 2" xfId="31659" xr:uid="{00000000-0005-0000-0000-000094730000}"/>
    <cellStyle name="Note 4 6 5 2 2 2 3" xfId="46112" xr:uid="{00000000-0005-0000-0000-000095730000}"/>
    <cellStyle name="Note 4 6 5 2 2 3" xfId="16685" xr:uid="{00000000-0005-0000-0000-000096730000}"/>
    <cellStyle name="Note 4 6 5 2 2 3 2" xfId="34120" xr:uid="{00000000-0005-0000-0000-000097730000}"/>
    <cellStyle name="Note 4 6 5 2 2 3 3" xfId="48573" xr:uid="{00000000-0005-0000-0000-000098730000}"/>
    <cellStyle name="Note 4 6 5 2 2 4" xfId="22234" xr:uid="{00000000-0005-0000-0000-000099730000}"/>
    <cellStyle name="Note 4 6 5 2 2 5" xfId="36687" xr:uid="{00000000-0005-0000-0000-00009A730000}"/>
    <cellStyle name="Note 4 6 5 2 3" xfId="7260" xr:uid="{00000000-0005-0000-0000-00009B730000}"/>
    <cellStyle name="Note 4 6 5 2 3 2" xfId="24695" xr:uid="{00000000-0005-0000-0000-00009C730000}"/>
    <cellStyle name="Note 4 6 5 2 3 3" xfId="39148" xr:uid="{00000000-0005-0000-0000-00009D730000}"/>
    <cellStyle name="Note 4 6 5 2 4" xfId="9701" xr:uid="{00000000-0005-0000-0000-00009E730000}"/>
    <cellStyle name="Note 4 6 5 2 4 2" xfId="27136" xr:uid="{00000000-0005-0000-0000-00009F730000}"/>
    <cellStyle name="Note 4 6 5 2 4 3" xfId="41589" xr:uid="{00000000-0005-0000-0000-0000A0730000}"/>
    <cellStyle name="Note 4 6 5 2 5" xfId="12121" xr:uid="{00000000-0005-0000-0000-0000A1730000}"/>
    <cellStyle name="Note 4 6 5 2 5 2" xfId="29556" xr:uid="{00000000-0005-0000-0000-0000A2730000}"/>
    <cellStyle name="Note 4 6 5 2 5 3" xfId="44009" xr:uid="{00000000-0005-0000-0000-0000A3730000}"/>
    <cellStyle name="Note 4 6 5 2 6" xfId="19128" xr:uid="{00000000-0005-0000-0000-0000A4730000}"/>
    <cellStyle name="Note 4 6 5 3" xfId="2288" xr:uid="{00000000-0005-0000-0000-0000A5730000}"/>
    <cellStyle name="Note 4 6 5 3 2" xfId="4799" xr:uid="{00000000-0005-0000-0000-0000A6730000}"/>
    <cellStyle name="Note 4 6 5 3 2 2" xfId="14225" xr:uid="{00000000-0005-0000-0000-0000A7730000}"/>
    <cellStyle name="Note 4 6 5 3 2 2 2" xfId="31660" xr:uid="{00000000-0005-0000-0000-0000A8730000}"/>
    <cellStyle name="Note 4 6 5 3 2 2 3" xfId="46113" xr:uid="{00000000-0005-0000-0000-0000A9730000}"/>
    <cellStyle name="Note 4 6 5 3 2 3" xfId="16686" xr:uid="{00000000-0005-0000-0000-0000AA730000}"/>
    <cellStyle name="Note 4 6 5 3 2 3 2" xfId="34121" xr:uid="{00000000-0005-0000-0000-0000AB730000}"/>
    <cellStyle name="Note 4 6 5 3 2 3 3" xfId="48574" xr:uid="{00000000-0005-0000-0000-0000AC730000}"/>
    <cellStyle name="Note 4 6 5 3 2 4" xfId="22235" xr:uid="{00000000-0005-0000-0000-0000AD730000}"/>
    <cellStyle name="Note 4 6 5 3 2 5" xfId="36688" xr:uid="{00000000-0005-0000-0000-0000AE730000}"/>
    <cellStyle name="Note 4 6 5 3 3" xfId="7261" xr:uid="{00000000-0005-0000-0000-0000AF730000}"/>
    <cellStyle name="Note 4 6 5 3 3 2" xfId="24696" xr:uid="{00000000-0005-0000-0000-0000B0730000}"/>
    <cellStyle name="Note 4 6 5 3 3 3" xfId="39149" xr:uid="{00000000-0005-0000-0000-0000B1730000}"/>
    <cellStyle name="Note 4 6 5 3 4" xfId="9702" xr:uid="{00000000-0005-0000-0000-0000B2730000}"/>
    <cellStyle name="Note 4 6 5 3 4 2" xfId="27137" xr:uid="{00000000-0005-0000-0000-0000B3730000}"/>
    <cellStyle name="Note 4 6 5 3 4 3" xfId="41590" xr:uid="{00000000-0005-0000-0000-0000B4730000}"/>
    <cellStyle name="Note 4 6 5 3 5" xfId="12122" xr:uid="{00000000-0005-0000-0000-0000B5730000}"/>
    <cellStyle name="Note 4 6 5 3 5 2" xfId="29557" xr:uid="{00000000-0005-0000-0000-0000B6730000}"/>
    <cellStyle name="Note 4 6 5 3 5 3" xfId="44010" xr:uid="{00000000-0005-0000-0000-0000B7730000}"/>
    <cellStyle name="Note 4 6 5 3 6" xfId="19129" xr:uid="{00000000-0005-0000-0000-0000B8730000}"/>
    <cellStyle name="Note 4 6 5 4" xfId="2289" xr:uid="{00000000-0005-0000-0000-0000B9730000}"/>
    <cellStyle name="Note 4 6 5 4 2" xfId="4800" xr:uid="{00000000-0005-0000-0000-0000BA730000}"/>
    <cellStyle name="Note 4 6 5 4 2 2" xfId="22236" xr:uid="{00000000-0005-0000-0000-0000BB730000}"/>
    <cellStyle name="Note 4 6 5 4 2 3" xfId="36689" xr:uid="{00000000-0005-0000-0000-0000BC730000}"/>
    <cellStyle name="Note 4 6 5 4 3" xfId="7262" xr:uid="{00000000-0005-0000-0000-0000BD730000}"/>
    <cellStyle name="Note 4 6 5 4 3 2" xfId="24697" xr:uid="{00000000-0005-0000-0000-0000BE730000}"/>
    <cellStyle name="Note 4 6 5 4 3 3" xfId="39150" xr:uid="{00000000-0005-0000-0000-0000BF730000}"/>
    <cellStyle name="Note 4 6 5 4 4" xfId="9703" xr:uid="{00000000-0005-0000-0000-0000C0730000}"/>
    <cellStyle name="Note 4 6 5 4 4 2" xfId="27138" xr:uid="{00000000-0005-0000-0000-0000C1730000}"/>
    <cellStyle name="Note 4 6 5 4 4 3" xfId="41591" xr:uid="{00000000-0005-0000-0000-0000C2730000}"/>
    <cellStyle name="Note 4 6 5 4 5" xfId="12123" xr:uid="{00000000-0005-0000-0000-0000C3730000}"/>
    <cellStyle name="Note 4 6 5 4 5 2" xfId="29558" xr:uid="{00000000-0005-0000-0000-0000C4730000}"/>
    <cellStyle name="Note 4 6 5 4 5 3" xfId="44011" xr:uid="{00000000-0005-0000-0000-0000C5730000}"/>
    <cellStyle name="Note 4 6 5 4 6" xfId="15342" xr:uid="{00000000-0005-0000-0000-0000C6730000}"/>
    <cellStyle name="Note 4 6 5 4 6 2" xfId="32777" xr:uid="{00000000-0005-0000-0000-0000C7730000}"/>
    <cellStyle name="Note 4 6 5 4 6 3" xfId="47230" xr:uid="{00000000-0005-0000-0000-0000C8730000}"/>
    <cellStyle name="Note 4 6 5 4 7" xfId="19130" xr:uid="{00000000-0005-0000-0000-0000C9730000}"/>
    <cellStyle name="Note 4 6 5 4 8" xfId="20504" xr:uid="{00000000-0005-0000-0000-0000CA730000}"/>
    <cellStyle name="Note 4 6 5 5" xfId="4797" xr:uid="{00000000-0005-0000-0000-0000CB730000}"/>
    <cellStyle name="Note 4 6 5 5 2" xfId="14223" xr:uid="{00000000-0005-0000-0000-0000CC730000}"/>
    <cellStyle name="Note 4 6 5 5 2 2" xfId="31658" xr:uid="{00000000-0005-0000-0000-0000CD730000}"/>
    <cellStyle name="Note 4 6 5 5 2 3" xfId="46111" xr:uid="{00000000-0005-0000-0000-0000CE730000}"/>
    <cellStyle name="Note 4 6 5 5 3" xfId="16684" xr:uid="{00000000-0005-0000-0000-0000CF730000}"/>
    <cellStyle name="Note 4 6 5 5 3 2" xfId="34119" xr:uid="{00000000-0005-0000-0000-0000D0730000}"/>
    <cellStyle name="Note 4 6 5 5 3 3" xfId="48572" xr:uid="{00000000-0005-0000-0000-0000D1730000}"/>
    <cellStyle name="Note 4 6 5 5 4" xfId="22233" xr:uid="{00000000-0005-0000-0000-0000D2730000}"/>
    <cellStyle name="Note 4 6 5 5 5" xfId="36686" xr:uid="{00000000-0005-0000-0000-0000D3730000}"/>
    <cellStyle name="Note 4 6 5 6" xfId="7259" xr:uid="{00000000-0005-0000-0000-0000D4730000}"/>
    <cellStyle name="Note 4 6 5 6 2" xfId="24694" xr:uid="{00000000-0005-0000-0000-0000D5730000}"/>
    <cellStyle name="Note 4 6 5 6 3" xfId="39147" xr:uid="{00000000-0005-0000-0000-0000D6730000}"/>
    <cellStyle name="Note 4 6 5 7" xfId="9700" xr:uid="{00000000-0005-0000-0000-0000D7730000}"/>
    <cellStyle name="Note 4 6 5 7 2" xfId="27135" xr:uid="{00000000-0005-0000-0000-0000D8730000}"/>
    <cellStyle name="Note 4 6 5 7 3" xfId="41588" xr:uid="{00000000-0005-0000-0000-0000D9730000}"/>
    <cellStyle name="Note 4 6 5 8" xfId="12120" xr:uid="{00000000-0005-0000-0000-0000DA730000}"/>
    <cellStyle name="Note 4 6 5 8 2" xfId="29555" xr:uid="{00000000-0005-0000-0000-0000DB730000}"/>
    <cellStyle name="Note 4 6 5 8 3" xfId="44008" xr:uid="{00000000-0005-0000-0000-0000DC730000}"/>
    <cellStyle name="Note 4 6 5 9" xfId="19127" xr:uid="{00000000-0005-0000-0000-0000DD730000}"/>
    <cellStyle name="Note 4 6 6" xfId="2290" xr:uid="{00000000-0005-0000-0000-0000DE730000}"/>
    <cellStyle name="Note 4 6 6 2" xfId="4801" xr:uid="{00000000-0005-0000-0000-0000DF730000}"/>
    <cellStyle name="Note 4 6 6 2 2" xfId="14226" xr:uid="{00000000-0005-0000-0000-0000E0730000}"/>
    <cellStyle name="Note 4 6 6 2 2 2" xfId="31661" xr:uid="{00000000-0005-0000-0000-0000E1730000}"/>
    <cellStyle name="Note 4 6 6 2 2 3" xfId="46114" xr:uid="{00000000-0005-0000-0000-0000E2730000}"/>
    <cellStyle name="Note 4 6 6 2 3" xfId="16687" xr:uid="{00000000-0005-0000-0000-0000E3730000}"/>
    <cellStyle name="Note 4 6 6 2 3 2" xfId="34122" xr:uid="{00000000-0005-0000-0000-0000E4730000}"/>
    <cellStyle name="Note 4 6 6 2 3 3" xfId="48575" xr:uid="{00000000-0005-0000-0000-0000E5730000}"/>
    <cellStyle name="Note 4 6 6 2 4" xfId="22237" xr:uid="{00000000-0005-0000-0000-0000E6730000}"/>
    <cellStyle name="Note 4 6 6 2 5" xfId="36690" xr:uid="{00000000-0005-0000-0000-0000E7730000}"/>
    <cellStyle name="Note 4 6 6 3" xfId="7263" xr:uid="{00000000-0005-0000-0000-0000E8730000}"/>
    <cellStyle name="Note 4 6 6 3 2" xfId="24698" xr:uid="{00000000-0005-0000-0000-0000E9730000}"/>
    <cellStyle name="Note 4 6 6 3 3" xfId="39151" xr:uid="{00000000-0005-0000-0000-0000EA730000}"/>
    <cellStyle name="Note 4 6 6 4" xfId="9704" xr:uid="{00000000-0005-0000-0000-0000EB730000}"/>
    <cellStyle name="Note 4 6 6 4 2" xfId="27139" xr:uid="{00000000-0005-0000-0000-0000EC730000}"/>
    <cellStyle name="Note 4 6 6 4 3" xfId="41592" xr:uid="{00000000-0005-0000-0000-0000ED730000}"/>
    <cellStyle name="Note 4 6 6 5" xfId="12124" xr:uid="{00000000-0005-0000-0000-0000EE730000}"/>
    <cellStyle name="Note 4 6 6 5 2" xfId="29559" xr:uid="{00000000-0005-0000-0000-0000EF730000}"/>
    <cellStyle name="Note 4 6 6 5 3" xfId="44012" xr:uid="{00000000-0005-0000-0000-0000F0730000}"/>
    <cellStyle name="Note 4 6 6 6" xfId="19131" xr:uid="{00000000-0005-0000-0000-0000F1730000}"/>
    <cellStyle name="Note 4 6 7" xfId="2291" xr:uid="{00000000-0005-0000-0000-0000F2730000}"/>
    <cellStyle name="Note 4 6 7 2" xfId="4802" xr:uid="{00000000-0005-0000-0000-0000F3730000}"/>
    <cellStyle name="Note 4 6 7 2 2" xfId="14227" xr:uid="{00000000-0005-0000-0000-0000F4730000}"/>
    <cellStyle name="Note 4 6 7 2 2 2" xfId="31662" xr:uid="{00000000-0005-0000-0000-0000F5730000}"/>
    <cellStyle name="Note 4 6 7 2 2 3" xfId="46115" xr:uid="{00000000-0005-0000-0000-0000F6730000}"/>
    <cellStyle name="Note 4 6 7 2 3" xfId="16688" xr:uid="{00000000-0005-0000-0000-0000F7730000}"/>
    <cellStyle name="Note 4 6 7 2 3 2" xfId="34123" xr:uid="{00000000-0005-0000-0000-0000F8730000}"/>
    <cellStyle name="Note 4 6 7 2 3 3" xfId="48576" xr:uid="{00000000-0005-0000-0000-0000F9730000}"/>
    <cellStyle name="Note 4 6 7 2 4" xfId="22238" xr:uid="{00000000-0005-0000-0000-0000FA730000}"/>
    <cellStyle name="Note 4 6 7 2 5" xfId="36691" xr:uid="{00000000-0005-0000-0000-0000FB730000}"/>
    <cellStyle name="Note 4 6 7 3" xfId="7264" xr:uid="{00000000-0005-0000-0000-0000FC730000}"/>
    <cellStyle name="Note 4 6 7 3 2" xfId="24699" xr:uid="{00000000-0005-0000-0000-0000FD730000}"/>
    <cellStyle name="Note 4 6 7 3 3" xfId="39152" xr:uid="{00000000-0005-0000-0000-0000FE730000}"/>
    <cellStyle name="Note 4 6 7 4" xfId="9705" xr:uid="{00000000-0005-0000-0000-0000FF730000}"/>
    <cellStyle name="Note 4 6 7 4 2" xfId="27140" xr:uid="{00000000-0005-0000-0000-000000740000}"/>
    <cellStyle name="Note 4 6 7 4 3" xfId="41593" xr:uid="{00000000-0005-0000-0000-000001740000}"/>
    <cellStyle name="Note 4 6 7 5" xfId="12125" xr:uid="{00000000-0005-0000-0000-000002740000}"/>
    <cellStyle name="Note 4 6 7 5 2" xfId="29560" xr:uid="{00000000-0005-0000-0000-000003740000}"/>
    <cellStyle name="Note 4 6 7 5 3" xfId="44013" xr:uid="{00000000-0005-0000-0000-000004740000}"/>
    <cellStyle name="Note 4 6 7 6" xfId="19132" xr:uid="{00000000-0005-0000-0000-000005740000}"/>
    <cellStyle name="Note 4 6 8" xfId="2292" xr:uid="{00000000-0005-0000-0000-000006740000}"/>
    <cellStyle name="Note 4 6 8 2" xfId="4803" xr:uid="{00000000-0005-0000-0000-000007740000}"/>
    <cellStyle name="Note 4 6 8 2 2" xfId="22239" xr:uid="{00000000-0005-0000-0000-000008740000}"/>
    <cellStyle name="Note 4 6 8 2 3" xfId="36692" xr:uid="{00000000-0005-0000-0000-000009740000}"/>
    <cellStyle name="Note 4 6 8 3" xfId="7265" xr:uid="{00000000-0005-0000-0000-00000A740000}"/>
    <cellStyle name="Note 4 6 8 3 2" xfId="24700" xr:uid="{00000000-0005-0000-0000-00000B740000}"/>
    <cellStyle name="Note 4 6 8 3 3" xfId="39153" xr:uid="{00000000-0005-0000-0000-00000C740000}"/>
    <cellStyle name="Note 4 6 8 4" xfId="9706" xr:uid="{00000000-0005-0000-0000-00000D740000}"/>
    <cellStyle name="Note 4 6 8 4 2" xfId="27141" xr:uid="{00000000-0005-0000-0000-00000E740000}"/>
    <cellStyle name="Note 4 6 8 4 3" xfId="41594" xr:uid="{00000000-0005-0000-0000-00000F740000}"/>
    <cellStyle name="Note 4 6 8 5" xfId="12126" xr:uid="{00000000-0005-0000-0000-000010740000}"/>
    <cellStyle name="Note 4 6 8 5 2" xfId="29561" xr:uid="{00000000-0005-0000-0000-000011740000}"/>
    <cellStyle name="Note 4 6 8 5 3" xfId="44014" xr:uid="{00000000-0005-0000-0000-000012740000}"/>
    <cellStyle name="Note 4 6 8 6" xfId="15343" xr:uid="{00000000-0005-0000-0000-000013740000}"/>
    <cellStyle name="Note 4 6 8 6 2" xfId="32778" xr:uid="{00000000-0005-0000-0000-000014740000}"/>
    <cellStyle name="Note 4 6 8 6 3" xfId="47231" xr:uid="{00000000-0005-0000-0000-000015740000}"/>
    <cellStyle name="Note 4 6 8 7" xfId="19133" xr:uid="{00000000-0005-0000-0000-000016740000}"/>
    <cellStyle name="Note 4 6 8 8" xfId="20505" xr:uid="{00000000-0005-0000-0000-000017740000}"/>
    <cellStyle name="Note 4 6 9" xfId="4784" xr:uid="{00000000-0005-0000-0000-000018740000}"/>
    <cellStyle name="Note 4 6 9 2" xfId="14213" xr:uid="{00000000-0005-0000-0000-000019740000}"/>
    <cellStyle name="Note 4 6 9 2 2" xfId="31648" xr:uid="{00000000-0005-0000-0000-00001A740000}"/>
    <cellStyle name="Note 4 6 9 2 3" xfId="46101" xr:uid="{00000000-0005-0000-0000-00001B740000}"/>
    <cellStyle name="Note 4 6 9 3" xfId="16674" xr:uid="{00000000-0005-0000-0000-00001C740000}"/>
    <cellStyle name="Note 4 6 9 3 2" xfId="34109" xr:uid="{00000000-0005-0000-0000-00001D740000}"/>
    <cellStyle name="Note 4 6 9 3 3" xfId="48562" xr:uid="{00000000-0005-0000-0000-00001E740000}"/>
    <cellStyle name="Note 4 6 9 4" xfId="22220" xr:uid="{00000000-0005-0000-0000-00001F740000}"/>
    <cellStyle name="Note 4 6 9 5" xfId="36673" xr:uid="{00000000-0005-0000-0000-000020740000}"/>
    <cellStyle name="Note 4 7" xfId="2293" xr:uid="{00000000-0005-0000-0000-000021740000}"/>
    <cellStyle name="Note 4 7 10" xfId="7266" xr:uid="{00000000-0005-0000-0000-000022740000}"/>
    <cellStyle name="Note 4 7 10 2" xfId="24701" xr:uid="{00000000-0005-0000-0000-000023740000}"/>
    <cellStyle name="Note 4 7 10 3" xfId="39154" xr:uid="{00000000-0005-0000-0000-000024740000}"/>
    <cellStyle name="Note 4 7 11" xfId="9707" xr:uid="{00000000-0005-0000-0000-000025740000}"/>
    <cellStyle name="Note 4 7 11 2" xfId="27142" xr:uid="{00000000-0005-0000-0000-000026740000}"/>
    <cellStyle name="Note 4 7 11 3" xfId="41595" xr:uid="{00000000-0005-0000-0000-000027740000}"/>
    <cellStyle name="Note 4 7 12" xfId="12127" xr:uid="{00000000-0005-0000-0000-000028740000}"/>
    <cellStyle name="Note 4 7 12 2" xfId="29562" xr:uid="{00000000-0005-0000-0000-000029740000}"/>
    <cellStyle name="Note 4 7 12 3" xfId="44015" xr:uid="{00000000-0005-0000-0000-00002A740000}"/>
    <cellStyle name="Note 4 7 13" xfId="19134" xr:uid="{00000000-0005-0000-0000-00002B740000}"/>
    <cellStyle name="Note 4 7 2" xfId="2294" xr:uid="{00000000-0005-0000-0000-00002C740000}"/>
    <cellStyle name="Note 4 7 2 2" xfId="2295" xr:uid="{00000000-0005-0000-0000-00002D740000}"/>
    <cellStyle name="Note 4 7 2 2 2" xfId="4806" xr:uid="{00000000-0005-0000-0000-00002E740000}"/>
    <cellStyle name="Note 4 7 2 2 2 2" xfId="14230" xr:uid="{00000000-0005-0000-0000-00002F740000}"/>
    <cellStyle name="Note 4 7 2 2 2 2 2" xfId="31665" xr:uid="{00000000-0005-0000-0000-000030740000}"/>
    <cellStyle name="Note 4 7 2 2 2 2 3" xfId="46118" xr:uid="{00000000-0005-0000-0000-000031740000}"/>
    <cellStyle name="Note 4 7 2 2 2 3" xfId="16691" xr:uid="{00000000-0005-0000-0000-000032740000}"/>
    <cellStyle name="Note 4 7 2 2 2 3 2" xfId="34126" xr:uid="{00000000-0005-0000-0000-000033740000}"/>
    <cellStyle name="Note 4 7 2 2 2 3 3" xfId="48579" xr:uid="{00000000-0005-0000-0000-000034740000}"/>
    <cellStyle name="Note 4 7 2 2 2 4" xfId="22242" xr:uid="{00000000-0005-0000-0000-000035740000}"/>
    <cellStyle name="Note 4 7 2 2 2 5" xfId="36695" xr:uid="{00000000-0005-0000-0000-000036740000}"/>
    <cellStyle name="Note 4 7 2 2 3" xfId="7268" xr:uid="{00000000-0005-0000-0000-000037740000}"/>
    <cellStyle name="Note 4 7 2 2 3 2" xfId="24703" xr:uid="{00000000-0005-0000-0000-000038740000}"/>
    <cellStyle name="Note 4 7 2 2 3 3" xfId="39156" xr:uid="{00000000-0005-0000-0000-000039740000}"/>
    <cellStyle name="Note 4 7 2 2 4" xfId="9709" xr:uid="{00000000-0005-0000-0000-00003A740000}"/>
    <cellStyle name="Note 4 7 2 2 4 2" xfId="27144" xr:uid="{00000000-0005-0000-0000-00003B740000}"/>
    <cellStyle name="Note 4 7 2 2 4 3" xfId="41597" xr:uid="{00000000-0005-0000-0000-00003C740000}"/>
    <cellStyle name="Note 4 7 2 2 5" xfId="12129" xr:uid="{00000000-0005-0000-0000-00003D740000}"/>
    <cellStyle name="Note 4 7 2 2 5 2" xfId="29564" xr:uid="{00000000-0005-0000-0000-00003E740000}"/>
    <cellStyle name="Note 4 7 2 2 5 3" xfId="44017" xr:uid="{00000000-0005-0000-0000-00003F740000}"/>
    <cellStyle name="Note 4 7 2 2 6" xfId="19136" xr:uid="{00000000-0005-0000-0000-000040740000}"/>
    <cellStyle name="Note 4 7 2 3" xfId="2296" xr:uid="{00000000-0005-0000-0000-000041740000}"/>
    <cellStyle name="Note 4 7 2 3 2" xfId="4807" xr:uid="{00000000-0005-0000-0000-000042740000}"/>
    <cellStyle name="Note 4 7 2 3 2 2" xfId="14231" xr:uid="{00000000-0005-0000-0000-000043740000}"/>
    <cellStyle name="Note 4 7 2 3 2 2 2" xfId="31666" xr:uid="{00000000-0005-0000-0000-000044740000}"/>
    <cellStyle name="Note 4 7 2 3 2 2 3" xfId="46119" xr:uid="{00000000-0005-0000-0000-000045740000}"/>
    <cellStyle name="Note 4 7 2 3 2 3" xfId="16692" xr:uid="{00000000-0005-0000-0000-000046740000}"/>
    <cellStyle name="Note 4 7 2 3 2 3 2" xfId="34127" xr:uid="{00000000-0005-0000-0000-000047740000}"/>
    <cellStyle name="Note 4 7 2 3 2 3 3" xfId="48580" xr:uid="{00000000-0005-0000-0000-000048740000}"/>
    <cellStyle name="Note 4 7 2 3 2 4" xfId="22243" xr:uid="{00000000-0005-0000-0000-000049740000}"/>
    <cellStyle name="Note 4 7 2 3 2 5" xfId="36696" xr:uid="{00000000-0005-0000-0000-00004A740000}"/>
    <cellStyle name="Note 4 7 2 3 3" xfId="7269" xr:uid="{00000000-0005-0000-0000-00004B740000}"/>
    <cellStyle name="Note 4 7 2 3 3 2" xfId="24704" xr:uid="{00000000-0005-0000-0000-00004C740000}"/>
    <cellStyle name="Note 4 7 2 3 3 3" xfId="39157" xr:uid="{00000000-0005-0000-0000-00004D740000}"/>
    <cellStyle name="Note 4 7 2 3 4" xfId="9710" xr:uid="{00000000-0005-0000-0000-00004E740000}"/>
    <cellStyle name="Note 4 7 2 3 4 2" xfId="27145" xr:uid="{00000000-0005-0000-0000-00004F740000}"/>
    <cellStyle name="Note 4 7 2 3 4 3" xfId="41598" xr:uid="{00000000-0005-0000-0000-000050740000}"/>
    <cellStyle name="Note 4 7 2 3 5" xfId="12130" xr:uid="{00000000-0005-0000-0000-000051740000}"/>
    <cellStyle name="Note 4 7 2 3 5 2" xfId="29565" xr:uid="{00000000-0005-0000-0000-000052740000}"/>
    <cellStyle name="Note 4 7 2 3 5 3" xfId="44018" xr:uid="{00000000-0005-0000-0000-000053740000}"/>
    <cellStyle name="Note 4 7 2 3 6" xfId="19137" xr:uid="{00000000-0005-0000-0000-000054740000}"/>
    <cellStyle name="Note 4 7 2 4" xfId="2297" xr:uid="{00000000-0005-0000-0000-000055740000}"/>
    <cellStyle name="Note 4 7 2 4 2" xfId="4808" xr:uid="{00000000-0005-0000-0000-000056740000}"/>
    <cellStyle name="Note 4 7 2 4 2 2" xfId="22244" xr:uid="{00000000-0005-0000-0000-000057740000}"/>
    <cellStyle name="Note 4 7 2 4 2 3" xfId="36697" xr:uid="{00000000-0005-0000-0000-000058740000}"/>
    <cellStyle name="Note 4 7 2 4 3" xfId="7270" xr:uid="{00000000-0005-0000-0000-000059740000}"/>
    <cellStyle name="Note 4 7 2 4 3 2" xfId="24705" xr:uid="{00000000-0005-0000-0000-00005A740000}"/>
    <cellStyle name="Note 4 7 2 4 3 3" xfId="39158" xr:uid="{00000000-0005-0000-0000-00005B740000}"/>
    <cellStyle name="Note 4 7 2 4 4" xfId="9711" xr:uid="{00000000-0005-0000-0000-00005C740000}"/>
    <cellStyle name="Note 4 7 2 4 4 2" xfId="27146" xr:uid="{00000000-0005-0000-0000-00005D740000}"/>
    <cellStyle name="Note 4 7 2 4 4 3" xfId="41599" xr:uid="{00000000-0005-0000-0000-00005E740000}"/>
    <cellStyle name="Note 4 7 2 4 5" xfId="12131" xr:uid="{00000000-0005-0000-0000-00005F740000}"/>
    <cellStyle name="Note 4 7 2 4 5 2" xfId="29566" xr:uid="{00000000-0005-0000-0000-000060740000}"/>
    <cellStyle name="Note 4 7 2 4 5 3" xfId="44019" xr:uid="{00000000-0005-0000-0000-000061740000}"/>
    <cellStyle name="Note 4 7 2 4 6" xfId="15344" xr:uid="{00000000-0005-0000-0000-000062740000}"/>
    <cellStyle name="Note 4 7 2 4 6 2" xfId="32779" xr:uid="{00000000-0005-0000-0000-000063740000}"/>
    <cellStyle name="Note 4 7 2 4 6 3" xfId="47232" xr:uid="{00000000-0005-0000-0000-000064740000}"/>
    <cellStyle name="Note 4 7 2 4 7" xfId="19138" xr:uid="{00000000-0005-0000-0000-000065740000}"/>
    <cellStyle name="Note 4 7 2 4 8" xfId="20506" xr:uid="{00000000-0005-0000-0000-000066740000}"/>
    <cellStyle name="Note 4 7 2 5" xfId="4805" xr:uid="{00000000-0005-0000-0000-000067740000}"/>
    <cellStyle name="Note 4 7 2 5 2" xfId="14229" xr:uid="{00000000-0005-0000-0000-000068740000}"/>
    <cellStyle name="Note 4 7 2 5 2 2" xfId="31664" xr:uid="{00000000-0005-0000-0000-000069740000}"/>
    <cellStyle name="Note 4 7 2 5 2 3" xfId="46117" xr:uid="{00000000-0005-0000-0000-00006A740000}"/>
    <cellStyle name="Note 4 7 2 5 3" xfId="16690" xr:uid="{00000000-0005-0000-0000-00006B740000}"/>
    <cellStyle name="Note 4 7 2 5 3 2" xfId="34125" xr:uid="{00000000-0005-0000-0000-00006C740000}"/>
    <cellStyle name="Note 4 7 2 5 3 3" xfId="48578" xr:uid="{00000000-0005-0000-0000-00006D740000}"/>
    <cellStyle name="Note 4 7 2 5 4" xfId="22241" xr:uid="{00000000-0005-0000-0000-00006E740000}"/>
    <cellStyle name="Note 4 7 2 5 5" xfId="36694" xr:uid="{00000000-0005-0000-0000-00006F740000}"/>
    <cellStyle name="Note 4 7 2 6" xfId="7267" xr:uid="{00000000-0005-0000-0000-000070740000}"/>
    <cellStyle name="Note 4 7 2 6 2" xfId="24702" xr:uid="{00000000-0005-0000-0000-000071740000}"/>
    <cellStyle name="Note 4 7 2 6 3" xfId="39155" xr:uid="{00000000-0005-0000-0000-000072740000}"/>
    <cellStyle name="Note 4 7 2 7" xfId="9708" xr:uid="{00000000-0005-0000-0000-000073740000}"/>
    <cellStyle name="Note 4 7 2 7 2" xfId="27143" xr:uid="{00000000-0005-0000-0000-000074740000}"/>
    <cellStyle name="Note 4 7 2 7 3" xfId="41596" xr:uid="{00000000-0005-0000-0000-000075740000}"/>
    <cellStyle name="Note 4 7 2 8" xfId="12128" xr:uid="{00000000-0005-0000-0000-000076740000}"/>
    <cellStyle name="Note 4 7 2 8 2" xfId="29563" xr:uid="{00000000-0005-0000-0000-000077740000}"/>
    <cellStyle name="Note 4 7 2 8 3" xfId="44016" xr:uid="{00000000-0005-0000-0000-000078740000}"/>
    <cellStyle name="Note 4 7 2 9" xfId="19135" xr:uid="{00000000-0005-0000-0000-000079740000}"/>
    <cellStyle name="Note 4 7 3" xfId="2298" xr:uid="{00000000-0005-0000-0000-00007A740000}"/>
    <cellStyle name="Note 4 7 3 2" xfId="2299" xr:uid="{00000000-0005-0000-0000-00007B740000}"/>
    <cellStyle name="Note 4 7 3 2 2" xfId="4810" xr:uid="{00000000-0005-0000-0000-00007C740000}"/>
    <cellStyle name="Note 4 7 3 2 2 2" xfId="14233" xr:uid="{00000000-0005-0000-0000-00007D740000}"/>
    <cellStyle name="Note 4 7 3 2 2 2 2" xfId="31668" xr:uid="{00000000-0005-0000-0000-00007E740000}"/>
    <cellStyle name="Note 4 7 3 2 2 2 3" xfId="46121" xr:uid="{00000000-0005-0000-0000-00007F740000}"/>
    <cellStyle name="Note 4 7 3 2 2 3" xfId="16694" xr:uid="{00000000-0005-0000-0000-000080740000}"/>
    <cellStyle name="Note 4 7 3 2 2 3 2" xfId="34129" xr:uid="{00000000-0005-0000-0000-000081740000}"/>
    <cellStyle name="Note 4 7 3 2 2 3 3" xfId="48582" xr:uid="{00000000-0005-0000-0000-000082740000}"/>
    <cellStyle name="Note 4 7 3 2 2 4" xfId="22246" xr:uid="{00000000-0005-0000-0000-000083740000}"/>
    <cellStyle name="Note 4 7 3 2 2 5" xfId="36699" xr:uid="{00000000-0005-0000-0000-000084740000}"/>
    <cellStyle name="Note 4 7 3 2 3" xfId="7272" xr:uid="{00000000-0005-0000-0000-000085740000}"/>
    <cellStyle name="Note 4 7 3 2 3 2" xfId="24707" xr:uid="{00000000-0005-0000-0000-000086740000}"/>
    <cellStyle name="Note 4 7 3 2 3 3" xfId="39160" xr:uid="{00000000-0005-0000-0000-000087740000}"/>
    <cellStyle name="Note 4 7 3 2 4" xfId="9713" xr:uid="{00000000-0005-0000-0000-000088740000}"/>
    <cellStyle name="Note 4 7 3 2 4 2" xfId="27148" xr:uid="{00000000-0005-0000-0000-000089740000}"/>
    <cellStyle name="Note 4 7 3 2 4 3" xfId="41601" xr:uid="{00000000-0005-0000-0000-00008A740000}"/>
    <cellStyle name="Note 4 7 3 2 5" xfId="12133" xr:uid="{00000000-0005-0000-0000-00008B740000}"/>
    <cellStyle name="Note 4 7 3 2 5 2" xfId="29568" xr:uid="{00000000-0005-0000-0000-00008C740000}"/>
    <cellStyle name="Note 4 7 3 2 5 3" xfId="44021" xr:uid="{00000000-0005-0000-0000-00008D740000}"/>
    <cellStyle name="Note 4 7 3 2 6" xfId="19140" xr:uid="{00000000-0005-0000-0000-00008E740000}"/>
    <cellStyle name="Note 4 7 3 3" xfId="2300" xr:uid="{00000000-0005-0000-0000-00008F740000}"/>
    <cellStyle name="Note 4 7 3 3 2" xfId="4811" xr:uid="{00000000-0005-0000-0000-000090740000}"/>
    <cellStyle name="Note 4 7 3 3 2 2" xfId="14234" xr:uid="{00000000-0005-0000-0000-000091740000}"/>
    <cellStyle name="Note 4 7 3 3 2 2 2" xfId="31669" xr:uid="{00000000-0005-0000-0000-000092740000}"/>
    <cellStyle name="Note 4 7 3 3 2 2 3" xfId="46122" xr:uid="{00000000-0005-0000-0000-000093740000}"/>
    <cellStyle name="Note 4 7 3 3 2 3" xfId="16695" xr:uid="{00000000-0005-0000-0000-000094740000}"/>
    <cellStyle name="Note 4 7 3 3 2 3 2" xfId="34130" xr:uid="{00000000-0005-0000-0000-000095740000}"/>
    <cellStyle name="Note 4 7 3 3 2 3 3" xfId="48583" xr:uid="{00000000-0005-0000-0000-000096740000}"/>
    <cellStyle name="Note 4 7 3 3 2 4" xfId="22247" xr:uid="{00000000-0005-0000-0000-000097740000}"/>
    <cellStyle name="Note 4 7 3 3 2 5" xfId="36700" xr:uid="{00000000-0005-0000-0000-000098740000}"/>
    <cellStyle name="Note 4 7 3 3 3" xfId="7273" xr:uid="{00000000-0005-0000-0000-000099740000}"/>
    <cellStyle name="Note 4 7 3 3 3 2" xfId="24708" xr:uid="{00000000-0005-0000-0000-00009A740000}"/>
    <cellStyle name="Note 4 7 3 3 3 3" xfId="39161" xr:uid="{00000000-0005-0000-0000-00009B740000}"/>
    <cellStyle name="Note 4 7 3 3 4" xfId="9714" xr:uid="{00000000-0005-0000-0000-00009C740000}"/>
    <cellStyle name="Note 4 7 3 3 4 2" xfId="27149" xr:uid="{00000000-0005-0000-0000-00009D740000}"/>
    <cellStyle name="Note 4 7 3 3 4 3" xfId="41602" xr:uid="{00000000-0005-0000-0000-00009E740000}"/>
    <cellStyle name="Note 4 7 3 3 5" xfId="12134" xr:uid="{00000000-0005-0000-0000-00009F740000}"/>
    <cellStyle name="Note 4 7 3 3 5 2" xfId="29569" xr:uid="{00000000-0005-0000-0000-0000A0740000}"/>
    <cellStyle name="Note 4 7 3 3 5 3" xfId="44022" xr:uid="{00000000-0005-0000-0000-0000A1740000}"/>
    <cellStyle name="Note 4 7 3 3 6" xfId="19141" xr:uid="{00000000-0005-0000-0000-0000A2740000}"/>
    <cellStyle name="Note 4 7 3 4" xfId="2301" xr:uid="{00000000-0005-0000-0000-0000A3740000}"/>
    <cellStyle name="Note 4 7 3 4 2" xfId="4812" xr:uid="{00000000-0005-0000-0000-0000A4740000}"/>
    <cellStyle name="Note 4 7 3 4 2 2" xfId="22248" xr:uid="{00000000-0005-0000-0000-0000A5740000}"/>
    <cellStyle name="Note 4 7 3 4 2 3" xfId="36701" xr:uid="{00000000-0005-0000-0000-0000A6740000}"/>
    <cellStyle name="Note 4 7 3 4 3" xfId="7274" xr:uid="{00000000-0005-0000-0000-0000A7740000}"/>
    <cellStyle name="Note 4 7 3 4 3 2" xfId="24709" xr:uid="{00000000-0005-0000-0000-0000A8740000}"/>
    <cellStyle name="Note 4 7 3 4 3 3" xfId="39162" xr:uid="{00000000-0005-0000-0000-0000A9740000}"/>
    <cellStyle name="Note 4 7 3 4 4" xfId="9715" xr:uid="{00000000-0005-0000-0000-0000AA740000}"/>
    <cellStyle name="Note 4 7 3 4 4 2" xfId="27150" xr:uid="{00000000-0005-0000-0000-0000AB740000}"/>
    <cellStyle name="Note 4 7 3 4 4 3" xfId="41603" xr:uid="{00000000-0005-0000-0000-0000AC740000}"/>
    <cellStyle name="Note 4 7 3 4 5" xfId="12135" xr:uid="{00000000-0005-0000-0000-0000AD740000}"/>
    <cellStyle name="Note 4 7 3 4 5 2" xfId="29570" xr:uid="{00000000-0005-0000-0000-0000AE740000}"/>
    <cellStyle name="Note 4 7 3 4 5 3" xfId="44023" xr:uid="{00000000-0005-0000-0000-0000AF740000}"/>
    <cellStyle name="Note 4 7 3 4 6" xfId="15345" xr:uid="{00000000-0005-0000-0000-0000B0740000}"/>
    <cellStyle name="Note 4 7 3 4 6 2" xfId="32780" xr:uid="{00000000-0005-0000-0000-0000B1740000}"/>
    <cellStyle name="Note 4 7 3 4 6 3" xfId="47233" xr:uid="{00000000-0005-0000-0000-0000B2740000}"/>
    <cellStyle name="Note 4 7 3 4 7" xfId="19142" xr:uid="{00000000-0005-0000-0000-0000B3740000}"/>
    <cellStyle name="Note 4 7 3 4 8" xfId="20507" xr:uid="{00000000-0005-0000-0000-0000B4740000}"/>
    <cellStyle name="Note 4 7 3 5" xfId="4809" xr:uid="{00000000-0005-0000-0000-0000B5740000}"/>
    <cellStyle name="Note 4 7 3 5 2" xfId="14232" xr:uid="{00000000-0005-0000-0000-0000B6740000}"/>
    <cellStyle name="Note 4 7 3 5 2 2" xfId="31667" xr:uid="{00000000-0005-0000-0000-0000B7740000}"/>
    <cellStyle name="Note 4 7 3 5 2 3" xfId="46120" xr:uid="{00000000-0005-0000-0000-0000B8740000}"/>
    <cellStyle name="Note 4 7 3 5 3" xfId="16693" xr:uid="{00000000-0005-0000-0000-0000B9740000}"/>
    <cellStyle name="Note 4 7 3 5 3 2" xfId="34128" xr:uid="{00000000-0005-0000-0000-0000BA740000}"/>
    <cellStyle name="Note 4 7 3 5 3 3" xfId="48581" xr:uid="{00000000-0005-0000-0000-0000BB740000}"/>
    <cellStyle name="Note 4 7 3 5 4" xfId="22245" xr:uid="{00000000-0005-0000-0000-0000BC740000}"/>
    <cellStyle name="Note 4 7 3 5 5" xfId="36698" xr:uid="{00000000-0005-0000-0000-0000BD740000}"/>
    <cellStyle name="Note 4 7 3 6" xfId="7271" xr:uid="{00000000-0005-0000-0000-0000BE740000}"/>
    <cellStyle name="Note 4 7 3 6 2" xfId="24706" xr:uid="{00000000-0005-0000-0000-0000BF740000}"/>
    <cellStyle name="Note 4 7 3 6 3" xfId="39159" xr:uid="{00000000-0005-0000-0000-0000C0740000}"/>
    <cellStyle name="Note 4 7 3 7" xfId="9712" xr:uid="{00000000-0005-0000-0000-0000C1740000}"/>
    <cellStyle name="Note 4 7 3 7 2" xfId="27147" xr:uid="{00000000-0005-0000-0000-0000C2740000}"/>
    <cellStyle name="Note 4 7 3 7 3" xfId="41600" xr:uid="{00000000-0005-0000-0000-0000C3740000}"/>
    <cellStyle name="Note 4 7 3 8" xfId="12132" xr:uid="{00000000-0005-0000-0000-0000C4740000}"/>
    <cellStyle name="Note 4 7 3 8 2" xfId="29567" xr:uid="{00000000-0005-0000-0000-0000C5740000}"/>
    <cellStyle name="Note 4 7 3 8 3" xfId="44020" xr:uid="{00000000-0005-0000-0000-0000C6740000}"/>
    <cellStyle name="Note 4 7 3 9" xfId="19139" xr:uid="{00000000-0005-0000-0000-0000C7740000}"/>
    <cellStyle name="Note 4 7 4" xfId="2302" xr:uid="{00000000-0005-0000-0000-0000C8740000}"/>
    <cellStyle name="Note 4 7 4 2" xfId="2303" xr:uid="{00000000-0005-0000-0000-0000C9740000}"/>
    <cellStyle name="Note 4 7 4 2 2" xfId="4814" xr:uid="{00000000-0005-0000-0000-0000CA740000}"/>
    <cellStyle name="Note 4 7 4 2 2 2" xfId="14236" xr:uid="{00000000-0005-0000-0000-0000CB740000}"/>
    <cellStyle name="Note 4 7 4 2 2 2 2" xfId="31671" xr:uid="{00000000-0005-0000-0000-0000CC740000}"/>
    <cellStyle name="Note 4 7 4 2 2 2 3" xfId="46124" xr:uid="{00000000-0005-0000-0000-0000CD740000}"/>
    <cellStyle name="Note 4 7 4 2 2 3" xfId="16697" xr:uid="{00000000-0005-0000-0000-0000CE740000}"/>
    <cellStyle name="Note 4 7 4 2 2 3 2" xfId="34132" xr:uid="{00000000-0005-0000-0000-0000CF740000}"/>
    <cellStyle name="Note 4 7 4 2 2 3 3" xfId="48585" xr:uid="{00000000-0005-0000-0000-0000D0740000}"/>
    <cellStyle name="Note 4 7 4 2 2 4" xfId="22250" xr:uid="{00000000-0005-0000-0000-0000D1740000}"/>
    <cellStyle name="Note 4 7 4 2 2 5" xfId="36703" xr:uid="{00000000-0005-0000-0000-0000D2740000}"/>
    <cellStyle name="Note 4 7 4 2 3" xfId="7276" xr:uid="{00000000-0005-0000-0000-0000D3740000}"/>
    <cellStyle name="Note 4 7 4 2 3 2" xfId="24711" xr:uid="{00000000-0005-0000-0000-0000D4740000}"/>
    <cellStyle name="Note 4 7 4 2 3 3" xfId="39164" xr:uid="{00000000-0005-0000-0000-0000D5740000}"/>
    <cellStyle name="Note 4 7 4 2 4" xfId="9717" xr:uid="{00000000-0005-0000-0000-0000D6740000}"/>
    <cellStyle name="Note 4 7 4 2 4 2" xfId="27152" xr:uid="{00000000-0005-0000-0000-0000D7740000}"/>
    <cellStyle name="Note 4 7 4 2 4 3" xfId="41605" xr:uid="{00000000-0005-0000-0000-0000D8740000}"/>
    <cellStyle name="Note 4 7 4 2 5" xfId="12137" xr:uid="{00000000-0005-0000-0000-0000D9740000}"/>
    <cellStyle name="Note 4 7 4 2 5 2" xfId="29572" xr:uid="{00000000-0005-0000-0000-0000DA740000}"/>
    <cellStyle name="Note 4 7 4 2 5 3" xfId="44025" xr:uid="{00000000-0005-0000-0000-0000DB740000}"/>
    <cellStyle name="Note 4 7 4 2 6" xfId="19144" xr:uid="{00000000-0005-0000-0000-0000DC740000}"/>
    <cellStyle name="Note 4 7 4 3" xfId="2304" xr:uid="{00000000-0005-0000-0000-0000DD740000}"/>
    <cellStyle name="Note 4 7 4 3 2" xfId="4815" xr:uid="{00000000-0005-0000-0000-0000DE740000}"/>
    <cellStyle name="Note 4 7 4 3 2 2" xfId="14237" xr:uid="{00000000-0005-0000-0000-0000DF740000}"/>
    <cellStyle name="Note 4 7 4 3 2 2 2" xfId="31672" xr:uid="{00000000-0005-0000-0000-0000E0740000}"/>
    <cellStyle name="Note 4 7 4 3 2 2 3" xfId="46125" xr:uid="{00000000-0005-0000-0000-0000E1740000}"/>
    <cellStyle name="Note 4 7 4 3 2 3" xfId="16698" xr:uid="{00000000-0005-0000-0000-0000E2740000}"/>
    <cellStyle name="Note 4 7 4 3 2 3 2" xfId="34133" xr:uid="{00000000-0005-0000-0000-0000E3740000}"/>
    <cellStyle name="Note 4 7 4 3 2 3 3" xfId="48586" xr:uid="{00000000-0005-0000-0000-0000E4740000}"/>
    <cellStyle name="Note 4 7 4 3 2 4" xfId="22251" xr:uid="{00000000-0005-0000-0000-0000E5740000}"/>
    <cellStyle name="Note 4 7 4 3 2 5" xfId="36704" xr:uid="{00000000-0005-0000-0000-0000E6740000}"/>
    <cellStyle name="Note 4 7 4 3 3" xfId="7277" xr:uid="{00000000-0005-0000-0000-0000E7740000}"/>
    <cellStyle name="Note 4 7 4 3 3 2" xfId="24712" xr:uid="{00000000-0005-0000-0000-0000E8740000}"/>
    <cellStyle name="Note 4 7 4 3 3 3" xfId="39165" xr:uid="{00000000-0005-0000-0000-0000E9740000}"/>
    <cellStyle name="Note 4 7 4 3 4" xfId="9718" xr:uid="{00000000-0005-0000-0000-0000EA740000}"/>
    <cellStyle name="Note 4 7 4 3 4 2" xfId="27153" xr:uid="{00000000-0005-0000-0000-0000EB740000}"/>
    <cellStyle name="Note 4 7 4 3 4 3" xfId="41606" xr:uid="{00000000-0005-0000-0000-0000EC740000}"/>
    <cellStyle name="Note 4 7 4 3 5" xfId="12138" xr:uid="{00000000-0005-0000-0000-0000ED740000}"/>
    <cellStyle name="Note 4 7 4 3 5 2" xfId="29573" xr:uid="{00000000-0005-0000-0000-0000EE740000}"/>
    <cellStyle name="Note 4 7 4 3 5 3" xfId="44026" xr:uid="{00000000-0005-0000-0000-0000EF740000}"/>
    <cellStyle name="Note 4 7 4 3 6" xfId="19145" xr:uid="{00000000-0005-0000-0000-0000F0740000}"/>
    <cellStyle name="Note 4 7 4 4" xfId="2305" xr:uid="{00000000-0005-0000-0000-0000F1740000}"/>
    <cellStyle name="Note 4 7 4 4 2" xfId="4816" xr:uid="{00000000-0005-0000-0000-0000F2740000}"/>
    <cellStyle name="Note 4 7 4 4 2 2" xfId="22252" xr:uid="{00000000-0005-0000-0000-0000F3740000}"/>
    <cellStyle name="Note 4 7 4 4 2 3" xfId="36705" xr:uid="{00000000-0005-0000-0000-0000F4740000}"/>
    <cellStyle name="Note 4 7 4 4 3" xfId="7278" xr:uid="{00000000-0005-0000-0000-0000F5740000}"/>
    <cellStyle name="Note 4 7 4 4 3 2" xfId="24713" xr:uid="{00000000-0005-0000-0000-0000F6740000}"/>
    <cellStyle name="Note 4 7 4 4 3 3" xfId="39166" xr:uid="{00000000-0005-0000-0000-0000F7740000}"/>
    <cellStyle name="Note 4 7 4 4 4" xfId="9719" xr:uid="{00000000-0005-0000-0000-0000F8740000}"/>
    <cellStyle name="Note 4 7 4 4 4 2" xfId="27154" xr:uid="{00000000-0005-0000-0000-0000F9740000}"/>
    <cellStyle name="Note 4 7 4 4 4 3" xfId="41607" xr:uid="{00000000-0005-0000-0000-0000FA740000}"/>
    <cellStyle name="Note 4 7 4 4 5" xfId="12139" xr:uid="{00000000-0005-0000-0000-0000FB740000}"/>
    <cellStyle name="Note 4 7 4 4 5 2" xfId="29574" xr:uid="{00000000-0005-0000-0000-0000FC740000}"/>
    <cellStyle name="Note 4 7 4 4 5 3" xfId="44027" xr:uid="{00000000-0005-0000-0000-0000FD740000}"/>
    <cellStyle name="Note 4 7 4 4 6" xfId="15346" xr:uid="{00000000-0005-0000-0000-0000FE740000}"/>
    <cellStyle name="Note 4 7 4 4 6 2" xfId="32781" xr:uid="{00000000-0005-0000-0000-0000FF740000}"/>
    <cellStyle name="Note 4 7 4 4 6 3" xfId="47234" xr:uid="{00000000-0005-0000-0000-000000750000}"/>
    <cellStyle name="Note 4 7 4 4 7" xfId="19146" xr:uid="{00000000-0005-0000-0000-000001750000}"/>
    <cellStyle name="Note 4 7 4 4 8" xfId="20508" xr:uid="{00000000-0005-0000-0000-000002750000}"/>
    <cellStyle name="Note 4 7 4 5" xfId="4813" xr:uid="{00000000-0005-0000-0000-000003750000}"/>
    <cellStyle name="Note 4 7 4 5 2" xfId="14235" xr:uid="{00000000-0005-0000-0000-000004750000}"/>
    <cellStyle name="Note 4 7 4 5 2 2" xfId="31670" xr:uid="{00000000-0005-0000-0000-000005750000}"/>
    <cellStyle name="Note 4 7 4 5 2 3" xfId="46123" xr:uid="{00000000-0005-0000-0000-000006750000}"/>
    <cellStyle name="Note 4 7 4 5 3" xfId="16696" xr:uid="{00000000-0005-0000-0000-000007750000}"/>
    <cellStyle name="Note 4 7 4 5 3 2" xfId="34131" xr:uid="{00000000-0005-0000-0000-000008750000}"/>
    <cellStyle name="Note 4 7 4 5 3 3" xfId="48584" xr:uid="{00000000-0005-0000-0000-000009750000}"/>
    <cellStyle name="Note 4 7 4 5 4" xfId="22249" xr:uid="{00000000-0005-0000-0000-00000A750000}"/>
    <cellStyle name="Note 4 7 4 5 5" xfId="36702" xr:uid="{00000000-0005-0000-0000-00000B750000}"/>
    <cellStyle name="Note 4 7 4 6" xfId="7275" xr:uid="{00000000-0005-0000-0000-00000C750000}"/>
    <cellStyle name="Note 4 7 4 6 2" xfId="24710" xr:uid="{00000000-0005-0000-0000-00000D750000}"/>
    <cellStyle name="Note 4 7 4 6 3" xfId="39163" xr:uid="{00000000-0005-0000-0000-00000E750000}"/>
    <cellStyle name="Note 4 7 4 7" xfId="9716" xr:uid="{00000000-0005-0000-0000-00000F750000}"/>
    <cellStyle name="Note 4 7 4 7 2" xfId="27151" xr:uid="{00000000-0005-0000-0000-000010750000}"/>
    <cellStyle name="Note 4 7 4 7 3" xfId="41604" xr:uid="{00000000-0005-0000-0000-000011750000}"/>
    <cellStyle name="Note 4 7 4 8" xfId="12136" xr:uid="{00000000-0005-0000-0000-000012750000}"/>
    <cellStyle name="Note 4 7 4 8 2" xfId="29571" xr:uid="{00000000-0005-0000-0000-000013750000}"/>
    <cellStyle name="Note 4 7 4 8 3" xfId="44024" xr:uid="{00000000-0005-0000-0000-000014750000}"/>
    <cellStyle name="Note 4 7 4 9" xfId="19143" xr:uid="{00000000-0005-0000-0000-000015750000}"/>
    <cellStyle name="Note 4 7 5" xfId="2306" xr:uid="{00000000-0005-0000-0000-000016750000}"/>
    <cellStyle name="Note 4 7 5 2" xfId="2307" xr:uid="{00000000-0005-0000-0000-000017750000}"/>
    <cellStyle name="Note 4 7 5 2 2" xfId="4818" xr:uid="{00000000-0005-0000-0000-000018750000}"/>
    <cellStyle name="Note 4 7 5 2 2 2" xfId="14239" xr:uid="{00000000-0005-0000-0000-000019750000}"/>
    <cellStyle name="Note 4 7 5 2 2 2 2" xfId="31674" xr:uid="{00000000-0005-0000-0000-00001A750000}"/>
    <cellStyle name="Note 4 7 5 2 2 2 3" xfId="46127" xr:uid="{00000000-0005-0000-0000-00001B750000}"/>
    <cellStyle name="Note 4 7 5 2 2 3" xfId="16700" xr:uid="{00000000-0005-0000-0000-00001C750000}"/>
    <cellStyle name="Note 4 7 5 2 2 3 2" xfId="34135" xr:uid="{00000000-0005-0000-0000-00001D750000}"/>
    <cellStyle name="Note 4 7 5 2 2 3 3" xfId="48588" xr:uid="{00000000-0005-0000-0000-00001E750000}"/>
    <cellStyle name="Note 4 7 5 2 2 4" xfId="22254" xr:uid="{00000000-0005-0000-0000-00001F750000}"/>
    <cellStyle name="Note 4 7 5 2 2 5" xfId="36707" xr:uid="{00000000-0005-0000-0000-000020750000}"/>
    <cellStyle name="Note 4 7 5 2 3" xfId="7280" xr:uid="{00000000-0005-0000-0000-000021750000}"/>
    <cellStyle name="Note 4 7 5 2 3 2" xfId="24715" xr:uid="{00000000-0005-0000-0000-000022750000}"/>
    <cellStyle name="Note 4 7 5 2 3 3" xfId="39168" xr:uid="{00000000-0005-0000-0000-000023750000}"/>
    <cellStyle name="Note 4 7 5 2 4" xfId="9721" xr:uid="{00000000-0005-0000-0000-000024750000}"/>
    <cellStyle name="Note 4 7 5 2 4 2" xfId="27156" xr:uid="{00000000-0005-0000-0000-000025750000}"/>
    <cellStyle name="Note 4 7 5 2 4 3" xfId="41609" xr:uid="{00000000-0005-0000-0000-000026750000}"/>
    <cellStyle name="Note 4 7 5 2 5" xfId="12141" xr:uid="{00000000-0005-0000-0000-000027750000}"/>
    <cellStyle name="Note 4 7 5 2 5 2" xfId="29576" xr:uid="{00000000-0005-0000-0000-000028750000}"/>
    <cellStyle name="Note 4 7 5 2 5 3" xfId="44029" xr:uid="{00000000-0005-0000-0000-000029750000}"/>
    <cellStyle name="Note 4 7 5 2 6" xfId="19148" xr:uid="{00000000-0005-0000-0000-00002A750000}"/>
    <cellStyle name="Note 4 7 5 3" xfId="2308" xr:uid="{00000000-0005-0000-0000-00002B750000}"/>
    <cellStyle name="Note 4 7 5 3 2" xfId="4819" xr:uid="{00000000-0005-0000-0000-00002C750000}"/>
    <cellStyle name="Note 4 7 5 3 2 2" xfId="14240" xr:uid="{00000000-0005-0000-0000-00002D750000}"/>
    <cellStyle name="Note 4 7 5 3 2 2 2" xfId="31675" xr:uid="{00000000-0005-0000-0000-00002E750000}"/>
    <cellStyle name="Note 4 7 5 3 2 2 3" xfId="46128" xr:uid="{00000000-0005-0000-0000-00002F750000}"/>
    <cellStyle name="Note 4 7 5 3 2 3" xfId="16701" xr:uid="{00000000-0005-0000-0000-000030750000}"/>
    <cellStyle name="Note 4 7 5 3 2 3 2" xfId="34136" xr:uid="{00000000-0005-0000-0000-000031750000}"/>
    <cellStyle name="Note 4 7 5 3 2 3 3" xfId="48589" xr:uid="{00000000-0005-0000-0000-000032750000}"/>
    <cellStyle name="Note 4 7 5 3 2 4" xfId="22255" xr:uid="{00000000-0005-0000-0000-000033750000}"/>
    <cellStyle name="Note 4 7 5 3 2 5" xfId="36708" xr:uid="{00000000-0005-0000-0000-000034750000}"/>
    <cellStyle name="Note 4 7 5 3 3" xfId="7281" xr:uid="{00000000-0005-0000-0000-000035750000}"/>
    <cellStyle name="Note 4 7 5 3 3 2" xfId="24716" xr:uid="{00000000-0005-0000-0000-000036750000}"/>
    <cellStyle name="Note 4 7 5 3 3 3" xfId="39169" xr:uid="{00000000-0005-0000-0000-000037750000}"/>
    <cellStyle name="Note 4 7 5 3 4" xfId="9722" xr:uid="{00000000-0005-0000-0000-000038750000}"/>
    <cellStyle name="Note 4 7 5 3 4 2" xfId="27157" xr:uid="{00000000-0005-0000-0000-000039750000}"/>
    <cellStyle name="Note 4 7 5 3 4 3" xfId="41610" xr:uid="{00000000-0005-0000-0000-00003A750000}"/>
    <cellStyle name="Note 4 7 5 3 5" xfId="12142" xr:uid="{00000000-0005-0000-0000-00003B750000}"/>
    <cellStyle name="Note 4 7 5 3 5 2" xfId="29577" xr:uid="{00000000-0005-0000-0000-00003C750000}"/>
    <cellStyle name="Note 4 7 5 3 5 3" xfId="44030" xr:uid="{00000000-0005-0000-0000-00003D750000}"/>
    <cellStyle name="Note 4 7 5 3 6" xfId="19149" xr:uid="{00000000-0005-0000-0000-00003E750000}"/>
    <cellStyle name="Note 4 7 5 4" xfId="2309" xr:uid="{00000000-0005-0000-0000-00003F750000}"/>
    <cellStyle name="Note 4 7 5 4 2" xfId="4820" xr:uid="{00000000-0005-0000-0000-000040750000}"/>
    <cellStyle name="Note 4 7 5 4 2 2" xfId="22256" xr:uid="{00000000-0005-0000-0000-000041750000}"/>
    <cellStyle name="Note 4 7 5 4 2 3" xfId="36709" xr:uid="{00000000-0005-0000-0000-000042750000}"/>
    <cellStyle name="Note 4 7 5 4 3" xfId="7282" xr:uid="{00000000-0005-0000-0000-000043750000}"/>
    <cellStyle name="Note 4 7 5 4 3 2" xfId="24717" xr:uid="{00000000-0005-0000-0000-000044750000}"/>
    <cellStyle name="Note 4 7 5 4 3 3" xfId="39170" xr:uid="{00000000-0005-0000-0000-000045750000}"/>
    <cellStyle name="Note 4 7 5 4 4" xfId="9723" xr:uid="{00000000-0005-0000-0000-000046750000}"/>
    <cellStyle name="Note 4 7 5 4 4 2" xfId="27158" xr:uid="{00000000-0005-0000-0000-000047750000}"/>
    <cellStyle name="Note 4 7 5 4 4 3" xfId="41611" xr:uid="{00000000-0005-0000-0000-000048750000}"/>
    <cellStyle name="Note 4 7 5 4 5" xfId="12143" xr:uid="{00000000-0005-0000-0000-000049750000}"/>
    <cellStyle name="Note 4 7 5 4 5 2" xfId="29578" xr:uid="{00000000-0005-0000-0000-00004A750000}"/>
    <cellStyle name="Note 4 7 5 4 5 3" xfId="44031" xr:uid="{00000000-0005-0000-0000-00004B750000}"/>
    <cellStyle name="Note 4 7 5 4 6" xfId="15347" xr:uid="{00000000-0005-0000-0000-00004C750000}"/>
    <cellStyle name="Note 4 7 5 4 6 2" xfId="32782" xr:uid="{00000000-0005-0000-0000-00004D750000}"/>
    <cellStyle name="Note 4 7 5 4 6 3" xfId="47235" xr:uid="{00000000-0005-0000-0000-00004E750000}"/>
    <cellStyle name="Note 4 7 5 4 7" xfId="19150" xr:uid="{00000000-0005-0000-0000-00004F750000}"/>
    <cellStyle name="Note 4 7 5 4 8" xfId="20509" xr:uid="{00000000-0005-0000-0000-000050750000}"/>
    <cellStyle name="Note 4 7 5 5" xfId="4817" xr:uid="{00000000-0005-0000-0000-000051750000}"/>
    <cellStyle name="Note 4 7 5 5 2" xfId="14238" xr:uid="{00000000-0005-0000-0000-000052750000}"/>
    <cellStyle name="Note 4 7 5 5 2 2" xfId="31673" xr:uid="{00000000-0005-0000-0000-000053750000}"/>
    <cellStyle name="Note 4 7 5 5 2 3" xfId="46126" xr:uid="{00000000-0005-0000-0000-000054750000}"/>
    <cellStyle name="Note 4 7 5 5 3" xfId="16699" xr:uid="{00000000-0005-0000-0000-000055750000}"/>
    <cellStyle name="Note 4 7 5 5 3 2" xfId="34134" xr:uid="{00000000-0005-0000-0000-000056750000}"/>
    <cellStyle name="Note 4 7 5 5 3 3" xfId="48587" xr:uid="{00000000-0005-0000-0000-000057750000}"/>
    <cellStyle name="Note 4 7 5 5 4" xfId="22253" xr:uid="{00000000-0005-0000-0000-000058750000}"/>
    <cellStyle name="Note 4 7 5 5 5" xfId="36706" xr:uid="{00000000-0005-0000-0000-000059750000}"/>
    <cellStyle name="Note 4 7 5 6" xfId="7279" xr:uid="{00000000-0005-0000-0000-00005A750000}"/>
    <cellStyle name="Note 4 7 5 6 2" xfId="24714" xr:uid="{00000000-0005-0000-0000-00005B750000}"/>
    <cellStyle name="Note 4 7 5 6 3" xfId="39167" xr:uid="{00000000-0005-0000-0000-00005C750000}"/>
    <cellStyle name="Note 4 7 5 7" xfId="9720" xr:uid="{00000000-0005-0000-0000-00005D750000}"/>
    <cellStyle name="Note 4 7 5 7 2" xfId="27155" xr:uid="{00000000-0005-0000-0000-00005E750000}"/>
    <cellStyle name="Note 4 7 5 7 3" xfId="41608" xr:uid="{00000000-0005-0000-0000-00005F750000}"/>
    <cellStyle name="Note 4 7 5 8" xfId="12140" xr:uid="{00000000-0005-0000-0000-000060750000}"/>
    <cellStyle name="Note 4 7 5 8 2" xfId="29575" xr:uid="{00000000-0005-0000-0000-000061750000}"/>
    <cellStyle name="Note 4 7 5 8 3" xfId="44028" xr:uid="{00000000-0005-0000-0000-000062750000}"/>
    <cellStyle name="Note 4 7 5 9" xfId="19147" xr:uid="{00000000-0005-0000-0000-000063750000}"/>
    <cellStyle name="Note 4 7 6" xfId="2310" xr:uid="{00000000-0005-0000-0000-000064750000}"/>
    <cellStyle name="Note 4 7 6 2" xfId="4821" xr:uid="{00000000-0005-0000-0000-000065750000}"/>
    <cellStyle name="Note 4 7 6 2 2" xfId="14241" xr:uid="{00000000-0005-0000-0000-000066750000}"/>
    <cellStyle name="Note 4 7 6 2 2 2" xfId="31676" xr:uid="{00000000-0005-0000-0000-000067750000}"/>
    <cellStyle name="Note 4 7 6 2 2 3" xfId="46129" xr:uid="{00000000-0005-0000-0000-000068750000}"/>
    <cellStyle name="Note 4 7 6 2 3" xfId="16702" xr:uid="{00000000-0005-0000-0000-000069750000}"/>
    <cellStyle name="Note 4 7 6 2 3 2" xfId="34137" xr:uid="{00000000-0005-0000-0000-00006A750000}"/>
    <cellStyle name="Note 4 7 6 2 3 3" xfId="48590" xr:uid="{00000000-0005-0000-0000-00006B750000}"/>
    <cellStyle name="Note 4 7 6 2 4" xfId="22257" xr:uid="{00000000-0005-0000-0000-00006C750000}"/>
    <cellStyle name="Note 4 7 6 2 5" xfId="36710" xr:uid="{00000000-0005-0000-0000-00006D750000}"/>
    <cellStyle name="Note 4 7 6 3" xfId="7283" xr:uid="{00000000-0005-0000-0000-00006E750000}"/>
    <cellStyle name="Note 4 7 6 3 2" xfId="24718" xr:uid="{00000000-0005-0000-0000-00006F750000}"/>
    <cellStyle name="Note 4 7 6 3 3" xfId="39171" xr:uid="{00000000-0005-0000-0000-000070750000}"/>
    <cellStyle name="Note 4 7 6 4" xfId="9724" xr:uid="{00000000-0005-0000-0000-000071750000}"/>
    <cellStyle name="Note 4 7 6 4 2" xfId="27159" xr:uid="{00000000-0005-0000-0000-000072750000}"/>
    <cellStyle name="Note 4 7 6 4 3" xfId="41612" xr:uid="{00000000-0005-0000-0000-000073750000}"/>
    <cellStyle name="Note 4 7 6 5" xfId="12144" xr:uid="{00000000-0005-0000-0000-000074750000}"/>
    <cellStyle name="Note 4 7 6 5 2" xfId="29579" xr:uid="{00000000-0005-0000-0000-000075750000}"/>
    <cellStyle name="Note 4 7 6 5 3" xfId="44032" xr:uid="{00000000-0005-0000-0000-000076750000}"/>
    <cellStyle name="Note 4 7 6 6" xfId="19151" xr:uid="{00000000-0005-0000-0000-000077750000}"/>
    <cellStyle name="Note 4 7 7" xfId="2311" xr:uid="{00000000-0005-0000-0000-000078750000}"/>
    <cellStyle name="Note 4 7 7 2" xfId="4822" xr:uid="{00000000-0005-0000-0000-000079750000}"/>
    <cellStyle name="Note 4 7 7 2 2" xfId="14242" xr:uid="{00000000-0005-0000-0000-00007A750000}"/>
    <cellStyle name="Note 4 7 7 2 2 2" xfId="31677" xr:uid="{00000000-0005-0000-0000-00007B750000}"/>
    <cellStyle name="Note 4 7 7 2 2 3" xfId="46130" xr:uid="{00000000-0005-0000-0000-00007C750000}"/>
    <cellStyle name="Note 4 7 7 2 3" xfId="16703" xr:uid="{00000000-0005-0000-0000-00007D750000}"/>
    <cellStyle name="Note 4 7 7 2 3 2" xfId="34138" xr:uid="{00000000-0005-0000-0000-00007E750000}"/>
    <cellStyle name="Note 4 7 7 2 3 3" xfId="48591" xr:uid="{00000000-0005-0000-0000-00007F750000}"/>
    <cellStyle name="Note 4 7 7 2 4" xfId="22258" xr:uid="{00000000-0005-0000-0000-000080750000}"/>
    <cellStyle name="Note 4 7 7 2 5" xfId="36711" xr:uid="{00000000-0005-0000-0000-000081750000}"/>
    <cellStyle name="Note 4 7 7 3" xfId="7284" xr:uid="{00000000-0005-0000-0000-000082750000}"/>
    <cellStyle name="Note 4 7 7 3 2" xfId="24719" xr:uid="{00000000-0005-0000-0000-000083750000}"/>
    <cellStyle name="Note 4 7 7 3 3" xfId="39172" xr:uid="{00000000-0005-0000-0000-000084750000}"/>
    <cellStyle name="Note 4 7 7 4" xfId="9725" xr:uid="{00000000-0005-0000-0000-000085750000}"/>
    <cellStyle name="Note 4 7 7 4 2" xfId="27160" xr:uid="{00000000-0005-0000-0000-000086750000}"/>
    <cellStyle name="Note 4 7 7 4 3" xfId="41613" xr:uid="{00000000-0005-0000-0000-000087750000}"/>
    <cellStyle name="Note 4 7 7 5" xfId="12145" xr:uid="{00000000-0005-0000-0000-000088750000}"/>
    <cellStyle name="Note 4 7 7 5 2" xfId="29580" xr:uid="{00000000-0005-0000-0000-000089750000}"/>
    <cellStyle name="Note 4 7 7 5 3" xfId="44033" xr:uid="{00000000-0005-0000-0000-00008A750000}"/>
    <cellStyle name="Note 4 7 7 6" xfId="19152" xr:uid="{00000000-0005-0000-0000-00008B750000}"/>
    <cellStyle name="Note 4 7 8" xfId="2312" xr:uid="{00000000-0005-0000-0000-00008C750000}"/>
    <cellStyle name="Note 4 7 8 2" xfId="4823" xr:uid="{00000000-0005-0000-0000-00008D750000}"/>
    <cellStyle name="Note 4 7 8 2 2" xfId="22259" xr:uid="{00000000-0005-0000-0000-00008E750000}"/>
    <cellStyle name="Note 4 7 8 2 3" xfId="36712" xr:uid="{00000000-0005-0000-0000-00008F750000}"/>
    <cellStyle name="Note 4 7 8 3" xfId="7285" xr:uid="{00000000-0005-0000-0000-000090750000}"/>
    <cellStyle name="Note 4 7 8 3 2" xfId="24720" xr:uid="{00000000-0005-0000-0000-000091750000}"/>
    <cellStyle name="Note 4 7 8 3 3" xfId="39173" xr:uid="{00000000-0005-0000-0000-000092750000}"/>
    <cellStyle name="Note 4 7 8 4" xfId="9726" xr:uid="{00000000-0005-0000-0000-000093750000}"/>
    <cellStyle name="Note 4 7 8 4 2" xfId="27161" xr:uid="{00000000-0005-0000-0000-000094750000}"/>
    <cellStyle name="Note 4 7 8 4 3" xfId="41614" xr:uid="{00000000-0005-0000-0000-000095750000}"/>
    <cellStyle name="Note 4 7 8 5" xfId="12146" xr:uid="{00000000-0005-0000-0000-000096750000}"/>
    <cellStyle name="Note 4 7 8 5 2" xfId="29581" xr:uid="{00000000-0005-0000-0000-000097750000}"/>
    <cellStyle name="Note 4 7 8 5 3" xfId="44034" xr:uid="{00000000-0005-0000-0000-000098750000}"/>
    <cellStyle name="Note 4 7 8 6" xfId="15348" xr:uid="{00000000-0005-0000-0000-000099750000}"/>
    <cellStyle name="Note 4 7 8 6 2" xfId="32783" xr:uid="{00000000-0005-0000-0000-00009A750000}"/>
    <cellStyle name="Note 4 7 8 6 3" xfId="47236" xr:uid="{00000000-0005-0000-0000-00009B750000}"/>
    <cellStyle name="Note 4 7 8 7" xfId="19153" xr:uid="{00000000-0005-0000-0000-00009C750000}"/>
    <cellStyle name="Note 4 7 8 8" xfId="20510" xr:uid="{00000000-0005-0000-0000-00009D750000}"/>
    <cellStyle name="Note 4 7 9" xfId="4804" xr:uid="{00000000-0005-0000-0000-00009E750000}"/>
    <cellStyle name="Note 4 7 9 2" xfId="14228" xr:uid="{00000000-0005-0000-0000-00009F750000}"/>
    <cellStyle name="Note 4 7 9 2 2" xfId="31663" xr:uid="{00000000-0005-0000-0000-0000A0750000}"/>
    <cellStyle name="Note 4 7 9 2 3" xfId="46116" xr:uid="{00000000-0005-0000-0000-0000A1750000}"/>
    <cellStyle name="Note 4 7 9 3" xfId="16689" xr:uid="{00000000-0005-0000-0000-0000A2750000}"/>
    <cellStyle name="Note 4 7 9 3 2" xfId="34124" xr:uid="{00000000-0005-0000-0000-0000A3750000}"/>
    <cellStyle name="Note 4 7 9 3 3" xfId="48577" xr:uid="{00000000-0005-0000-0000-0000A4750000}"/>
    <cellStyle name="Note 4 7 9 4" xfId="22240" xr:uid="{00000000-0005-0000-0000-0000A5750000}"/>
    <cellStyle name="Note 4 7 9 5" xfId="36693" xr:uid="{00000000-0005-0000-0000-0000A6750000}"/>
    <cellStyle name="Note 4 8" xfId="2313" xr:uid="{00000000-0005-0000-0000-0000A7750000}"/>
    <cellStyle name="Note 4 8 10" xfId="7286" xr:uid="{00000000-0005-0000-0000-0000A8750000}"/>
    <cellStyle name="Note 4 8 10 2" xfId="24721" xr:uid="{00000000-0005-0000-0000-0000A9750000}"/>
    <cellStyle name="Note 4 8 10 3" xfId="39174" xr:uid="{00000000-0005-0000-0000-0000AA750000}"/>
    <cellStyle name="Note 4 8 11" xfId="9727" xr:uid="{00000000-0005-0000-0000-0000AB750000}"/>
    <cellStyle name="Note 4 8 11 2" xfId="27162" xr:uid="{00000000-0005-0000-0000-0000AC750000}"/>
    <cellStyle name="Note 4 8 11 3" xfId="41615" xr:uid="{00000000-0005-0000-0000-0000AD750000}"/>
    <cellStyle name="Note 4 8 12" xfId="12147" xr:uid="{00000000-0005-0000-0000-0000AE750000}"/>
    <cellStyle name="Note 4 8 12 2" xfId="29582" xr:uid="{00000000-0005-0000-0000-0000AF750000}"/>
    <cellStyle name="Note 4 8 12 3" xfId="44035" xr:uid="{00000000-0005-0000-0000-0000B0750000}"/>
    <cellStyle name="Note 4 8 13" xfId="19154" xr:uid="{00000000-0005-0000-0000-0000B1750000}"/>
    <cellStyle name="Note 4 8 2" xfId="2314" xr:uid="{00000000-0005-0000-0000-0000B2750000}"/>
    <cellStyle name="Note 4 8 2 2" xfId="2315" xr:uid="{00000000-0005-0000-0000-0000B3750000}"/>
    <cellStyle name="Note 4 8 2 2 2" xfId="4826" xr:uid="{00000000-0005-0000-0000-0000B4750000}"/>
    <cellStyle name="Note 4 8 2 2 2 2" xfId="14245" xr:uid="{00000000-0005-0000-0000-0000B5750000}"/>
    <cellStyle name="Note 4 8 2 2 2 2 2" xfId="31680" xr:uid="{00000000-0005-0000-0000-0000B6750000}"/>
    <cellStyle name="Note 4 8 2 2 2 2 3" xfId="46133" xr:uid="{00000000-0005-0000-0000-0000B7750000}"/>
    <cellStyle name="Note 4 8 2 2 2 3" xfId="16706" xr:uid="{00000000-0005-0000-0000-0000B8750000}"/>
    <cellStyle name="Note 4 8 2 2 2 3 2" xfId="34141" xr:uid="{00000000-0005-0000-0000-0000B9750000}"/>
    <cellStyle name="Note 4 8 2 2 2 3 3" xfId="48594" xr:uid="{00000000-0005-0000-0000-0000BA750000}"/>
    <cellStyle name="Note 4 8 2 2 2 4" xfId="22262" xr:uid="{00000000-0005-0000-0000-0000BB750000}"/>
    <cellStyle name="Note 4 8 2 2 2 5" xfId="36715" xr:uid="{00000000-0005-0000-0000-0000BC750000}"/>
    <cellStyle name="Note 4 8 2 2 3" xfId="7288" xr:uid="{00000000-0005-0000-0000-0000BD750000}"/>
    <cellStyle name="Note 4 8 2 2 3 2" xfId="24723" xr:uid="{00000000-0005-0000-0000-0000BE750000}"/>
    <cellStyle name="Note 4 8 2 2 3 3" xfId="39176" xr:uid="{00000000-0005-0000-0000-0000BF750000}"/>
    <cellStyle name="Note 4 8 2 2 4" xfId="9729" xr:uid="{00000000-0005-0000-0000-0000C0750000}"/>
    <cellStyle name="Note 4 8 2 2 4 2" xfId="27164" xr:uid="{00000000-0005-0000-0000-0000C1750000}"/>
    <cellStyle name="Note 4 8 2 2 4 3" xfId="41617" xr:uid="{00000000-0005-0000-0000-0000C2750000}"/>
    <cellStyle name="Note 4 8 2 2 5" xfId="12149" xr:uid="{00000000-0005-0000-0000-0000C3750000}"/>
    <cellStyle name="Note 4 8 2 2 5 2" xfId="29584" xr:uid="{00000000-0005-0000-0000-0000C4750000}"/>
    <cellStyle name="Note 4 8 2 2 5 3" xfId="44037" xr:uid="{00000000-0005-0000-0000-0000C5750000}"/>
    <cellStyle name="Note 4 8 2 2 6" xfId="19156" xr:uid="{00000000-0005-0000-0000-0000C6750000}"/>
    <cellStyle name="Note 4 8 2 3" xfId="2316" xr:uid="{00000000-0005-0000-0000-0000C7750000}"/>
    <cellStyle name="Note 4 8 2 3 2" xfId="4827" xr:uid="{00000000-0005-0000-0000-0000C8750000}"/>
    <cellStyle name="Note 4 8 2 3 2 2" xfId="14246" xr:uid="{00000000-0005-0000-0000-0000C9750000}"/>
    <cellStyle name="Note 4 8 2 3 2 2 2" xfId="31681" xr:uid="{00000000-0005-0000-0000-0000CA750000}"/>
    <cellStyle name="Note 4 8 2 3 2 2 3" xfId="46134" xr:uid="{00000000-0005-0000-0000-0000CB750000}"/>
    <cellStyle name="Note 4 8 2 3 2 3" xfId="16707" xr:uid="{00000000-0005-0000-0000-0000CC750000}"/>
    <cellStyle name="Note 4 8 2 3 2 3 2" xfId="34142" xr:uid="{00000000-0005-0000-0000-0000CD750000}"/>
    <cellStyle name="Note 4 8 2 3 2 3 3" xfId="48595" xr:uid="{00000000-0005-0000-0000-0000CE750000}"/>
    <cellStyle name="Note 4 8 2 3 2 4" xfId="22263" xr:uid="{00000000-0005-0000-0000-0000CF750000}"/>
    <cellStyle name="Note 4 8 2 3 2 5" xfId="36716" xr:uid="{00000000-0005-0000-0000-0000D0750000}"/>
    <cellStyle name="Note 4 8 2 3 3" xfId="7289" xr:uid="{00000000-0005-0000-0000-0000D1750000}"/>
    <cellStyle name="Note 4 8 2 3 3 2" xfId="24724" xr:uid="{00000000-0005-0000-0000-0000D2750000}"/>
    <cellStyle name="Note 4 8 2 3 3 3" xfId="39177" xr:uid="{00000000-0005-0000-0000-0000D3750000}"/>
    <cellStyle name="Note 4 8 2 3 4" xfId="9730" xr:uid="{00000000-0005-0000-0000-0000D4750000}"/>
    <cellStyle name="Note 4 8 2 3 4 2" xfId="27165" xr:uid="{00000000-0005-0000-0000-0000D5750000}"/>
    <cellStyle name="Note 4 8 2 3 4 3" xfId="41618" xr:uid="{00000000-0005-0000-0000-0000D6750000}"/>
    <cellStyle name="Note 4 8 2 3 5" xfId="12150" xr:uid="{00000000-0005-0000-0000-0000D7750000}"/>
    <cellStyle name="Note 4 8 2 3 5 2" xfId="29585" xr:uid="{00000000-0005-0000-0000-0000D8750000}"/>
    <cellStyle name="Note 4 8 2 3 5 3" xfId="44038" xr:uid="{00000000-0005-0000-0000-0000D9750000}"/>
    <cellStyle name="Note 4 8 2 3 6" xfId="19157" xr:uid="{00000000-0005-0000-0000-0000DA750000}"/>
    <cellStyle name="Note 4 8 2 4" xfId="2317" xr:uid="{00000000-0005-0000-0000-0000DB750000}"/>
    <cellStyle name="Note 4 8 2 4 2" xfId="4828" xr:uid="{00000000-0005-0000-0000-0000DC750000}"/>
    <cellStyle name="Note 4 8 2 4 2 2" xfId="22264" xr:uid="{00000000-0005-0000-0000-0000DD750000}"/>
    <cellStyle name="Note 4 8 2 4 2 3" xfId="36717" xr:uid="{00000000-0005-0000-0000-0000DE750000}"/>
    <cellStyle name="Note 4 8 2 4 3" xfId="7290" xr:uid="{00000000-0005-0000-0000-0000DF750000}"/>
    <cellStyle name="Note 4 8 2 4 3 2" xfId="24725" xr:uid="{00000000-0005-0000-0000-0000E0750000}"/>
    <cellStyle name="Note 4 8 2 4 3 3" xfId="39178" xr:uid="{00000000-0005-0000-0000-0000E1750000}"/>
    <cellStyle name="Note 4 8 2 4 4" xfId="9731" xr:uid="{00000000-0005-0000-0000-0000E2750000}"/>
    <cellStyle name="Note 4 8 2 4 4 2" xfId="27166" xr:uid="{00000000-0005-0000-0000-0000E3750000}"/>
    <cellStyle name="Note 4 8 2 4 4 3" xfId="41619" xr:uid="{00000000-0005-0000-0000-0000E4750000}"/>
    <cellStyle name="Note 4 8 2 4 5" xfId="12151" xr:uid="{00000000-0005-0000-0000-0000E5750000}"/>
    <cellStyle name="Note 4 8 2 4 5 2" xfId="29586" xr:uid="{00000000-0005-0000-0000-0000E6750000}"/>
    <cellStyle name="Note 4 8 2 4 5 3" xfId="44039" xr:uid="{00000000-0005-0000-0000-0000E7750000}"/>
    <cellStyle name="Note 4 8 2 4 6" xfId="15349" xr:uid="{00000000-0005-0000-0000-0000E8750000}"/>
    <cellStyle name="Note 4 8 2 4 6 2" xfId="32784" xr:uid="{00000000-0005-0000-0000-0000E9750000}"/>
    <cellStyle name="Note 4 8 2 4 6 3" xfId="47237" xr:uid="{00000000-0005-0000-0000-0000EA750000}"/>
    <cellStyle name="Note 4 8 2 4 7" xfId="19158" xr:uid="{00000000-0005-0000-0000-0000EB750000}"/>
    <cellStyle name="Note 4 8 2 4 8" xfId="20511" xr:uid="{00000000-0005-0000-0000-0000EC750000}"/>
    <cellStyle name="Note 4 8 2 5" xfId="4825" xr:uid="{00000000-0005-0000-0000-0000ED750000}"/>
    <cellStyle name="Note 4 8 2 5 2" xfId="14244" xr:uid="{00000000-0005-0000-0000-0000EE750000}"/>
    <cellStyle name="Note 4 8 2 5 2 2" xfId="31679" xr:uid="{00000000-0005-0000-0000-0000EF750000}"/>
    <cellStyle name="Note 4 8 2 5 2 3" xfId="46132" xr:uid="{00000000-0005-0000-0000-0000F0750000}"/>
    <cellStyle name="Note 4 8 2 5 3" xfId="16705" xr:uid="{00000000-0005-0000-0000-0000F1750000}"/>
    <cellStyle name="Note 4 8 2 5 3 2" xfId="34140" xr:uid="{00000000-0005-0000-0000-0000F2750000}"/>
    <cellStyle name="Note 4 8 2 5 3 3" xfId="48593" xr:uid="{00000000-0005-0000-0000-0000F3750000}"/>
    <cellStyle name="Note 4 8 2 5 4" xfId="22261" xr:uid="{00000000-0005-0000-0000-0000F4750000}"/>
    <cellStyle name="Note 4 8 2 5 5" xfId="36714" xr:uid="{00000000-0005-0000-0000-0000F5750000}"/>
    <cellStyle name="Note 4 8 2 6" xfId="7287" xr:uid="{00000000-0005-0000-0000-0000F6750000}"/>
    <cellStyle name="Note 4 8 2 6 2" xfId="24722" xr:uid="{00000000-0005-0000-0000-0000F7750000}"/>
    <cellStyle name="Note 4 8 2 6 3" xfId="39175" xr:uid="{00000000-0005-0000-0000-0000F8750000}"/>
    <cellStyle name="Note 4 8 2 7" xfId="9728" xr:uid="{00000000-0005-0000-0000-0000F9750000}"/>
    <cellStyle name="Note 4 8 2 7 2" xfId="27163" xr:uid="{00000000-0005-0000-0000-0000FA750000}"/>
    <cellStyle name="Note 4 8 2 7 3" xfId="41616" xr:uid="{00000000-0005-0000-0000-0000FB750000}"/>
    <cellStyle name="Note 4 8 2 8" xfId="12148" xr:uid="{00000000-0005-0000-0000-0000FC750000}"/>
    <cellStyle name="Note 4 8 2 8 2" xfId="29583" xr:uid="{00000000-0005-0000-0000-0000FD750000}"/>
    <cellStyle name="Note 4 8 2 8 3" xfId="44036" xr:uid="{00000000-0005-0000-0000-0000FE750000}"/>
    <cellStyle name="Note 4 8 2 9" xfId="19155" xr:uid="{00000000-0005-0000-0000-0000FF750000}"/>
    <cellStyle name="Note 4 8 3" xfId="2318" xr:uid="{00000000-0005-0000-0000-000000760000}"/>
    <cellStyle name="Note 4 8 3 2" xfId="2319" xr:uid="{00000000-0005-0000-0000-000001760000}"/>
    <cellStyle name="Note 4 8 3 2 2" xfId="4830" xr:uid="{00000000-0005-0000-0000-000002760000}"/>
    <cellStyle name="Note 4 8 3 2 2 2" xfId="14248" xr:uid="{00000000-0005-0000-0000-000003760000}"/>
    <cellStyle name="Note 4 8 3 2 2 2 2" xfId="31683" xr:uid="{00000000-0005-0000-0000-000004760000}"/>
    <cellStyle name="Note 4 8 3 2 2 2 3" xfId="46136" xr:uid="{00000000-0005-0000-0000-000005760000}"/>
    <cellStyle name="Note 4 8 3 2 2 3" xfId="16709" xr:uid="{00000000-0005-0000-0000-000006760000}"/>
    <cellStyle name="Note 4 8 3 2 2 3 2" xfId="34144" xr:uid="{00000000-0005-0000-0000-000007760000}"/>
    <cellStyle name="Note 4 8 3 2 2 3 3" xfId="48597" xr:uid="{00000000-0005-0000-0000-000008760000}"/>
    <cellStyle name="Note 4 8 3 2 2 4" xfId="22266" xr:uid="{00000000-0005-0000-0000-000009760000}"/>
    <cellStyle name="Note 4 8 3 2 2 5" xfId="36719" xr:uid="{00000000-0005-0000-0000-00000A760000}"/>
    <cellStyle name="Note 4 8 3 2 3" xfId="7292" xr:uid="{00000000-0005-0000-0000-00000B760000}"/>
    <cellStyle name="Note 4 8 3 2 3 2" xfId="24727" xr:uid="{00000000-0005-0000-0000-00000C760000}"/>
    <cellStyle name="Note 4 8 3 2 3 3" xfId="39180" xr:uid="{00000000-0005-0000-0000-00000D760000}"/>
    <cellStyle name="Note 4 8 3 2 4" xfId="9733" xr:uid="{00000000-0005-0000-0000-00000E760000}"/>
    <cellStyle name="Note 4 8 3 2 4 2" xfId="27168" xr:uid="{00000000-0005-0000-0000-00000F760000}"/>
    <cellStyle name="Note 4 8 3 2 4 3" xfId="41621" xr:uid="{00000000-0005-0000-0000-000010760000}"/>
    <cellStyle name="Note 4 8 3 2 5" xfId="12153" xr:uid="{00000000-0005-0000-0000-000011760000}"/>
    <cellStyle name="Note 4 8 3 2 5 2" xfId="29588" xr:uid="{00000000-0005-0000-0000-000012760000}"/>
    <cellStyle name="Note 4 8 3 2 5 3" xfId="44041" xr:uid="{00000000-0005-0000-0000-000013760000}"/>
    <cellStyle name="Note 4 8 3 2 6" xfId="19160" xr:uid="{00000000-0005-0000-0000-000014760000}"/>
    <cellStyle name="Note 4 8 3 3" xfId="2320" xr:uid="{00000000-0005-0000-0000-000015760000}"/>
    <cellStyle name="Note 4 8 3 3 2" xfId="4831" xr:uid="{00000000-0005-0000-0000-000016760000}"/>
    <cellStyle name="Note 4 8 3 3 2 2" xfId="14249" xr:uid="{00000000-0005-0000-0000-000017760000}"/>
    <cellStyle name="Note 4 8 3 3 2 2 2" xfId="31684" xr:uid="{00000000-0005-0000-0000-000018760000}"/>
    <cellStyle name="Note 4 8 3 3 2 2 3" xfId="46137" xr:uid="{00000000-0005-0000-0000-000019760000}"/>
    <cellStyle name="Note 4 8 3 3 2 3" xfId="16710" xr:uid="{00000000-0005-0000-0000-00001A760000}"/>
    <cellStyle name="Note 4 8 3 3 2 3 2" xfId="34145" xr:uid="{00000000-0005-0000-0000-00001B760000}"/>
    <cellStyle name="Note 4 8 3 3 2 3 3" xfId="48598" xr:uid="{00000000-0005-0000-0000-00001C760000}"/>
    <cellStyle name="Note 4 8 3 3 2 4" xfId="22267" xr:uid="{00000000-0005-0000-0000-00001D760000}"/>
    <cellStyle name="Note 4 8 3 3 2 5" xfId="36720" xr:uid="{00000000-0005-0000-0000-00001E760000}"/>
    <cellStyle name="Note 4 8 3 3 3" xfId="7293" xr:uid="{00000000-0005-0000-0000-00001F760000}"/>
    <cellStyle name="Note 4 8 3 3 3 2" xfId="24728" xr:uid="{00000000-0005-0000-0000-000020760000}"/>
    <cellStyle name="Note 4 8 3 3 3 3" xfId="39181" xr:uid="{00000000-0005-0000-0000-000021760000}"/>
    <cellStyle name="Note 4 8 3 3 4" xfId="9734" xr:uid="{00000000-0005-0000-0000-000022760000}"/>
    <cellStyle name="Note 4 8 3 3 4 2" xfId="27169" xr:uid="{00000000-0005-0000-0000-000023760000}"/>
    <cellStyle name="Note 4 8 3 3 4 3" xfId="41622" xr:uid="{00000000-0005-0000-0000-000024760000}"/>
    <cellStyle name="Note 4 8 3 3 5" xfId="12154" xr:uid="{00000000-0005-0000-0000-000025760000}"/>
    <cellStyle name="Note 4 8 3 3 5 2" xfId="29589" xr:uid="{00000000-0005-0000-0000-000026760000}"/>
    <cellStyle name="Note 4 8 3 3 5 3" xfId="44042" xr:uid="{00000000-0005-0000-0000-000027760000}"/>
    <cellStyle name="Note 4 8 3 3 6" xfId="19161" xr:uid="{00000000-0005-0000-0000-000028760000}"/>
    <cellStyle name="Note 4 8 3 4" xfId="2321" xr:uid="{00000000-0005-0000-0000-000029760000}"/>
    <cellStyle name="Note 4 8 3 4 2" xfId="4832" xr:uid="{00000000-0005-0000-0000-00002A760000}"/>
    <cellStyle name="Note 4 8 3 4 2 2" xfId="22268" xr:uid="{00000000-0005-0000-0000-00002B760000}"/>
    <cellStyle name="Note 4 8 3 4 2 3" xfId="36721" xr:uid="{00000000-0005-0000-0000-00002C760000}"/>
    <cellStyle name="Note 4 8 3 4 3" xfId="7294" xr:uid="{00000000-0005-0000-0000-00002D760000}"/>
    <cellStyle name="Note 4 8 3 4 3 2" xfId="24729" xr:uid="{00000000-0005-0000-0000-00002E760000}"/>
    <cellStyle name="Note 4 8 3 4 3 3" xfId="39182" xr:uid="{00000000-0005-0000-0000-00002F760000}"/>
    <cellStyle name="Note 4 8 3 4 4" xfId="9735" xr:uid="{00000000-0005-0000-0000-000030760000}"/>
    <cellStyle name="Note 4 8 3 4 4 2" xfId="27170" xr:uid="{00000000-0005-0000-0000-000031760000}"/>
    <cellStyle name="Note 4 8 3 4 4 3" xfId="41623" xr:uid="{00000000-0005-0000-0000-000032760000}"/>
    <cellStyle name="Note 4 8 3 4 5" xfId="12155" xr:uid="{00000000-0005-0000-0000-000033760000}"/>
    <cellStyle name="Note 4 8 3 4 5 2" xfId="29590" xr:uid="{00000000-0005-0000-0000-000034760000}"/>
    <cellStyle name="Note 4 8 3 4 5 3" xfId="44043" xr:uid="{00000000-0005-0000-0000-000035760000}"/>
    <cellStyle name="Note 4 8 3 4 6" xfId="15350" xr:uid="{00000000-0005-0000-0000-000036760000}"/>
    <cellStyle name="Note 4 8 3 4 6 2" xfId="32785" xr:uid="{00000000-0005-0000-0000-000037760000}"/>
    <cellStyle name="Note 4 8 3 4 6 3" xfId="47238" xr:uid="{00000000-0005-0000-0000-000038760000}"/>
    <cellStyle name="Note 4 8 3 4 7" xfId="19162" xr:uid="{00000000-0005-0000-0000-000039760000}"/>
    <cellStyle name="Note 4 8 3 4 8" xfId="20512" xr:uid="{00000000-0005-0000-0000-00003A760000}"/>
    <cellStyle name="Note 4 8 3 5" xfId="4829" xr:uid="{00000000-0005-0000-0000-00003B760000}"/>
    <cellStyle name="Note 4 8 3 5 2" xfId="14247" xr:uid="{00000000-0005-0000-0000-00003C760000}"/>
    <cellStyle name="Note 4 8 3 5 2 2" xfId="31682" xr:uid="{00000000-0005-0000-0000-00003D760000}"/>
    <cellStyle name="Note 4 8 3 5 2 3" xfId="46135" xr:uid="{00000000-0005-0000-0000-00003E760000}"/>
    <cellStyle name="Note 4 8 3 5 3" xfId="16708" xr:uid="{00000000-0005-0000-0000-00003F760000}"/>
    <cellStyle name="Note 4 8 3 5 3 2" xfId="34143" xr:uid="{00000000-0005-0000-0000-000040760000}"/>
    <cellStyle name="Note 4 8 3 5 3 3" xfId="48596" xr:uid="{00000000-0005-0000-0000-000041760000}"/>
    <cellStyle name="Note 4 8 3 5 4" xfId="22265" xr:uid="{00000000-0005-0000-0000-000042760000}"/>
    <cellStyle name="Note 4 8 3 5 5" xfId="36718" xr:uid="{00000000-0005-0000-0000-000043760000}"/>
    <cellStyle name="Note 4 8 3 6" xfId="7291" xr:uid="{00000000-0005-0000-0000-000044760000}"/>
    <cellStyle name="Note 4 8 3 6 2" xfId="24726" xr:uid="{00000000-0005-0000-0000-000045760000}"/>
    <cellStyle name="Note 4 8 3 6 3" xfId="39179" xr:uid="{00000000-0005-0000-0000-000046760000}"/>
    <cellStyle name="Note 4 8 3 7" xfId="9732" xr:uid="{00000000-0005-0000-0000-000047760000}"/>
    <cellStyle name="Note 4 8 3 7 2" xfId="27167" xr:uid="{00000000-0005-0000-0000-000048760000}"/>
    <cellStyle name="Note 4 8 3 7 3" xfId="41620" xr:uid="{00000000-0005-0000-0000-000049760000}"/>
    <cellStyle name="Note 4 8 3 8" xfId="12152" xr:uid="{00000000-0005-0000-0000-00004A760000}"/>
    <cellStyle name="Note 4 8 3 8 2" xfId="29587" xr:uid="{00000000-0005-0000-0000-00004B760000}"/>
    <cellStyle name="Note 4 8 3 8 3" xfId="44040" xr:uid="{00000000-0005-0000-0000-00004C760000}"/>
    <cellStyle name="Note 4 8 3 9" xfId="19159" xr:uid="{00000000-0005-0000-0000-00004D760000}"/>
    <cellStyle name="Note 4 8 4" xfId="2322" xr:uid="{00000000-0005-0000-0000-00004E760000}"/>
    <cellStyle name="Note 4 8 4 2" xfId="2323" xr:uid="{00000000-0005-0000-0000-00004F760000}"/>
    <cellStyle name="Note 4 8 4 2 2" xfId="4834" xr:uid="{00000000-0005-0000-0000-000050760000}"/>
    <cellStyle name="Note 4 8 4 2 2 2" xfId="14251" xr:uid="{00000000-0005-0000-0000-000051760000}"/>
    <cellStyle name="Note 4 8 4 2 2 2 2" xfId="31686" xr:uid="{00000000-0005-0000-0000-000052760000}"/>
    <cellStyle name="Note 4 8 4 2 2 2 3" xfId="46139" xr:uid="{00000000-0005-0000-0000-000053760000}"/>
    <cellStyle name="Note 4 8 4 2 2 3" xfId="16712" xr:uid="{00000000-0005-0000-0000-000054760000}"/>
    <cellStyle name="Note 4 8 4 2 2 3 2" xfId="34147" xr:uid="{00000000-0005-0000-0000-000055760000}"/>
    <cellStyle name="Note 4 8 4 2 2 3 3" xfId="48600" xr:uid="{00000000-0005-0000-0000-000056760000}"/>
    <cellStyle name="Note 4 8 4 2 2 4" xfId="22270" xr:uid="{00000000-0005-0000-0000-000057760000}"/>
    <cellStyle name="Note 4 8 4 2 2 5" xfId="36723" xr:uid="{00000000-0005-0000-0000-000058760000}"/>
    <cellStyle name="Note 4 8 4 2 3" xfId="7296" xr:uid="{00000000-0005-0000-0000-000059760000}"/>
    <cellStyle name="Note 4 8 4 2 3 2" xfId="24731" xr:uid="{00000000-0005-0000-0000-00005A760000}"/>
    <cellStyle name="Note 4 8 4 2 3 3" xfId="39184" xr:uid="{00000000-0005-0000-0000-00005B760000}"/>
    <cellStyle name="Note 4 8 4 2 4" xfId="9737" xr:uid="{00000000-0005-0000-0000-00005C760000}"/>
    <cellStyle name="Note 4 8 4 2 4 2" xfId="27172" xr:uid="{00000000-0005-0000-0000-00005D760000}"/>
    <cellStyle name="Note 4 8 4 2 4 3" xfId="41625" xr:uid="{00000000-0005-0000-0000-00005E760000}"/>
    <cellStyle name="Note 4 8 4 2 5" xfId="12157" xr:uid="{00000000-0005-0000-0000-00005F760000}"/>
    <cellStyle name="Note 4 8 4 2 5 2" xfId="29592" xr:uid="{00000000-0005-0000-0000-000060760000}"/>
    <cellStyle name="Note 4 8 4 2 5 3" xfId="44045" xr:uid="{00000000-0005-0000-0000-000061760000}"/>
    <cellStyle name="Note 4 8 4 2 6" xfId="19164" xr:uid="{00000000-0005-0000-0000-000062760000}"/>
    <cellStyle name="Note 4 8 4 3" xfId="2324" xr:uid="{00000000-0005-0000-0000-000063760000}"/>
    <cellStyle name="Note 4 8 4 3 2" xfId="4835" xr:uid="{00000000-0005-0000-0000-000064760000}"/>
    <cellStyle name="Note 4 8 4 3 2 2" xfId="14252" xr:uid="{00000000-0005-0000-0000-000065760000}"/>
    <cellStyle name="Note 4 8 4 3 2 2 2" xfId="31687" xr:uid="{00000000-0005-0000-0000-000066760000}"/>
    <cellStyle name="Note 4 8 4 3 2 2 3" xfId="46140" xr:uid="{00000000-0005-0000-0000-000067760000}"/>
    <cellStyle name="Note 4 8 4 3 2 3" xfId="16713" xr:uid="{00000000-0005-0000-0000-000068760000}"/>
    <cellStyle name="Note 4 8 4 3 2 3 2" xfId="34148" xr:uid="{00000000-0005-0000-0000-000069760000}"/>
    <cellStyle name="Note 4 8 4 3 2 3 3" xfId="48601" xr:uid="{00000000-0005-0000-0000-00006A760000}"/>
    <cellStyle name="Note 4 8 4 3 2 4" xfId="22271" xr:uid="{00000000-0005-0000-0000-00006B760000}"/>
    <cellStyle name="Note 4 8 4 3 2 5" xfId="36724" xr:uid="{00000000-0005-0000-0000-00006C760000}"/>
    <cellStyle name="Note 4 8 4 3 3" xfId="7297" xr:uid="{00000000-0005-0000-0000-00006D760000}"/>
    <cellStyle name="Note 4 8 4 3 3 2" xfId="24732" xr:uid="{00000000-0005-0000-0000-00006E760000}"/>
    <cellStyle name="Note 4 8 4 3 3 3" xfId="39185" xr:uid="{00000000-0005-0000-0000-00006F760000}"/>
    <cellStyle name="Note 4 8 4 3 4" xfId="9738" xr:uid="{00000000-0005-0000-0000-000070760000}"/>
    <cellStyle name="Note 4 8 4 3 4 2" xfId="27173" xr:uid="{00000000-0005-0000-0000-000071760000}"/>
    <cellStyle name="Note 4 8 4 3 4 3" xfId="41626" xr:uid="{00000000-0005-0000-0000-000072760000}"/>
    <cellStyle name="Note 4 8 4 3 5" xfId="12158" xr:uid="{00000000-0005-0000-0000-000073760000}"/>
    <cellStyle name="Note 4 8 4 3 5 2" xfId="29593" xr:uid="{00000000-0005-0000-0000-000074760000}"/>
    <cellStyle name="Note 4 8 4 3 5 3" xfId="44046" xr:uid="{00000000-0005-0000-0000-000075760000}"/>
    <cellStyle name="Note 4 8 4 3 6" xfId="19165" xr:uid="{00000000-0005-0000-0000-000076760000}"/>
    <cellStyle name="Note 4 8 4 4" xfId="2325" xr:uid="{00000000-0005-0000-0000-000077760000}"/>
    <cellStyle name="Note 4 8 4 4 2" xfId="4836" xr:uid="{00000000-0005-0000-0000-000078760000}"/>
    <cellStyle name="Note 4 8 4 4 2 2" xfId="22272" xr:uid="{00000000-0005-0000-0000-000079760000}"/>
    <cellStyle name="Note 4 8 4 4 2 3" xfId="36725" xr:uid="{00000000-0005-0000-0000-00007A760000}"/>
    <cellStyle name="Note 4 8 4 4 3" xfId="7298" xr:uid="{00000000-0005-0000-0000-00007B760000}"/>
    <cellStyle name="Note 4 8 4 4 3 2" xfId="24733" xr:uid="{00000000-0005-0000-0000-00007C760000}"/>
    <cellStyle name="Note 4 8 4 4 3 3" xfId="39186" xr:uid="{00000000-0005-0000-0000-00007D760000}"/>
    <cellStyle name="Note 4 8 4 4 4" xfId="9739" xr:uid="{00000000-0005-0000-0000-00007E760000}"/>
    <cellStyle name="Note 4 8 4 4 4 2" xfId="27174" xr:uid="{00000000-0005-0000-0000-00007F760000}"/>
    <cellStyle name="Note 4 8 4 4 4 3" xfId="41627" xr:uid="{00000000-0005-0000-0000-000080760000}"/>
    <cellStyle name="Note 4 8 4 4 5" xfId="12159" xr:uid="{00000000-0005-0000-0000-000081760000}"/>
    <cellStyle name="Note 4 8 4 4 5 2" xfId="29594" xr:uid="{00000000-0005-0000-0000-000082760000}"/>
    <cellStyle name="Note 4 8 4 4 5 3" xfId="44047" xr:uid="{00000000-0005-0000-0000-000083760000}"/>
    <cellStyle name="Note 4 8 4 4 6" xfId="15351" xr:uid="{00000000-0005-0000-0000-000084760000}"/>
    <cellStyle name="Note 4 8 4 4 6 2" xfId="32786" xr:uid="{00000000-0005-0000-0000-000085760000}"/>
    <cellStyle name="Note 4 8 4 4 6 3" xfId="47239" xr:uid="{00000000-0005-0000-0000-000086760000}"/>
    <cellStyle name="Note 4 8 4 4 7" xfId="19166" xr:uid="{00000000-0005-0000-0000-000087760000}"/>
    <cellStyle name="Note 4 8 4 4 8" xfId="20513" xr:uid="{00000000-0005-0000-0000-000088760000}"/>
    <cellStyle name="Note 4 8 4 5" xfId="4833" xr:uid="{00000000-0005-0000-0000-000089760000}"/>
    <cellStyle name="Note 4 8 4 5 2" xfId="14250" xr:uid="{00000000-0005-0000-0000-00008A760000}"/>
    <cellStyle name="Note 4 8 4 5 2 2" xfId="31685" xr:uid="{00000000-0005-0000-0000-00008B760000}"/>
    <cellStyle name="Note 4 8 4 5 2 3" xfId="46138" xr:uid="{00000000-0005-0000-0000-00008C760000}"/>
    <cellStyle name="Note 4 8 4 5 3" xfId="16711" xr:uid="{00000000-0005-0000-0000-00008D760000}"/>
    <cellStyle name="Note 4 8 4 5 3 2" xfId="34146" xr:uid="{00000000-0005-0000-0000-00008E760000}"/>
    <cellStyle name="Note 4 8 4 5 3 3" xfId="48599" xr:uid="{00000000-0005-0000-0000-00008F760000}"/>
    <cellStyle name="Note 4 8 4 5 4" xfId="22269" xr:uid="{00000000-0005-0000-0000-000090760000}"/>
    <cellStyle name="Note 4 8 4 5 5" xfId="36722" xr:uid="{00000000-0005-0000-0000-000091760000}"/>
    <cellStyle name="Note 4 8 4 6" xfId="7295" xr:uid="{00000000-0005-0000-0000-000092760000}"/>
    <cellStyle name="Note 4 8 4 6 2" xfId="24730" xr:uid="{00000000-0005-0000-0000-000093760000}"/>
    <cellStyle name="Note 4 8 4 6 3" xfId="39183" xr:uid="{00000000-0005-0000-0000-000094760000}"/>
    <cellStyle name="Note 4 8 4 7" xfId="9736" xr:uid="{00000000-0005-0000-0000-000095760000}"/>
    <cellStyle name="Note 4 8 4 7 2" xfId="27171" xr:uid="{00000000-0005-0000-0000-000096760000}"/>
    <cellStyle name="Note 4 8 4 7 3" xfId="41624" xr:uid="{00000000-0005-0000-0000-000097760000}"/>
    <cellStyle name="Note 4 8 4 8" xfId="12156" xr:uid="{00000000-0005-0000-0000-000098760000}"/>
    <cellStyle name="Note 4 8 4 8 2" xfId="29591" xr:uid="{00000000-0005-0000-0000-000099760000}"/>
    <cellStyle name="Note 4 8 4 8 3" xfId="44044" xr:uid="{00000000-0005-0000-0000-00009A760000}"/>
    <cellStyle name="Note 4 8 4 9" xfId="19163" xr:uid="{00000000-0005-0000-0000-00009B760000}"/>
    <cellStyle name="Note 4 8 5" xfId="2326" xr:uid="{00000000-0005-0000-0000-00009C760000}"/>
    <cellStyle name="Note 4 8 5 2" xfId="2327" xr:uid="{00000000-0005-0000-0000-00009D760000}"/>
    <cellStyle name="Note 4 8 5 2 2" xfId="4838" xr:uid="{00000000-0005-0000-0000-00009E760000}"/>
    <cellStyle name="Note 4 8 5 2 2 2" xfId="14254" xr:uid="{00000000-0005-0000-0000-00009F760000}"/>
    <cellStyle name="Note 4 8 5 2 2 2 2" xfId="31689" xr:uid="{00000000-0005-0000-0000-0000A0760000}"/>
    <cellStyle name="Note 4 8 5 2 2 2 3" xfId="46142" xr:uid="{00000000-0005-0000-0000-0000A1760000}"/>
    <cellStyle name="Note 4 8 5 2 2 3" xfId="16715" xr:uid="{00000000-0005-0000-0000-0000A2760000}"/>
    <cellStyle name="Note 4 8 5 2 2 3 2" xfId="34150" xr:uid="{00000000-0005-0000-0000-0000A3760000}"/>
    <cellStyle name="Note 4 8 5 2 2 3 3" xfId="48603" xr:uid="{00000000-0005-0000-0000-0000A4760000}"/>
    <cellStyle name="Note 4 8 5 2 2 4" xfId="22274" xr:uid="{00000000-0005-0000-0000-0000A5760000}"/>
    <cellStyle name="Note 4 8 5 2 2 5" xfId="36727" xr:uid="{00000000-0005-0000-0000-0000A6760000}"/>
    <cellStyle name="Note 4 8 5 2 3" xfId="7300" xr:uid="{00000000-0005-0000-0000-0000A7760000}"/>
    <cellStyle name="Note 4 8 5 2 3 2" xfId="24735" xr:uid="{00000000-0005-0000-0000-0000A8760000}"/>
    <cellStyle name="Note 4 8 5 2 3 3" xfId="39188" xr:uid="{00000000-0005-0000-0000-0000A9760000}"/>
    <cellStyle name="Note 4 8 5 2 4" xfId="9741" xr:uid="{00000000-0005-0000-0000-0000AA760000}"/>
    <cellStyle name="Note 4 8 5 2 4 2" xfId="27176" xr:uid="{00000000-0005-0000-0000-0000AB760000}"/>
    <cellStyle name="Note 4 8 5 2 4 3" xfId="41629" xr:uid="{00000000-0005-0000-0000-0000AC760000}"/>
    <cellStyle name="Note 4 8 5 2 5" xfId="12161" xr:uid="{00000000-0005-0000-0000-0000AD760000}"/>
    <cellStyle name="Note 4 8 5 2 5 2" xfId="29596" xr:uid="{00000000-0005-0000-0000-0000AE760000}"/>
    <cellStyle name="Note 4 8 5 2 5 3" xfId="44049" xr:uid="{00000000-0005-0000-0000-0000AF760000}"/>
    <cellStyle name="Note 4 8 5 2 6" xfId="19168" xr:uid="{00000000-0005-0000-0000-0000B0760000}"/>
    <cellStyle name="Note 4 8 5 3" xfId="2328" xr:uid="{00000000-0005-0000-0000-0000B1760000}"/>
    <cellStyle name="Note 4 8 5 3 2" xfId="4839" xr:uid="{00000000-0005-0000-0000-0000B2760000}"/>
    <cellStyle name="Note 4 8 5 3 2 2" xfId="14255" xr:uid="{00000000-0005-0000-0000-0000B3760000}"/>
    <cellStyle name="Note 4 8 5 3 2 2 2" xfId="31690" xr:uid="{00000000-0005-0000-0000-0000B4760000}"/>
    <cellStyle name="Note 4 8 5 3 2 2 3" xfId="46143" xr:uid="{00000000-0005-0000-0000-0000B5760000}"/>
    <cellStyle name="Note 4 8 5 3 2 3" xfId="16716" xr:uid="{00000000-0005-0000-0000-0000B6760000}"/>
    <cellStyle name="Note 4 8 5 3 2 3 2" xfId="34151" xr:uid="{00000000-0005-0000-0000-0000B7760000}"/>
    <cellStyle name="Note 4 8 5 3 2 3 3" xfId="48604" xr:uid="{00000000-0005-0000-0000-0000B8760000}"/>
    <cellStyle name="Note 4 8 5 3 2 4" xfId="22275" xr:uid="{00000000-0005-0000-0000-0000B9760000}"/>
    <cellStyle name="Note 4 8 5 3 2 5" xfId="36728" xr:uid="{00000000-0005-0000-0000-0000BA760000}"/>
    <cellStyle name="Note 4 8 5 3 3" xfId="7301" xr:uid="{00000000-0005-0000-0000-0000BB760000}"/>
    <cellStyle name="Note 4 8 5 3 3 2" xfId="24736" xr:uid="{00000000-0005-0000-0000-0000BC760000}"/>
    <cellStyle name="Note 4 8 5 3 3 3" xfId="39189" xr:uid="{00000000-0005-0000-0000-0000BD760000}"/>
    <cellStyle name="Note 4 8 5 3 4" xfId="9742" xr:uid="{00000000-0005-0000-0000-0000BE760000}"/>
    <cellStyle name="Note 4 8 5 3 4 2" xfId="27177" xr:uid="{00000000-0005-0000-0000-0000BF760000}"/>
    <cellStyle name="Note 4 8 5 3 4 3" xfId="41630" xr:uid="{00000000-0005-0000-0000-0000C0760000}"/>
    <cellStyle name="Note 4 8 5 3 5" xfId="12162" xr:uid="{00000000-0005-0000-0000-0000C1760000}"/>
    <cellStyle name="Note 4 8 5 3 5 2" xfId="29597" xr:uid="{00000000-0005-0000-0000-0000C2760000}"/>
    <cellStyle name="Note 4 8 5 3 5 3" xfId="44050" xr:uid="{00000000-0005-0000-0000-0000C3760000}"/>
    <cellStyle name="Note 4 8 5 3 6" xfId="19169" xr:uid="{00000000-0005-0000-0000-0000C4760000}"/>
    <cellStyle name="Note 4 8 5 4" xfId="2329" xr:uid="{00000000-0005-0000-0000-0000C5760000}"/>
    <cellStyle name="Note 4 8 5 4 2" xfId="4840" xr:uid="{00000000-0005-0000-0000-0000C6760000}"/>
    <cellStyle name="Note 4 8 5 4 2 2" xfId="22276" xr:uid="{00000000-0005-0000-0000-0000C7760000}"/>
    <cellStyle name="Note 4 8 5 4 2 3" xfId="36729" xr:uid="{00000000-0005-0000-0000-0000C8760000}"/>
    <cellStyle name="Note 4 8 5 4 3" xfId="7302" xr:uid="{00000000-0005-0000-0000-0000C9760000}"/>
    <cellStyle name="Note 4 8 5 4 3 2" xfId="24737" xr:uid="{00000000-0005-0000-0000-0000CA760000}"/>
    <cellStyle name="Note 4 8 5 4 3 3" xfId="39190" xr:uid="{00000000-0005-0000-0000-0000CB760000}"/>
    <cellStyle name="Note 4 8 5 4 4" xfId="9743" xr:uid="{00000000-0005-0000-0000-0000CC760000}"/>
    <cellStyle name="Note 4 8 5 4 4 2" xfId="27178" xr:uid="{00000000-0005-0000-0000-0000CD760000}"/>
    <cellStyle name="Note 4 8 5 4 4 3" xfId="41631" xr:uid="{00000000-0005-0000-0000-0000CE760000}"/>
    <cellStyle name="Note 4 8 5 4 5" xfId="12163" xr:uid="{00000000-0005-0000-0000-0000CF760000}"/>
    <cellStyle name="Note 4 8 5 4 5 2" xfId="29598" xr:uid="{00000000-0005-0000-0000-0000D0760000}"/>
    <cellStyle name="Note 4 8 5 4 5 3" xfId="44051" xr:uid="{00000000-0005-0000-0000-0000D1760000}"/>
    <cellStyle name="Note 4 8 5 4 6" xfId="15352" xr:uid="{00000000-0005-0000-0000-0000D2760000}"/>
    <cellStyle name="Note 4 8 5 4 6 2" xfId="32787" xr:uid="{00000000-0005-0000-0000-0000D3760000}"/>
    <cellStyle name="Note 4 8 5 4 6 3" xfId="47240" xr:uid="{00000000-0005-0000-0000-0000D4760000}"/>
    <cellStyle name="Note 4 8 5 4 7" xfId="19170" xr:uid="{00000000-0005-0000-0000-0000D5760000}"/>
    <cellStyle name="Note 4 8 5 4 8" xfId="20514" xr:uid="{00000000-0005-0000-0000-0000D6760000}"/>
    <cellStyle name="Note 4 8 5 5" xfId="4837" xr:uid="{00000000-0005-0000-0000-0000D7760000}"/>
    <cellStyle name="Note 4 8 5 5 2" xfId="14253" xr:uid="{00000000-0005-0000-0000-0000D8760000}"/>
    <cellStyle name="Note 4 8 5 5 2 2" xfId="31688" xr:uid="{00000000-0005-0000-0000-0000D9760000}"/>
    <cellStyle name="Note 4 8 5 5 2 3" xfId="46141" xr:uid="{00000000-0005-0000-0000-0000DA760000}"/>
    <cellStyle name="Note 4 8 5 5 3" xfId="16714" xr:uid="{00000000-0005-0000-0000-0000DB760000}"/>
    <cellStyle name="Note 4 8 5 5 3 2" xfId="34149" xr:uid="{00000000-0005-0000-0000-0000DC760000}"/>
    <cellStyle name="Note 4 8 5 5 3 3" xfId="48602" xr:uid="{00000000-0005-0000-0000-0000DD760000}"/>
    <cellStyle name="Note 4 8 5 5 4" xfId="22273" xr:uid="{00000000-0005-0000-0000-0000DE760000}"/>
    <cellStyle name="Note 4 8 5 5 5" xfId="36726" xr:uid="{00000000-0005-0000-0000-0000DF760000}"/>
    <cellStyle name="Note 4 8 5 6" xfId="7299" xr:uid="{00000000-0005-0000-0000-0000E0760000}"/>
    <cellStyle name="Note 4 8 5 6 2" xfId="24734" xr:uid="{00000000-0005-0000-0000-0000E1760000}"/>
    <cellStyle name="Note 4 8 5 6 3" xfId="39187" xr:uid="{00000000-0005-0000-0000-0000E2760000}"/>
    <cellStyle name="Note 4 8 5 7" xfId="9740" xr:uid="{00000000-0005-0000-0000-0000E3760000}"/>
    <cellStyle name="Note 4 8 5 7 2" xfId="27175" xr:uid="{00000000-0005-0000-0000-0000E4760000}"/>
    <cellStyle name="Note 4 8 5 7 3" xfId="41628" xr:uid="{00000000-0005-0000-0000-0000E5760000}"/>
    <cellStyle name="Note 4 8 5 8" xfId="12160" xr:uid="{00000000-0005-0000-0000-0000E6760000}"/>
    <cellStyle name="Note 4 8 5 8 2" xfId="29595" xr:uid="{00000000-0005-0000-0000-0000E7760000}"/>
    <cellStyle name="Note 4 8 5 8 3" xfId="44048" xr:uid="{00000000-0005-0000-0000-0000E8760000}"/>
    <cellStyle name="Note 4 8 5 9" xfId="19167" xr:uid="{00000000-0005-0000-0000-0000E9760000}"/>
    <cellStyle name="Note 4 8 6" xfId="2330" xr:uid="{00000000-0005-0000-0000-0000EA760000}"/>
    <cellStyle name="Note 4 8 6 2" xfId="4841" xr:uid="{00000000-0005-0000-0000-0000EB760000}"/>
    <cellStyle name="Note 4 8 6 2 2" xfId="14256" xr:uid="{00000000-0005-0000-0000-0000EC760000}"/>
    <cellStyle name="Note 4 8 6 2 2 2" xfId="31691" xr:uid="{00000000-0005-0000-0000-0000ED760000}"/>
    <cellStyle name="Note 4 8 6 2 2 3" xfId="46144" xr:uid="{00000000-0005-0000-0000-0000EE760000}"/>
    <cellStyle name="Note 4 8 6 2 3" xfId="16717" xr:uid="{00000000-0005-0000-0000-0000EF760000}"/>
    <cellStyle name="Note 4 8 6 2 3 2" xfId="34152" xr:uid="{00000000-0005-0000-0000-0000F0760000}"/>
    <cellStyle name="Note 4 8 6 2 3 3" xfId="48605" xr:uid="{00000000-0005-0000-0000-0000F1760000}"/>
    <cellStyle name="Note 4 8 6 2 4" xfId="22277" xr:uid="{00000000-0005-0000-0000-0000F2760000}"/>
    <cellStyle name="Note 4 8 6 2 5" xfId="36730" xr:uid="{00000000-0005-0000-0000-0000F3760000}"/>
    <cellStyle name="Note 4 8 6 3" xfId="7303" xr:uid="{00000000-0005-0000-0000-0000F4760000}"/>
    <cellStyle name="Note 4 8 6 3 2" xfId="24738" xr:uid="{00000000-0005-0000-0000-0000F5760000}"/>
    <cellStyle name="Note 4 8 6 3 3" xfId="39191" xr:uid="{00000000-0005-0000-0000-0000F6760000}"/>
    <cellStyle name="Note 4 8 6 4" xfId="9744" xr:uid="{00000000-0005-0000-0000-0000F7760000}"/>
    <cellStyle name="Note 4 8 6 4 2" xfId="27179" xr:uid="{00000000-0005-0000-0000-0000F8760000}"/>
    <cellStyle name="Note 4 8 6 4 3" xfId="41632" xr:uid="{00000000-0005-0000-0000-0000F9760000}"/>
    <cellStyle name="Note 4 8 6 5" xfId="12164" xr:uid="{00000000-0005-0000-0000-0000FA760000}"/>
    <cellStyle name="Note 4 8 6 5 2" xfId="29599" xr:uid="{00000000-0005-0000-0000-0000FB760000}"/>
    <cellStyle name="Note 4 8 6 5 3" xfId="44052" xr:uid="{00000000-0005-0000-0000-0000FC760000}"/>
    <cellStyle name="Note 4 8 6 6" xfId="19171" xr:uid="{00000000-0005-0000-0000-0000FD760000}"/>
    <cellStyle name="Note 4 8 7" xfId="2331" xr:uid="{00000000-0005-0000-0000-0000FE760000}"/>
    <cellStyle name="Note 4 8 7 2" xfId="4842" xr:uid="{00000000-0005-0000-0000-0000FF760000}"/>
    <cellStyle name="Note 4 8 7 2 2" xfId="14257" xr:uid="{00000000-0005-0000-0000-000000770000}"/>
    <cellStyle name="Note 4 8 7 2 2 2" xfId="31692" xr:uid="{00000000-0005-0000-0000-000001770000}"/>
    <cellStyle name="Note 4 8 7 2 2 3" xfId="46145" xr:uid="{00000000-0005-0000-0000-000002770000}"/>
    <cellStyle name="Note 4 8 7 2 3" xfId="16718" xr:uid="{00000000-0005-0000-0000-000003770000}"/>
    <cellStyle name="Note 4 8 7 2 3 2" xfId="34153" xr:uid="{00000000-0005-0000-0000-000004770000}"/>
    <cellStyle name="Note 4 8 7 2 3 3" xfId="48606" xr:uid="{00000000-0005-0000-0000-000005770000}"/>
    <cellStyle name="Note 4 8 7 2 4" xfId="22278" xr:uid="{00000000-0005-0000-0000-000006770000}"/>
    <cellStyle name="Note 4 8 7 2 5" xfId="36731" xr:uid="{00000000-0005-0000-0000-000007770000}"/>
    <cellStyle name="Note 4 8 7 3" xfId="7304" xr:uid="{00000000-0005-0000-0000-000008770000}"/>
    <cellStyle name="Note 4 8 7 3 2" xfId="24739" xr:uid="{00000000-0005-0000-0000-000009770000}"/>
    <cellStyle name="Note 4 8 7 3 3" xfId="39192" xr:uid="{00000000-0005-0000-0000-00000A770000}"/>
    <cellStyle name="Note 4 8 7 4" xfId="9745" xr:uid="{00000000-0005-0000-0000-00000B770000}"/>
    <cellStyle name="Note 4 8 7 4 2" xfId="27180" xr:uid="{00000000-0005-0000-0000-00000C770000}"/>
    <cellStyle name="Note 4 8 7 4 3" xfId="41633" xr:uid="{00000000-0005-0000-0000-00000D770000}"/>
    <cellStyle name="Note 4 8 7 5" xfId="12165" xr:uid="{00000000-0005-0000-0000-00000E770000}"/>
    <cellStyle name="Note 4 8 7 5 2" xfId="29600" xr:uid="{00000000-0005-0000-0000-00000F770000}"/>
    <cellStyle name="Note 4 8 7 5 3" xfId="44053" xr:uid="{00000000-0005-0000-0000-000010770000}"/>
    <cellStyle name="Note 4 8 7 6" xfId="19172" xr:uid="{00000000-0005-0000-0000-000011770000}"/>
    <cellStyle name="Note 4 8 8" xfId="2332" xr:uid="{00000000-0005-0000-0000-000012770000}"/>
    <cellStyle name="Note 4 8 8 2" xfId="4843" xr:uid="{00000000-0005-0000-0000-000013770000}"/>
    <cellStyle name="Note 4 8 8 2 2" xfId="22279" xr:uid="{00000000-0005-0000-0000-000014770000}"/>
    <cellStyle name="Note 4 8 8 2 3" xfId="36732" xr:uid="{00000000-0005-0000-0000-000015770000}"/>
    <cellStyle name="Note 4 8 8 3" xfId="7305" xr:uid="{00000000-0005-0000-0000-000016770000}"/>
    <cellStyle name="Note 4 8 8 3 2" xfId="24740" xr:uid="{00000000-0005-0000-0000-000017770000}"/>
    <cellStyle name="Note 4 8 8 3 3" xfId="39193" xr:uid="{00000000-0005-0000-0000-000018770000}"/>
    <cellStyle name="Note 4 8 8 4" xfId="9746" xr:uid="{00000000-0005-0000-0000-000019770000}"/>
    <cellStyle name="Note 4 8 8 4 2" xfId="27181" xr:uid="{00000000-0005-0000-0000-00001A770000}"/>
    <cellStyle name="Note 4 8 8 4 3" xfId="41634" xr:uid="{00000000-0005-0000-0000-00001B770000}"/>
    <cellStyle name="Note 4 8 8 5" xfId="12166" xr:uid="{00000000-0005-0000-0000-00001C770000}"/>
    <cellStyle name="Note 4 8 8 5 2" xfId="29601" xr:uid="{00000000-0005-0000-0000-00001D770000}"/>
    <cellStyle name="Note 4 8 8 5 3" xfId="44054" xr:uid="{00000000-0005-0000-0000-00001E770000}"/>
    <cellStyle name="Note 4 8 8 6" xfId="15353" xr:uid="{00000000-0005-0000-0000-00001F770000}"/>
    <cellStyle name="Note 4 8 8 6 2" xfId="32788" xr:uid="{00000000-0005-0000-0000-000020770000}"/>
    <cellStyle name="Note 4 8 8 6 3" xfId="47241" xr:uid="{00000000-0005-0000-0000-000021770000}"/>
    <cellStyle name="Note 4 8 8 7" xfId="19173" xr:uid="{00000000-0005-0000-0000-000022770000}"/>
    <cellStyle name="Note 4 8 8 8" xfId="20515" xr:uid="{00000000-0005-0000-0000-000023770000}"/>
    <cellStyle name="Note 4 8 9" xfId="4824" xr:uid="{00000000-0005-0000-0000-000024770000}"/>
    <cellStyle name="Note 4 8 9 2" xfId="14243" xr:uid="{00000000-0005-0000-0000-000025770000}"/>
    <cellStyle name="Note 4 8 9 2 2" xfId="31678" xr:uid="{00000000-0005-0000-0000-000026770000}"/>
    <cellStyle name="Note 4 8 9 2 3" xfId="46131" xr:uid="{00000000-0005-0000-0000-000027770000}"/>
    <cellStyle name="Note 4 8 9 3" xfId="16704" xr:uid="{00000000-0005-0000-0000-000028770000}"/>
    <cellStyle name="Note 4 8 9 3 2" xfId="34139" xr:uid="{00000000-0005-0000-0000-000029770000}"/>
    <cellStyle name="Note 4 8 9 3 3" xfId="48592" xr:uid="{00000000-0005-0000-0000-00002A770000}"/>
    <cellStyle name="Note 4 8 9 4" xfId="22260" xr:uid="{00000000-0005-0000-0000-00002B770000}"/>
    <cellStyle name="Note 4 8 9 5" xfId="36713" xr:uid="{00000000-0005-0000-0000-00002C770000}"/>
    <cellStyle name="Note 4 9" xfId="2333" xr:uid="{00000000-0005-0000-0000-00002D770000}"/>
    <cellStyle name="Note 4 9 10" xfId="7306" xr:uid="{00000000-0005-0000-0000-00002E770000}"/>
    <cellStyle name="Note 4 9 10 2" xfId="24741" xr:uid="{00000000-0005-0000-0000-00002F770000}"/>
    <cellStyle name="Note 4 9 10 3" xfId="39194" xr:uid="{00000000-0005-0000-0000-000030770000}"/>
    <cellStyle name="Note 4 9 11" xfId="9747" xr:uid="{00000000-0005-0000-0000-000031770000}"/>
    <cellStyle name="Note 4 9 11 2" xfId="27182" xr:uid="{00000000-0005-0000-0000-000032770000}"/>
    <cellStyle name="Note 4 9 11 3" xfId="41635" xr:uid="{00000000-0005-0000-0000-000033770000}"/>
    <cellStyle name="Note 4 9 12" xfId="12167" xr:uid="{00000000-0005-0000-0000-000034770000}"/>
    <cellStyle name="Note 4 9 12 2" xfId="29602" xr:uid="{00000000-0005-0000-0000-000035770000}"/>
    <cellStyle name="Note 4 9 12 3" xfId="44055" xr:uid="{00000000-0005-0000-0000-000036770000}"/>
    <cellStyle name="Note 4 9 13" xfId="19174" xr:uid="{00000000-0005-0000-0000-000037770000}"/>
    <cellStyle name="Note 4 9 2" xfId="2334" xr:uid="{00000000-0005-0000-0000-000038770000}"/>
    <cellStyle name="Note 4 9 2 2" xfId="2335" xr:uid="{00000000-0005-0000-0000-000039770000}"/>
    <cellStyle name="Note 4 9 2 2 2" xfId="4846" xr:uid="{00000000-0005-0000-0000-00003A770000}"/>
    <cellStyle name="Note 4 9 2 2 2 2" xfId="14260" xr:uid="{00000000-0005-0000-0000-00003B770000}"/>
    <cellStyle name="Note 4 9 2 2 2 2 2" xfId="31695" xr:uid="{00000000-0005-0000-0000-00003C770000}"/>
    <cellStyle name="Note 4 9 2 2 2 2 3" xfId="46148" xr:uid="{00000000-0005-0000-0000-00003D770000}"/>
    <cellStyle name="Note 4 9 2 2 2 3" xfId="16721" xr:uid="{00000000-0005-0000-0000-00003E770000}"/>
    <cellStyle name="Note 4 9 2 2 2 3 2" xfId="34156" xr:uid="{00000000-0005-0000-0000-00003F770000}"/>
    <cellStyle name="Note 4 9 2 2 2 3 3" xfId="48609" xr:uid="{00000000-0005-0000-0000-000040770000}"/>
    <cellStyle name="Note 4 9 2 2 2 4" xfId="22282" xr:uid="{00000000-0005-0000-0000-000041770000}"/>
    <cellStyle name="Note 4 9 2 2 2 5" xfId="36735" xr:uid="{00000000-0005-0000-0000-000042770000}"/>
    <cellStyle name="Note 4 9 2 2 3" xfId="7308" xr:uid="{00000000-0005-0000-0000-000043770000}"/>
    <cellStyle name="Note 4 9 2 2 3 2" xfId="24743" xr:uid="{00000000-0005-0000-0000-000044770000}"/>
    <cellStyle name="Note 4 9 2 2 3 3" xfId="39196" xr:uid="{00000000-0005-0000-0000-000045770000}"/>
    <cellStyle name="Note 4 9 2 2 4" xfId="9749" xr:uid="{00000000-0005-0000-0000-000046770000}"/>
    <cellStyle name="Note 4 9 2 2 4 2" xfId="27184" xr:uid="{00000000-0005-0000-0000-000047770000}"/>
    <cellStyle name="Note 4 9 2 2 4 3" xfId="41637" xr:uid="{00000000-0005-0000-0000-000048770000}"/>
    <cellStyle name="Note 4 9 2 2 5" xfId="12169" xr:uid="{00000000-0005-0000-0000-000049770000}"/>
    <cellStyle name="Note 4 9 2 2 5 2" xfId="29604" xr:uid="{00000000-0005-0000-0000-00004A770000}"/>
    <cellStyle name="Note 4 9 2 2 5 3" xfId="44057" xr:uid="{00000000-0005-0000-0000-00004B770000}"/>
    <cellStyle name="Note 4 9 2 2 6" xfId="19176" xr:uid="{00000000-0005-0000-0000-00004C770000}"/>
    <cellStyle name="Note 4 9 2 3" xfId="2336" xr:uid="{00000000-0005-0000-0000-00004D770000}"/>
    <cellStyle name="Note 4 9 2 3 2" xfId="4847" xr:uid="{00000000-0005-0000-0000-00004E770000}"/>
    <cellStyle name="Note 4 9 2 3 2 2" xfId="14261" xr:uid="{00000000-0005-0000-0000-00004F770000}"/>
    <cellStyle name="Note 4 9 2 3 2 2 2" xfId="31696" xr:uid="{00000000-0005-0000-0000-000050770000}"/>
    <cellStyle name="Note 4 9 2 3 2 2 3" xfId="46149" xr:uid="{00000000-0005-0000-0000-000051770000}"/>
    <cellStyle name="Note 4 9 2 3 2 3" xfId="16722" xr:uid="{00000000-0005-0000-0000-000052770000}"/>
    <cellStyle name="Note 4 9 2 3 2 3 2" xfId="34157" xr:uid="{00000000-0005-0000-0000-000053770000}"/>
    <cellStyle name="Note 4 9 2 3 2 3 3" xfId="48610" xr:uid="{00000000-0005-0000-0000-000054770000}"/>
    <cellStyle name="Note 4 9 2 3 2 4" xfId="22283" xr:uid="{00000000-0005-0000-0000-000055770000}"/>
    <cellStyle name="Note 4 9 2 3 2 5" xfId="36736" xr:uid="{00000000-0005-0000-0000-000056770000}"/>
    <cellStyle name="Note 4 9 2 3 3" xfId="7309" xr:uid="{00000000-0005-0000-0000-000057770000}"/>
    <cellStyle name="Note 4 9 2 3 3 2" xfId="24744" xr:uid="{00000000-0005-0000-0000-000058770000}"/>
    <cellStyle name="Note 4 9 2 3 3 3" xfId="39197" xr:uid="{00000000-0005-0000-0000-000059770000}"/>
    <cellStyle name="Note 4 9 2 3 4" xfId="9750" xr:uid="{00000000-0005-0000-0000-00005A770000}"/>
    <cellStyle name="Note 4 9 2 3 4 2" xfId="27185" xr:uid="{00000000-0005-0000-0000-00005B770000}"/>
    <cellStyle name="Note 4 9 2 3 4 3" xfId="41638" xr:uid="{00000000-0005-0000-0000-00005C770000}"/>
    <cellStyle name="Note 4 9 2 3 5" xfId="12170" xr:uid="{00000000-0005-0000-0000-00005D770000}"/>
    <cellStyle name="Note 4 9 2 3 5 2" xfId="29605" xr:uid="{00000000-0005-0000-0000-00005E770000}"/>
    <cellStyle name="Note 4 9 2 3 5 3" xfId="44058" xr:uid="{00000000-0005-0000-0000-00005F770000}"/>
    <cellStyle name="Note 4 9 2 3 6" xfId="19177" xr:uid="{00000000-0005-0000-0000-000060770000}"/>
    <cellStyle name="Note 4 9 2 4" xfId="2337" xr:uid="{00000000-0005-0000-0000-000061770000}"/>
    <cellStyle name="Note 4 9 2 4 2" xfId="4848" xr:uid="{00000000-0005-0000-0000-000062770000}"/>
    <cellStyle name="Note 4 9 2 4 2 2" xfId="22284" xr:uid="{00000000-0005-0000-0000-000063770000}"/>
    <cellStyle name="Note 4 9 2 4 2 3" xfId="36737" xr:uid="{00000000-0005-0000-0000-000064770000}"/>
    <cellStyle name="Note 4 9 2 4 3" xfId="7310" xr:uid="{00000000-0005-0000-0000-000065770000}"/>
    <cellStyle name="Note 4 9 2 4 3 2" xfId="24745" xr:uid="{00000000-0005-0000-0000-000066770000}"/>
    <cellStyle name="Note 4 9 2 4 3 3" xfId="39198" xr:uid="{00000000-0005-0000-0000-000067770000}"/>
    <cellStyle name="Note 4 9 2 4 4" xfId="9751" xr:uid="{00000000-0005-0000-0000-000068770000}"/>
    <cellStyle name="Note 4 9 2 4 4 2" xfId="27186" xr:uid="{00000000-0005-0000-0000-000069770000}"/>
    <cellStyle name="Note 4 9 2 4 4 3" xfId="41639" xr:uid="{00000000-0005-0000-0000-00006A770000}"/>
    <cellStyle name="Note 4 9 2 4 5" xfId="12171" xr:uid="{00000000-0005-0000-0000-00006B770000}"/>
    <cellStyle name="Note 4 9 2 4 5 2" xfId="29606" xr:uid="{00000000-0005-0000-0000-00006C770000}"/>
    <cellStyle name="Note 4 9 2 4 5 3" xfId="44059" xr:uid="{00000000-0005-0000-0000-00006D770000}"/>
    <cellStyle name="Note 4 9 2 4 6" xfId="15354" xr:uid="{00000000-0005-0000-0000-00006E770000}"/>
    <cellStyle name="Note 4 9 2 4 6 2" xfId="32789" xr:uid="{00000000-0005-0000-0000-00006F770000}"/>
    <cellStyle name="Note 4 9 2 4 6 3" xfId="47242" xr:uid="{00000000-0005-0000-0000-000070770000}"/>
    <cellStyle name="Note 4 9 2 4 7" xfId="19178" xr:uid="{00000000-0005-0000-0000-000071770000}"/>
    <cellStyle name="Note 4 9 2 4 8" xfId="20516" xr:uid="{00000000-0005-0000-0000-000072770000}"/>
    <cellStyle name="Note 4 9 2 5" xfId="4845" xr:uid="{00000000-0005-0000-0000-000073770000}"/>
    <cellStyle name="Note 4 9 2 5 2" xfId="14259" xr:uid="{00000000-0005-0000-0000-000074770000}"/>
    <cellStyle name="Note 4 9 2 5 2 2" xfId="31694" xr:uid="{00000000-0005-0000-0000-000075770000}"/>
    <cellStyle name="Note 4 9 2 5 2 3" xfId="46147" xr:uid="{00000000-0005-0000-0000-000076770000}"/>
    <cellStyle name="Note 4 9 2 5 3" xfId="16720" xr:uid="{00000000-0005-0000-0000-000077770000}"/>
    <cellStyle name="Note 4 9 2 5 3 2" xfId="34155" xr:uid="{00000000-0005-0000-0000-000078770000}"/>
    <cellStyle name="Note 4 9 2 5 3 3" xfId="48608" xr:uid="{00000000-0005-0000-0000-000079770000}"/>
    <cellStyle name="Note 4 9 2 5 4" xfId="22281" xr:uid="{00000000-0005-0000-0000-00007A770000}"/>
    <cellStyle name="Note 4 9 2 5 5" xfId="36734" xr:uid="{00000000-0005-0000-0000-00007B770000}"/>
    <cellStyle name="Note 4 9 2 6" xfId="7307" xr:uid="{00000000-0005-0000-0000-00007C770000}"/>
    <cellStyle name="Note 4 9 2 6 2" xfId="24742" xr:uid="{00000000-0005-0000-0000-00007D770000}"/>
    <cellStyle name="Note 4 9 2 6 3" xfId="39195" xr:uid="{00000000-0005-0000-0000-00007E770000}"/>
    <cellStyle name="Note 4 9 2 7" xfId="9748" xr:uid="{00000000-0005-0000-0000-00007F770000}"/>
    <cellStyle name="Note 4 9 2 7 2" xfId="27183" xr:uid="{00000000-0005-0000-0000-000080770000}"/>
    <cellStyle name="Note 4 9 2 7 3" xfId="41636" xr:uid="{00000000-0005-0000-0000-000081770000}"/>
    <cellStyle name="Note 4 9 2 8" xfId="12168" xr:uid="{00000000-0005-0000-0000-000082770000}"/>
    <cellStyle name="Note 4 9 2 8 2" xfId="29603" xr:uid="{00000000-0005-0000-0000-000083770000}"/>
    <cellStyle name="Note 4 9 2 8 3" xfId="44056" xr:uid="{00000000-0005-0000-0000-000084770000}"/>
    <cellStyle name="Note 4 9 2 9" xfId="19175" xr:uid="{00000000-0005-0000-0000-000085770000}"/>
    <cellStyle name="Note 4 9 3" xfId="2338" xr:uid="{00000000-0005-0000-0000-000086770000}"/>
    <cellStyle name="Note 4 9 3 2" xfId="2339" xr:uid="{00000000-0005-0000-0000-000087770000}"/>
    <cellStyle name="Note 4 9 3 2 2" xfId="4850" xr:uid="{00000000-0005-0000-0000-000088770000}"/>
    <cellStyle name="Note 4 9 3 2 2 2" xfId="14263" xr:uid="{00000000-0005-0000-0000-000089770000}"/>
    <cellStyle name="Note 4 9 3 2 2 2 2" xfId="31698" xr:uid="{00000000-0005-0000-0000-00008A770000}"/>
    <cellStyle name="Note 4 9 3 2 2 2 3" xfId="46151" xr:uid="{00000000-0005-0000-0000-00008B770000}"/>
    <cellStyle name="Note 4 9 3 2 2 3" xfId="16724" xr:uid="{00000000-0005-0000-0000-00008C770000}"/>
    <cellStyle name="Note 4 9 3 2 2 3 2" xfId="34159" xr:uid="{00000000-0005-0000-0000-00008D770000}"/>
    <cellStyle name="Note 4 9 3 2 2 3 3" xfId="48612" xr:uid="{00000000-0005-0000-0000-00008E770000}"/>
    <cellStyle name="Note 4 9 3 2 2 4" xfId="22286" xr:uid="{00000000-0005-0000-0000-00008F770000}"/>
    <cellStyle name="Note 4 9 3 2 2 5" xfId="36739" xr:uid="{00000000-0005-0000-0000-000090770000}"/>
    <cellStyle name="Note 4 9 3 2 3" xfId="7312" xr:uid="{00000000-0005-0000-0000-000091770000}"/>
    <cellStyle name="Note 4 9 3 2 3 2" xfId="24747" xr:uid="{00000000-0005-0000-0000-000092770000}"/>
    <cellStyle name="Note 4 9 3 2 3 3" xfId="39200" xr:uid="{00000000-0005-0000-0000-000093770000}"/>
    <cellStyle name="Note 4 9 3 2 4" xfId="9753" xr:uid="{00000000-0005-0000-0000-000094770000}"/>
    <cellStyle name="Note 4 9 3 2 4 2" xfId="27188" xr:uid="{00000000-0005-0000-0000-000095770000}"/>
    <cellStyle name="Note 4 9 3 2 4 3" xfId="41641" xr:uid="{00000000-0005-0000-0000-000096770000}"/>
    <cellStyle name="Note 4 9 3 2 5" xfId="12173" xr:uid="{00000000-0005-0000-0000-000097770000}"/>
    <cellStyle name="Note 4 9 3 2 5 2" xfId="29608" xr:uid="{00000000-0005-0000-0000-000098770000}"/>
    <cellStyle name="Note 4 9 3 2 5 3" xfId="44061" xr:uid="{00000000-0005-0000-0000-000099770000}"/>
    <cellStyle name="Note 4 9 3 2 6" xfId="19180" xr:uid="{00000000-0005-0000-0000-00009A770000}"/>
    <cellStyle name="Note 4 9 3 3" xfId="2340" xr:uid="{00000000-0005-0000-0000-00009B770000}"/>
    <cellStyle name="Note 4 9 3 3 2" xfId="4851" xr:uid="{00000000-0005-0000-0000-00009C770000}"/>
    <cellStyle name="Note 4 9 3 3 2 2" xfId="14264" xr:uid="{00000000-0005-0000-0000-00009D770000}"/>
    <cellStyle name="Note 4 9 3 3 2 2 2" xfId="31699" xr:uid="{00000000-0005-0000-0000-00009E770000}"/>
    <cellStyle name="Note 4 9 3 3 2 2 3" xfId="46152" xr:uid="{00000000-0005-0000-0000-00009F770000}"/>
    <cellStyle name="Note 4 9 3 3 2 3" xfId="16725" xr:uid="{00000000-0005-0000-0000-0000A0770000}"/>
    <cellStyle name="Note 4 9 3 3 2 3 2" xfId="34160" xr:uid="{00000000-0005-0000-0000-0000A1770000}"/>
    <cellStyle name="Note 4 9 3 3 2 3 3" xfId="48613" xr:uid="{00000000-0005-0000-0000-0000A2770000}"/>
    <cellStyle name="Note 4 9 3 3 2 4" xfId="22287" xr:uid="{00000000-0005-0000-0000-0000A3770000}"/>
    <cellStyle name="Note 4 9 3 3 2 5" xfId="36740" xr:uid="{00000000-0005-0000-0000-0000A4770000}"/>
    <cellStyle name="Note 4 9 3 3 3" xfId="7313" xr:uid="{00000000-0005-0000-0000-0000A5770000}"/>
    <cellStyle name="Note 4 9 3 3 3 2" xfId="24748" xr:uid="{00000000-0005-0000-0000-0000A6770000}"/>
    <cellStyle name="Note 4 9 3 3 3 3" xfId="39201" xr:uid="{00000000-0005-0000-0000-0000A7770000}"/>
    <cellStyle name="Note 4 9 3 3 4" xfId="9754" xr:uid="{00000000-0005-0000-0000-0000A8770000}"/>
    <cellStyle name="Note 4 9 3 3 4 2" xfId="27189" xr:uid="{00000000-0005-0000-0000-0000A9770000}"/>
    <cellStyle name="Note 4 9 3 3 4 3" xfId="41642" xr:uid="{00000000-0005-0000-0000-0000AA770000}"/>
    <cellStyle name="Note 4 9 3 3 5" xfId="12174" xr:uid="{00000000-0005-0000-0000-0000AB770000}"/>
    <cellStyle name="Note 4 9 3 3 5 2" xfId="29609" xr:uid="{00000000-0005-0000-0000-0000AC770000}"/>
    <cellStyle name="Note 4 9 3 3 5 3" xfId="44062" xr:uid="{00000000-0005-0000-0000-0000AD770000}"/>
    <cellStyle name="Note 4 9 3 3 6" xfId="19181" xr:uid="{00000000-0005-0000-0000-0000AE770000}"/>
    <cellStyle name="Note 4 9 3 4" xfId="2341" xr:uid="{00000000-0005-0000-0000-0000AF770000}"/>
    <cellStyle name="Note 4 9 3 4 2" xfId="4852" xr:uid="{00000000-0005-0000-0000-0000B0770000}"/>
    <cellStyle name="Note 4 9 3 4 2 2" xfId="22288" xr:uid="{00000000-0005-0000-0000-0000B1770000}"/>
    <cellStyle name="Note 4 9 3 4 2 3" xfId="36741" xr:uid="{00000000-0005-0000-0000-0000B2770000}"/>
    <cellStyle name="Note 4 9 3 4 3" xfId="7314" xr:uid="{00000000-0005-0000-0000-0000B3770000}"/>
    <cellStyle name="Note 4 9 3 4 3 2" xfId="24749" xr:uid="{00000000-0005-0000-0000-0000B4770000}"/>
    <cellStyle name="Note 4 9 3 4 3 3" xfId="39202" xr:uid="{00000000-0005-0000-0000-0000B5770000}"/>
    <cellStyle name="Note 4 9 3 4 4" xfId="9755" xr:uid="{00000000-0005-0000-0000-0000B6770000}"/>
    <cellStyle name="Note 4 9 3 4 4 2" xfId="27190" xr:uid="{00000000-0005-0000-0000-0000B7770000}"/>
    <cellStyle name="Note 4 9 3 4 4 3" xfId="41643" xr:uid="{00000000-0005-0000-0000-0000B8770000}"/>
    <cellStyle name="Note 4 9 3 4 5" xfId="12175" xr:uid="{00000000-0005-0000-0000-0000B9770000}"/>
    <cellStyle name="Note 4 9 3 4 5 2" xfId="29610" xr:uid="{00000000-0005-0000-0000-0000BA770000}"/>
    <cellStyle name="Note 4 9 3 4 5 3" xfId="44063" xr:uid="{00000000-0005-0000-0000-0000BB770000}"/>
    <cellStyle name="Note 4 9 3 4 6" xfId="15355" xr:uid="{00000000-0005-0000-0000-0000BC770000}"/>
    <cellStyle name="Note 4 9 3 4 6 2" xfId="32790" xr:uid="{00000000-0005-0000-0000-0000BD770000}"/>
    <cellStyle name="Note 4 9 3 4 6 3" xfId="47243" xr:uid="{00000000-0005-0000-0000-0000BE770000}"/>
    <cellStyle name="Note 4 9 3 4 7" xfId="19182" xr:uid="{00000000-0005-0000-0000-0000BF770000}"/>
    <cellStyle name="Note 4 9 3 4 8" xfId="20517" xr:uid="{00000000-0005-0000-0000-0000C0770000}"/>
    <cellStyle name="Note 4 9 3 5" xfId="4849" xr:uid="{00000000-0005-0000-0000-0000C1770000}"/>
    <cellStyle name="Note 4 9 3 5 2" xfId="14262" xr:uid="{00000000-0005-0000-0000-0000C2770000}"/>
    <cellStyle name="Note 4 9 3 5 2 2" xfId="31697" xr:uid="{00000000-0005-0000-0000-0000C3770000}"/>
    <cellStyle name="Note 4 9 3 5 2 3" xfId="46150" xr:uid="{00000000-0005-0000-0000-0000C4770000}"/>
    <cellStyle name="Note 4 9 3 5 3" xfId="16723" xr:uid="{00000000-0005-0000-0000-0000C5770000}"/>
    <cellStyle name="Note 4 9 3 5 3 2" xfId="34158" xr:uid="{00000000-0005-0000-0000-0000C6770000}"/>
    <cellStyle name="Note 4 9 3 5 3 3" xfId="48611" xr:uid="{00000000-0005-0000-0000-0000C7770000}"/>
    <cellStyle name="Note 4 9 3 5 4" xfId="22285" xr:uid="{00000000-0005-0000-0000-0000C8770000}"/>
    <cellStyle name="Note 4 9 3 5 5" xfId="36738" xr:uid="{00000000-0005-0000-0000-0000C9770000}"/>
    <cellStyle name="Note 4 9 3 6" xfId="7311" xr:uid="{00000000-0005-0000-0000-0000CA770000}"/>
    <cellStyle name="Note 4 9 3 6 2" xfId="24746" xr:uid="{00000000-0005-0000-0000-0000CB770000}"/>
    <cellStyle name="Note 4 9 3 6 3" xfId="39199" xr:uid="{00000000-0005-0000-0000-0000CC770000}"/>
    <cellStyle name="Note 4 9 3 7" xfId="9752" xr:uid="{00000000-0005-0000-0000-0000CD770000}"/>
    <cellStyle name="Note 4 9 3 7 2" xfId="27187" xr:uid="{00000000-0005-0000-0000-0000CE770000}"/>
    <cellStyle name="Note 4 9 3 7 3" xfId="41640" xr:uid="{00000000-0005-0000-0000-0000CF770000}"/>
    <cellStyle name="Note 4 9 3 8" xfId="12172" xr:uid="{00000000-0005-0000-0000-0000D0770000}"/>
    <cellStyle name="Note 4 9 3 8 2" xfId="29607" xr:uid="{00000000-0005-0000-0000-0000D1770000}"/>
    <cellStyle name="Note 4 9 3 8 3" xfId="44060" xr:uid="{00000000-0005-0000-0000-0000D2770000}"/>
    <cellStyle name="Note 4 9 3 9" xfId="19179" xr:uid="{00000000-0005-0000-0000-0000D3770000}"/>
    <cellStyle name="Note 4 9 4" xfId="2342" xr:uid="{00000000-0005-0000-0000-0000D4770000}"/>
    <cellStyle name="Note 4 9 4 2" xfId="2343" xr:uid="{00000000-0005-0000-0000-0000D5770000}"/>
    <cellStyle name="Note 4 9 4 2 2" xfId="4854" xr:uid="{00000000-0005-0000-0000-0000D6770000}"/>
    <cellStyle name="Note 4 9 4 2 2 2" xfId="14266" xr:uid="{00000000-0005-0000-0000-0000D7770000}"/>
    <cellStyle name="Note 4 9 4 2 2 2 2" xfId="31701" xr:uid="{00000000-0005-0000-0000-0000D8770000}"/>
    <cellStyle name="Note 4 9 4 2 2 2 3" xfId="46154" xr:uid="{00000000-0005-0000-0000-0000D9770000}"/>
    <cellStyle name="Note 4 9 4 2 2 3" xfId="16727" xr:uid="{00000000-0005-0000-0000-0000DA770000}"/>
    <cellStyle name="Note 4 9 4 2 2 3 2" xfId="34162" xr:uid="{00000000-0005-0000-0000-0000DB770000}"/>
    <cellStyle name="Note 4 9 4 2 2 3 3" xfId="48615" xr:uid="{00000000-0005-0000-0000-0000DC770000}"/>
    <cellStyle name="Note 4 9 4 2 2 4" xfId="22290" xr:uid="{00000000-0005-0000-0000-0000DD770000}"/>
    <cellStyle name="Note 4 9 4 2 2 5" xfId="36743" xr:uid="{00000000-0005-0000-0000-0000DE770000}"/>
    <cellStyle name="Note 4 9 4 2 3" xfId="7316" xr:uid="{00000000-0005-0000-0000-0000DF770000}"/>
    <cellStyle name="Note 4 9 4 2 3 2" xfId="24751" xr:uid="{00000000-0005-0000-0000-0000E0770000}"/>
    <cellStyle name="Note 4 9 4 2 3 3" xfId="39204" xr:uid="{00000000-0005-0000-0000-0000E1770000}"/>
    <cellStyle name="Note 4 9 4 2 4" xfId="9757" xr:uid="{00000000-0005-0000-0000-0000E2770000}"/>
    <cellStyle name="Note 4 9 4 2 4 2" xfId="27192" xr:uid="{00000000-0005-0000-0000-0000E3770000}"/>
    <cellStyle name="Note 4 9 4 2 4 3" xfId="41645" xr:uid="{00000000-0005-0000-0000-0000E4770000}"/>
    <cellStyle name="Note 4 9 4 2 5" xfId="12177" xr:uid="{00000000-0005-0000-0000-0000E5770000}"/>
    <cellStyle name="Note 4 9 4 2 5 2" xfId="29612" xr:uid="{00000000-0005-0000-0000-0000E6770000}"/>
    <cellStyle name="Note 4 9 4 2 5 3" xfId="44065" xr:uid="{00000000-0005-0000-0000-0000E7770000}"/>
    <cellStyle name="Note 4 9 4 2 6" xfId="19184" xr:uid="{00000000-0005-0000-0000-0000E8770000}"/>
    <cellStyle name="Note 4 9 4 3" xfId="2344" xr:uid="{00000000-0005-0000-0000-0000E9770000}"/>
    <cellStyle name="Note 4 9 4 3 2" xfId="4855" xr:uid="{00000000-0005-0000-0000-0000EA770000}"/>
    <cellStyle name="Note 4 9 4 3 2 2" xfId="14267" xr:uid="{00000000-0005-0000-0000-0000EB770000}"/>
    <cellStyle name="Note 4 9 4 3 2 2 2" xfId="31702" xr:uid="{00000000-0005-0000-0000-0000EC770000}"/>
    <cellStyle name="Note 4 9 4 3 2 2 3" xfId="46155" xr:uid="{00000000-0005-0000-0000-0000ED770000}"/>
    <cellStyle name="Note 4 9 4 3 2 3" xfId="16728" xr:uid="{00000000-0005-0000-0000-0000EE770000}"/>
    <cellStyle name="Note 4 9 4 3 2 3 2" xfId="34163" xr:uid="{00000000-0005-0000-0000-0000EF770000}"/>
    <cellStyle name="Note 4 9 4 3 2 3 3" xfId="48616" xr:uid="{00000000-0005-0000-0000-0000F0770000}"/>
    <cellStyle name="Note 4 9 4 3 2 4" xfId="22291" xr:uid="{00000000-0005-0000-0000-0000F1770000}"/>
    <cellStyle name="Note 4 9 4 3 2 5" xfId="36744" xr:uid="{00000000-0005-0000-0000-0000F2770000}"/>
    <cellStyle name="Note 4 9 4 3 3" xfId="7317" xr:uid="{00000000-0005-0000-0000-0000F3770000}"/>
    <cellStyle name="Note 4 9 4 3 3 2" xfId="24752" xr:uid="{00000000-0005-0000-0000-0000F4770000}"/>
    <cellStyle name="Note 4 9 4 3 3 3" xfId="39205" xr:uid="{00000000-0005-0000-0000-0000F5770000}"/>
    <cellStyle name="Note 4 9 4 3 4" xfId="9758" xr:uid="{00000000-0005-0000-0000-0000F6770000}"/>
    <cellStyle name="Note 4 9 4 3 4 2" xfId="27193" xr:uid="{00000000-0005-0000-0000-0000F7770000}"/>
    <cellStyle name="Note 4 9 4 3 4 3" xfId="41646" xr:uid="{00000000-0005-0000-0000-0000F8770000}"/>
    <cellStyle name="Note 4 9 4 3 5" xfId="12178" xr:uid="{00000000-0005-0000-0000-0000F9770000}"/>
    <cellStyle name="Note 4 9 4 3 5 2" xfId="29613" xr:uid="{00000000-0005-0000-0000-0000FA770000}"/>
    <cellStyle name="Note 4 9 4 3 5 3" xfId="44066" xr:uid="{00000000-0005-0000-0000-0000FB770000}"/>
    <cellStyle name="Note 4 9 4 3 6" xfId="19185" xr:uid="{00000000-0005-0000-0000-0000FC770000}"/>
    <cellStyle name="Note 4 9 4 4" xfId="2345" xr:uid="{00000000-0005-0000-0000-0000FD770000}"/>
    <cellStyle name="Note 4 9 4 4 2" xfId="4856" xr:uid="{00000000-0005-0000-0000-0000FE770000}"/>
    <cellStyle name="Note 4 9 4 4 2 2" xfId="22292" xr:uid="{00000000-0005-0000-0000-0000FF770000}"/>
    <cellStyle name="Note 4 9 4 4 2 3" xfId="36745" xr:uid="{00000000-0005-0000-0000-000000780000}"/>
    <cellStyle name="Note 4 9 4 4 3" xfId="7318" xr:uid="{00000000-0005-0000-0000-000001780000}"/>
    <cellStyle name="Note 4 9 4 4 3 2" xfId="24753" xr:uid="{00000000-0005-0000-0000-000002780000}"/>
    <cellStyle name="Note 4 9 4 4 3 3" xfId="39206" xr:uid="{00000000-0005-0000-0000-000003780000}"/>
    <cellStyle name="Note 4 9 4 4 4" xfId="9759" xr:uid="{00000000-0005-0000-0000-000004780000}"/>
    <cellStyle name="Note 4 9 4 4 4 2" xfId="27194" xr:uid="{00000000-0005-0000-0000-000005780000}"/>
    <cellStyle name="Note 4 9 4 4 4 3" xfId="41647" xr:uid="{00000000-0005-0000-0000-000006780000}"/>
    <cellStyle name="Note 4 9 4 4 5" xfId="12179" xr:uid="{00000000-0005-0000-0000-000007780000}"/>
    <cellStyle name="Note 4 9 4 4 5 2" xfId="29614" xr:uid="{00000000-0005-0000-0000-000008780000}"/>
    <cellStyle name="Note 4 9 4 4 5 3" xfId="44067" xr:uid="{00000000-0005-0000-0000-000009780000}"/>
    <cellStyle name="Note 4 9 4 4 6" xfId="15356" xr:uid="{00000000-0005-0000-0000-00000A780000}"/>
    <cellStyle name="Note 4 9 4 4 6 2" xfId="32791" xr:uid="{00000000-0005-0000-0000-00000B780000}"/>
    <cellStyle name="Note 4 9 4 4 6 3" xfId="47244" xr:uid="{00000000-0005-0000-0000-00000C780000}"/>
    <cellStyle name="Note 4 9 4 4 7" xfId="19186" xr:uid="{00000000-0005-0000-0000-00000D780000}"/>
    <cellStyle name="Note 4 9 4 4 8" xfId="20518" xr:uid="{00000000-0005-0000-0000-00000E780000}"/>
    <cellStyle name="Note 4 9 4 5" xfId="4853" xr:uid="{00000000-0005-0000-0000-00000F780000}"/>
    <cellStyle name="Note 4 9 4 5 2" xfId="14265" xr:uid="{00000000-0005-0000-0000-000010780000}"/>
    <cellStyle name="Note 4 9 4 5 2 2" xfId="31700" xr:uid="{00000000-0005-0000-0000-000011780000}"/>
    <cellStyle name="Note 4 9 4 5 2 3" xfId="46153" xr:uid="{00000000-0005-0000-0000-000012780000}"/>
    <cellStyle name="Note 4 9 4 5 3" xfId="16726" xr:uid="{00000000-0005-0000-0000-000013780000}"/>
    <cellStyle name="Note 4 9 4 5 3 2" xfId="34161" xr:uid="{00000000-0005-0000-0000-000014780000}"/>
    <cellStyle name="Note 4 9 4 5 3 3" xfId="48614" xr:uid="{00000000-0005-0000-0000-000015780000}"/>
    <cellStyle name="Note 4 9 4 5 4" xfId="22289" xr:uid="{00000000-0005-0000-0000-000016780000}"/>
    <cellStyle name="Note 4 9 4 5 5" xfId="36742" xr:uid="{00000000-0005-0000-0000-000017780000}"/>
    <cellStyle name="Note 4 9 4 6" xfId="7315" xr:uid="{00000000-0005-0000-0000-000018780000}"/>
    <cellStyle name="Note 4 9 4 6 2" xfId="24750" xr:uid="{00000000-0005-0000-0000-000019780000}"/>
    <cellStyle name="Note 4 9 4 6 3" xfId="39203" xr:uid="{00000000-0005-0000-0000-00001A780000}"/>
    <cellStyle name="Note 4 9 4 7" xfId="9756" xr:uid="{00000000-0005-0000-0000-00001B780000}"/>
    <cellStyle name="Note 4 9 4 7 2" xfId="27191" xr:uid="{00000000-0005-0000-0000-00001C780000}"/>
    <cellStyle name="Note 4 9 4 7 3" xfId="41644" xr:uid="{00000000-0005-0000-0000-00001D780000}"/>
    <cellStyle name="Note 4 9 4 8" xfId="12176" xr:uid="{00000000-0005-0000-0000-00001E780000}"/>
    <cellStyle name="Note 4 9 4 8 2" xfId="29611" xr:uid="{00000000-0005-0000-0000-00001F780000}"/>
    <cellStyle name="Note 4 9 4 8 3" xfId="44064" xr:uid="{00000000-0005-0000-0000-000020780000}"/>
    <cellStyle name="Note 4 9 4 9" xfId="19183" xr:uid="{00000000-0005-0000-0000-000021780000}"/>
    <cellStyle name="Note 4 9 5" xfId="2346" xr:uid="{00000000-0005-0000-0000-000022780000}"/>
    <cellStyle name="Note 4 9 5 2" xfId="2347" xr:uid="{00000000-0005-0000-0000-000023780000}"/>
    <cellStyle name="Note 4 9 5 2 2" xfId="4858" xr:uid="{00000000-0005-0000-0000-000024780000}"/>
    <cellStyle name="Note 4 9 5 2 2 2" xfId="14269" xr:uid="{00000000-0005-0000-0000-000025780000}"/>
    <cellStyle name="Note 4 9 5 2 2 2 2" xfId="31704" xr:uid="{00000000-0005-0000-0000-000026780000}"/>
    <cellStyle name="Note 4 9 5 2 2 2 3" xfId="46157" xr:uid="{00000000-0005-0000-0000-000027780000}"/>
    <cellStyle name="Note 4 9 5 2 2 3" xfId="16730" xr:uid="{00000000-0005-0000-0000-000028780000}"/>
    <cellStyle name="Note 4 9 5 2 2 3 2" xfId="34165" xr:uid="{00000000-0005-0000-0000-000029780000}"/>
    <cellStyle name="Note 4 9 5 2 2 3 3" xfId="48618" xr:uid="{00000000-0005-0000-0000-00002A780000}"/>
    <cellStyle name="Note 4 9 5 2 2 4" xfId="22294" xr:uid="{00000000-0005-0000-0000-00002B780000}"/>
    <cellStyle name="Note 4 9 5 2 2 5" xfId="36747" xr:uid="{00000000-0005-0000-0000-00002C780000}"/>
    <cellStyle name="Note 4 9 5 2 3" xfId="7320" xr:uid="{00000000-0005-0000-0000-00002D780000}"/>
    <cellStyle name="Note 4 9 5 2 3 2" xfId="24755" xr:uid="{00000000-0005-0000-0000-00002E780000}"/>
    <cellStyle name="Note 4 9 5 2 3 3" xfId="39208" xr:uid="{00000000-0005-0000-0000-00002F780000}"/>
    <cellStyle name="Note 4 9 5 2 4" xfId="9761" xr:uid="{00000000-0005-0000-0000-000030780000}"/>
    <cellStyle name="Note 4 9 5 2 4 2" xfId="27196" xr:uid="{00000000-0005-0000-0000-000031780000}"/>
    <cellStyle name="Note 4 9 5 2 4 3" xfId="41649" xr:uid="{00000000-0005-0000-0000-000032780000}"/>
    <cellStyle name="Note 4 9 5 2 5" xfId="12181" xr:uid="{00000000-0005-0000-0000-000033780000}"/>
    <cellStyle name="Note 4 9 5 2 5 2" xfId="29616" xr:uid="{00000000-0005-0000-0000-000034780000}"/>
    <cellStyle name="Note 4 9 5 2 5 3" xfId="44069" xr:uid="{00000000-0005-0000-0000-000035780000}"/>
    <cellStyle name="Note 4 9 5 2 6" xfId="19188" xr:uid="{00000000-0005-0000-0000-000036780000}"/>
    <cellStyle name="Note 4 9 5 3" xfId="2348" xr:uid="{00000000-0005-0000-0000-000037780000}"/>
    <cellStyle name="Note 4 9 5 3 2" xfId="4859" xr:uid="{00000000-0005-0000-0000-000038780000}"/>
    <cellStyle name="Note 4 9 5 3 2 2" xfId="14270" xr:uid="{00000000-0005-0000-0000-000039780000}"/>
    <cellStyle name="Note 4 9 5 3 2 2 2" xfId="31705" xr:uid="{00000000-0005-0000-0000-00003A780000}"/>
    <cellStyle name="Note 4 9 5 3 2 2 3" xfId="46158" xr:uid="{00000000-0005-0000-0000-00003B780000}"/>
    <cellStyle name="Note 4 9 5 3 2 3" xfId="16731" xr:uid="{00000000-0005-0000-0000-00003C780000}"/>
    <cellStyle name="Note 4 9 5 3 2 3 2" xfId="34166" xr:uid="{00000000-0005-0000-0000-00003D780000}"/>
    <cellStyle name="Note 4 9 5 3 2 3 3" xfId="48619" xr:uid="{00000000-0005-0000-0000-00003E780000}"/>
    <cellStyle name="Note 4 9 5 3 2 4" xfId="22295" xr:uid="{00000000-0005-0000-0000-00003F780000}"/>
    <cellStyle name="Note 4 9 5 3 2 5" xfId="36748" xr:uid="{00000000-0005-0000-0000-000040780000}"/>
    <cellStyle name="Note 4 9 5 3 3" xfId="7321" xr:uid="{00000000-0005-0000-0000-000041780000}"/>
    <cellStyle name="Note 4 9 5 3 3 2" xfId="24756" xr:uid="{00000000-0005-0000-0000-000042780000}"/>
    <cellStyle name="Note 4 9 5 3 3 3" xfId="39209" xr:uid="{00000000-0005-0000-0000-000043780000}"/>
    <cellStyle name="Note 4 9 5 3 4" xfId="9762" xr:uid="{00000000-0005-0000-0000-000044780000}"/>
    <cellStyle name="Note 4 9 5 3 4 2" xfId="27197" xr:uid="{00000000-0005-0000-0000-000045780000}"/>
    <cellStyle name="Note 4 9 5 3 4 3" xfId="41650" xr:uid="{00000000-0005-0000-0000-000046780000}"/>
    <cellStyle name="Note 4 9 5 3 5" xfId="12182" xr:uid="{00000000-0005-0000-0000-000047780000}"/>
    <cellStyle name="Note 4 9 5 3 5 2" xfId="29617" xr:uid="{00000000-0005-0000-0000-000048780000}"/>
    <cellStyle name="Note 4 9 5 3 5 3" xfId="44070" xr:uid="{00000000-0005-0000-0000-000049780000}"/>
    <cellStyle name="Note 4 9 5 3 6" xfId="19189" xr:uid="{00000000-0005-0000-0000-00004A780000}"/>
    <cellStyle name="Note 4 9 5 4" xfId="2349" xr:uid="{00000000-0005-0000-0000-00004B780000}"/>
    <cellStyle name="Note 4 9 5 4 2" xfId="4860" xr:uid="{00000000-0005-0000-0000-00004C780000}"/>
    <cellStyle name="Note 4 9 5 4 2 2" xfId="22296" xr:uid="{00000000-0005-0000-0000-00004D780000}"/>
    <cellStyle name="Note 4 9 5 4 2 3" xfId="36749" xr:uid="{00000000-0005-0000-0000-00004E780000}"/>
    <cellStyle name="Note 4 9 5 4 3" xfId="7322" xr:uid="{00000000-0005-0000-0000-00004F780000}"/>
    <cellStyle name="Note 4 9 5 4 3 2" xfId="24757" xr:uid="{00000000-0005-0000-0000-000050780000}"/>
    <cellStyle name="Note 4 9 5 4 3 3" xfId="39210" xr:uid="{00000000-0005-0000-0000-000051780000}"/>
    <cellStyle name="Note 4 9 5 4 4" xfId="9763" xr:uid="{00000000-0005-0000-0000-000052780000}"/>
    <cellStyle name="Note 4 9 5 4 4 2" xfId="27198" xr:uid="{00000000-0005-0000-0000-000053780000}"/>
    <cellStyle name="Note 4 9 5 4 4 3" xfId="41651" xr:uid="{00000000-0005-0000-0000-000054780000}"/>
    <cellStyle name="Note 4 9 5 4 5" xfId="12183" xr:uid="{00000000-0005-0000-0000-000055780000}"/>
    <cellStyle name="Note 4 9 5 4 5 2" xfId="29618" xr:uid="{00000000-0005-0000-0000-000056780000}"/>
    <cellStyle name="Note 4 9 5 4 5 3" xfId="44071" xr:uid="{00000000-0005-0000-0000-000057780000}"/>
    <cellStyle name="Note 4 9 5 4 6" xfId="15357" xr:uid="{00000000-0005-0000-0000-000058780000}"/>
    <cellStyle name="Note 4 9 5 4 6 2" xfId="32792" xr:uid="{00000000-0005-0000-0000-000059780000}"/>
    <cellStyle name="Note 4 9 5 4 6 3" xfId="47245" xr:uid="{00000000-0005-0000-0000-00005A780000}"/>
    <cellStyle name="Note 4 9 5 4 7" xfId="19190" xr:uid="{00000000-0005-0000-0000-00005B780000}"/>
    <cellStyle name="Note 4 9 5 4 8" xfId="20519" xr:uid="{00000000-0005-0000-0000-00005C780000}"/>
    <cellStyle name="Note 4 9 5 5" xfId="4857" xr:uid="{00000000-0005-0000-0000-00005D780000}"/>
    <cellStyle name="Note 4 9 5 5 2" xfId="14268" xr:uid="{00000000-0005-0000-0000-00005E780000}"/>
    <cellStyle name="Note 4 9 5 5 2 2" xfId="31703" xr:uid="{00000000-0005-0000-0000-00005F780000}"/>
    <cellStyle name="Note 4 9 5 5 2 3" xfId="46156" xr:uid="{00000000-0005-0000-0000-000060780000}"/>
    <cellStyle name="Note 4 9 5 5 3" xfId="16729" xr:uid="{00000000-0005-0000-0000-000061780000}"/>
    <cellStyle name="Note 4 9 5 5 3 2" xfId="34164" xr:uid="{00000000-0005-0000-0000-000062780000}"/>
    <cellStyle name="Note 4 9 5 5 3 3" xfId="48617" xr:uid="{00000000-0005-0000-0000-000063780000}"/>
    <cellStyle name="Note 4 9 5 5 4" xfId="22293" xr:uid="{00000000-0005-0000-0000-000064780000}"/>
    <cellStyle name="Note 4 9 5 5 5" xfId="36746" xr:uid="{00000000-0005-0000-0000-000065780000}"/>
    <cellStyle name="Note 4 9 5 6" xfId="7319" xr:uid="{00000000-0005-0000-0000-000066780000}"/>
    <cellStyle name="Note 4 9 5 6 2" xfId="24754" xr:uid="{00000000-0005-0000-0000-000067780000}"/>
    <cellStyle name="Note 4 9 5 6 3" xfId="39207" xr:uid="{00000000-0005-0000-0000-000068780000}"/>
    <cellStyle name="Note 4 9 5 7" xfId="9760" xr:uid="{00000000-0005-0000-0000-000069780000}"/>
    <cellStyle name="Note 4 9 5 7 2" xfId="27195" xr:uid="{00000000-0005-0000-0000-00006A780000}"/>
    <cellStyle name="Note 4 9 5 7 3" xfId="41648" xr:uid="{00000000-0005-0000-0000-00006B780000}"/>
    <cellStyle name="Note 4 9 5 8" xfId="12180" xr:uid="{00000000-0005-0000-0000-00006C780000}"/>
    <cellStyle name="Note 4 9 5 8 2" xfId="29615" xr:uid="{00000000-0005-0000-0000-00006D780000}"/>
    <cellStyle name="Note 4 9 5 8 3" xfId="44068" xr:uid="{00000000-0005-0000-0000-00006E780000}"/>
    <cellStyle name="Note 4 9 5 9" xfId="19187" xr:uid="{00000000-0005-0000-0000-00006F780000}"/>
    <cellStyle name="Note 4 9 6" xfId="2350" xr:uid="{00000000-0005-0000-0000-000070780000}"/>
    <cellStyle name="Note 4 9 6 2" xfId="4861" xr:uid="{00000000-0005-0000-0000-000071780000}"/>
    <cellStyle name="Note 4 9 6 2 2" xfId="14271" xr:uid="{00000000-0005-0000-0000-000072780000}"/>
    <cellStyle name="Note 4 9 6 2 2 2" xfId="31706" xr:uid="{00000000-0005-0000-0000-000073780000}"/>
    <cellStyle name="Note 4 9 6 2 2 3" xfId="46159" xr:uid="{00000000-0005-0000-0000-000074780000}"/>
    <cellStyle name="Note 4 9 6 2 3" xfId="16732" xr:uid="{00000000-0005-0000-0000-000075780000}"/>
    <cellStyle name="Note 4 9 6 2 3 2" xfId="34167" xr:uid="{00000000-0005-0000-0000-000076780000}"/>
    <cellStyle name="Note 4 9 6 2 3 3" xfId="48620" xr:uid="{00000000-0005-0000-0000-000077780000}"/>
    <cellStyle name="Note 4 9 6 2 4" xfId="22297" xr:uid="{00000000-0005-0000-0000-000078780000}"/>
    <cellStyle name="Note 4 9 6 2 5" xfId="36750" xr:uid="{00000000-0005-0000-0000-000079780000}"/>
    <cellStyle name="Note 4 9 6 3" xfId="7323" xr:uid="{00000000-0005-0000-0000-00007A780000}"/>
    <cellStyle name="Note 4 9 6 3 2" xfId="24758" xr:uid="{00000000-0005-0000-0000-00007B780000}"/>
    <cellStyle name="Note 4 9 6 3 3" xfId="39211" xr:uid="{00000000-0005-0000-0000-00007C780000}"/>
    <cellStyle name="Note 4 9 6 4" xfId="9764" xr:uid="{00000000-0005-0000-0000-00007D780000}"/>
    <cellStyle name="Note 4 9 6 4 2" xfId="27199" xr:uid="{00000000-0005-0000-0000-00007E780000}"/>
    <cellStyle name="Note 4 9 6 4 3" xfId="41652" xr:uid="{00000000-0005-0000-0000-00007F780000}"/>
    <cellStyle name="Note 4 9 6 5" xfId="12184" xr:uid="{00000000-0005-0000-0000-000080780000}"/>
    <cellStyle name="Note 4 9 6 5 2" xfId="29619" xr:uid="{00000000-0005-0000-0000-000081780000}"/>
    <cellStyle name="Note 4 9 6 5 3" xfId="44072" xr:uid="{00000000-0005-0000-0000-000082780000}"/>
    <cellStyle name="Note 4 9 6 6" xfId="19191" xr:uid="{00000000-0005-0000-0000-000083780000}"/>
    <cellStyle name="Note 4 9 7" xfId="2351" xr:uid="{00000000-0005-0000-0000-000084780000}"/>
    <cellStyle name="Note 4 9 7 2" xfId="4862" xr:uid="{00000000-0005-0000-0000-000085780000}"/>
    <cellStyle name="Note 4 9 7 2 2" xfId="14272" xr:uid="{00000000-0005-0000-0000-000086780000}"/>
    <cellStyle name="Note 4 9 7 2 2 2" xfId="31707" xr:uid="{00000000-0005-0000-0000-000087780000}"/>
    <cellStyle name="Note 4 9 7 2 2 3" xfId="46160" xr:uid="{00000000-0005-0000-0000-000088780000}"/>
    <cellStyle name="Note 4 9 7 2 3" xfId="16733" xr:uid="{00000000-0005-0000-0000-000089780000}"/>
    <cellStyle name="Note 4 9 7 2 3 2" xfId="34168" xr:uid="{00000000-0005-0000-0000-00008A780000}"/>
    <cellStyle name="Note 4 9 7 2 3 3" xfId="48621" xr:uid="{00000000-0005-0000-0000-00008B780000}"/>
    <cellStyle name="Note 4 9 7 2 4" xfId="22298" xr:uid="{00000000-0005-0000-0000-00008C780000}"/>
    <cellStyle name="Note 4 9 7 2 5" xfId="36751" xr:uid="{00000000-0005-0000-0000-00008D780000}"/>
    <cellStyle name="Note 4 9 7 3" xfId="7324" xr:uid="{00000000-0005-0000-0000-00008E780000}"/>
    <cellStyle name="Note 4 9 7 3 2" xfId="24759" xr:uid="{00000000-0005-0000-0000-00008F780000}"/>
    <cellStyle name="Note 4 9 7 3 3" xfId="39212" xr:uid="{00000000-0005-0000-0000-000090780000}"/>
    <cellStyle name="Note 4 9 7 4" xfId="9765" xr:uid="{00000000-0005-0000-0000-000091780000}"/>
    <cellStyle name="Note 4 9 7 4 2" xfId="27200" xr:uid="{00000000-0005-0000-0000-000092780000}"/>
    <cellStyle name="Note 4 9 7 4 3" xfId="41653" xr:uid="{00000000-0005-0000-0000-000093780000}"/>
    <cellStyle name="Note 4 9 7 5" xfId="12185" xr:uid="{00000000-0005-0000-0000-000094780000}"/>
    <cellStyle name="Note 4 9 7 5 2" xfId="29620" xr:uid="{00000000-0005-0000-0000-000095780000}"/>
    <cellStyle name="Note 4 9 7 5 3" xfId="44073" xr:uid="{00000000-0005-0000-0000-000096780000}"/>
    <cellStyle name="Note 4 9 7 6" xfId="19192" xr:uid="{00000000-0005-0000-0000-000097780000}"/>
    <cellStyle name="Note 4 9 8" xfId="2352" xr:uid="{00000000-0005-0000-0000-000098780000}"/>
    <cellStyle name="Note 4 9 8 2" xfId="4863" xr:uid="{00000000-0005-0000-0000-000099780000}"/>
    <cellStyle name="Note 4 9 8 2 2" xfId="22299" xr:uid="{00000000-0005-0000-0000-00009A780000}"/>
    <cellStyle name="Note 4 9 8 2 3" xfId="36752" xr:uid="{00000000-0005-0000-0000-00009B780000}"/>
    <cellStyle name="Note 4 9 8 3" xfId="7325" xr:uid="{00000000-0005-0000-0000-00009C780000}"/>
    <cellStyle name="Note 4 9 8 3 2" xfId="24760" xr:uid="{00000000-0005-0000-0000-00009D780000}"/>
    <cellStyle name="Note 4 9 8 3 3" xfId="39213" xr:uid="{00000000-0005-0000-0000-00009E780000}"/>
    <cellStyle name="Note 4 9 8 4" xfId="9766" xr:uid="{00000000-0005-0000-0000-00009F780000}"/>
    <cellStyle name="Note 4 9 8 4 2" xfId="27201" xr:uid="{00000000-0005-0000-0000-0000A0780000}"/>
    <cellStyle name="Note 4 9 8 4 3" xfId="41654" xr:uid="{00000000-0005-0000-0000-0000A1780000}"/>
    <cellStyle name="Note 4 9 8 5" xfId="12186" xr:uid="{00000000-0005-0000-0000-0000A2780000}"/>
    <cellStyle name="Note 4 9 8 5 2" xfId="29621" xr:uid="{00000000-0005-0000-0000-0000A3780000}"/>
    <cellStyle name="Note 4 9 8 5 3" xfId="44074" xr:uid="{00000000-0005-0000-0000-0000A4780000}"/>
    <cellStyle name="Note 4 9 8 6" xfId="15358" xr:uid="{00000000-0005-0000-0000-0000A5780000}"/>
    <cellStyle name="Note 4 9 8 6 2" xfId="32793" xr:uid="{00000000-0005-0000-0000-0000A6780000}"/>
    <cellStyle name="Note 4 9 8 6 3" xfId="47246" xr:uid="{00000000-0005-0000-0000-0000A7780000}"/>
    <cellStyle name="Note 4 9 8 7" xfId="19193" xr:uid="{00000000-0005-0000-0000-0000A8780000}"/>
    <cellStyle name="Note 4 9 8 8" xfId="20520" xr:uid="{00000000-0005-0000-0000-0000A9780000}"/>
    <cellStyle name="Note 4 9 9" xfId="4844" xr:uid="{00000000-0005-0000-0000-0000AA780000}"/>
    <cellStyle name="Note 4 9 9 2" xfId="14258" xr:uid="{00000000-0005-0000-0000-0000AB780000}"/>
    <cellStyle name="Note 4 9 9 2 2" xfId="31693" xr:uid="{00000000-0005-0000-0000-0000AC780000}"/>
    <cellStyle name="Note 4 9 9 2 3" xfId="46146" xr:uid="{00000000-0005-0000-0000-0000AD780000}"/>
    <cellStyle name="Note 4 9 9 3" xfId="16719" xr:uid="{00000000-0005-0000-0000-0000AE780000}"/>
    <cellStyle name="Note 4 9 9 3 2" xfId="34154" xr:uid="{00000000-0005-0000-0000-0000AF780000}"/>
    <cellStyle name="Note 4 9 9 3 3" xfId="48607" xr:uid="{00000000-0005-0000-0000-0000B0780000}"/>
    <cellStyle name="Note 4 9 9 4" xfId="22280" xr:uid="{00000000-0005-0000-0000-0000B1780000}"/>
    <cellStyle name="Note 4 9 9 5" xfId="36733" xr:uid="{00000000-0005-0000-0000-0000B2780000}"/>
    <cellStyle name="Note 40" xfId="2353" xr:uid="{00000000-0005-0000-0000-0000B3780000}"/>
    <cellStyle name="Note 40 2" xfId="2354" xr:uid="{00000000-0005-0000-0000-0000B4780000}"/>
    <cellStyle name="Note 40 2 2" xfId="4865" xr:uid="{00000000-0005-0000-0000-0000B5780000}"/>
    <cellStyle name="Note 40 2 2 2" xfId="14274" xr:uid="{00000000-0005-0000-0000-0000B6780000}"/>
    <cellStyle name="Note 40 2 2 2 2" xfId="31709" xr:uid="{00000000-0005-0000-0000-0000B7780000}"/>
    <cellStyle name="Note 40 2 2 2 3" xfId="46162" xr:uid="{00000000-0005-0000-0000-0000B8780000}"/>
    <cellStyle name="Note 40 2 2 3" xfId="16735" xr:uid="{00000000-0005-0000-0000-0000B9780000}"/>
    <cellStyle name="Note 40 2 2 3 2" xfId="34170" xr:uid="{00000000-0005-0000-0000-0000BA780000}"/>
    <cellStyle name="Note 40 2 2 3 3" xfId="48623" xr:uid="{00000000-0005-0000-0000-0000BB780000}"/>
    <cellStyle name="Note 40 2 2 4" xfId="22301" xr:uid="{00000000-0005-0000-0000-0000BC780000}"/>
    <cellStyle name="Note 40 2 2 5" xfId="36754" xr:uid="{00000000-0005-0000-0000-0000BD780000}"/>
    <cellStyle name="Note 40 2 3" xfId="7327" xr:uid="{00000000-0005-0000-0000-0000BE780000}"/>
    <cellStyle name="Note 40 2 3 2" xfId="24762" xr:uid="{00000000-0005-0000-0000-0000BF780000}"/>
    <cellStyle name="Note 40 2 3 3" xfId="39215" xr:uid="{00000000-0005-0000-0000-0000C0780000}"/>
    <cellStyle name="Note 40 2 4" xfId="9768" xr:uid="{00000000-0005-0000-0000-0000C1780000}"/>
    <cellStyle name="Note 40 2 4 2" xfId="27203" xr:uid="{00000000-0005-0000-0000-0000C2780000}"/>
    <cellStyle name="Note 40 2 4 3" xfId="41656" xr:uid="{00000000-0005-0000-0000-0000C3780000}"/>
    <cellStyle name="Note 40 2 5" xfId="12188" xr:uid="{00000000-0005-0000-0000-0000C4780000}"/>
    <cellStyle name="Note 40 2 5 2" xfId="29623" xr:uid="{00000000-0005-0000-0000-0000C5780000}"/>
    <cellStyle name="Note 40 2 5 3" xfId="44076" xr:uid="{00000000-0005-0000-0000-0000C6780000}"/>
    <cellStyle name="Note 40 2 6" xfId="19195" xr:uid="{00000000-0005-0000-0000-0000C7780000}"/>
    <cellStyle name="Note 40 3" xfId="2355" xr:uid="{00000000-0005-0000-0000-0000C8780000}"/>
    <cellStyle name="Note 40 3 2" xfId="4866" xr:uid="{00000000-0005-0000-0000-0000C9780000}"/>
    <cellStyle name="Note 40 3 2 2" xfId="14275" xr:uid="{00000000-0005-0000-0000-0000CA780000}"/>
    <cellStyle name="Note 40 3 2 2 2" xfId="31710" xr:uid="{00000000-0005-0000-0000-0000CB780000}"/>
    <cellStyle name="Note 40 3 2 2 3" xfId="46163" xr:uid="{00000000-0005-0000-0000-0000CC780000}"/>
    <cellStyle name="Note 40 3 2 3" xfId="16736" xr:uid="{00000000-0005-0000-0000-0000CD780000}"/>
    <cellStyle name="Note 40 3 2 3 2" xfId="34171" xr:uid="{00000000-0005-0000-0000-0000CE780000}"/>
    <cellStyle name="Note 40 3 2 3 3" xfId="48624" xr:uid="{00000000-0005-0000-0000-0000CF780000}"/>
    <cellStyle name="Note 40 3 2 4" xfId="22302" xr:uid="{00000000-0005-0000-0000-0000D0780000}"/>
    <cellStyle name="Note 40 3 2 5" xfId="36755" xr:uid="{00000000-0005-0000-0000-0000D1780000}"/>
    <cellStyle name="Note 40 3 3" xfId="7328" xr:uid="{00000000-0005-0000-0000-0000D2780000}"/>
    <cellStyle name="Note 40 3 3 2" xfId="24763" xr:uid="{00000000-0005-0000-0000-0000D3780000}"/>
    <cellStyle name="Note 40 3 3 3" xfId="39216" xr:uid="{00000000-0005-0000-0000-0000D4780000}"/>
    <cellStyle name="Note 40 3 4" xfId="9769" xr:uid="{00000000-0005-0000-0000-0000D5780000}"/>
    <cellStyle name="Note 40 3 4 2" xfId="27204" xr:uid="{00000000-0005-0000-0000-0000D6780000}"/>
    <cellStyle name="Note 40 3 4 3" xfId="41657" xr:uid="{00000000-0005-0000-0000-0000D7780000}"/>
    <cellStyle name="Note 40 3 5" xfId="12189" xr:uid="{00000000-0005-0000-0000-0000D8780000}"/>
    <cellStyle name="Note 40 3 5 2" xfId="29624" xr:uid="{00000000-0005-0000-0000-0000D9780000}"/>
    <cellStyle name="Note 40 3 5 3" xfId="44077" xr:uid="{00000000-0005-0000-0000-0000DA780000}"/>
    <cellStyle name="Note 40 3 6" xfId="19196" xr:uid="{00000000-0005-0000-0000-0000DB780000}"/>
    <cellStyle name="Note 40 4" xfId="2356" xr:uid="{00000000-0005-0000-0000-0000DC780000}"/>
    <cellStyle name="Note 40 4 2" xfId="4867" xr:uid="{00000000-0005-0000-0000-0000DD780000}"/>
    <cellStyle name="Note 40 4 2 2" xfId="22303" xr:uid="{00000000-0005-0000-0000-0000DE780000}"/>
    <cellStyle name="Note 40 4 2 3" xfId="36756" xr:uid="{00000000-0005-0000-0000-0000DF780000}"/>
    <cellStyle name="Note 40 4 3" xfId="7329" xr:uid="{00000000-0005-0000-0000-0000E0780000}"/>
    <cellStyle name="Note 40 4 3 2" xfId="24764" xr:uid="{00000000-0005-0000-0000-0000E1780000}"/>
    <cellStyle name="Note 40 4 3 3" xfId="39217" xr:uid="{00000000-0005-0000-0000-0000E2780000}"/>
    <cellStyle name="Note 40 4 4" xfId="9770" xr:uid="{00000000-0005-0000-0000-0000E3780000}"/>
    <cellStyle name="Note 40 4 4 2" xfId="27205" xr:uid="{00000000-0005-0000-0000-0000E4780000}"/>
    <cellStyle name="Note 40 4 4 3" xfId="41658" xr:uid="{00000000-0005-0000-0000-0000E5780000}"/>
    <cellStyle name="Note 40 4 5" xfId="12190" xr:uid="{00000000-0005-0000-0000-0000E6780000}"/>
    <cellStyle name="Note 40 4 5 2" xfId="29625" xr:uid="{00000000-0005-0000-0000-0000E7780000}"/>
    <cellStyle name="Note 40 4 5 3" xfId="44078" xr:uid="{00000000-0005-0000-0000-0000E8780000}"/>
    <cellStyle name="Note 40 4 6" xfId="15359" xr:uid="{00000000-0005-0000-0000-0000E9780000}"/>
    <cellStyle name="Note 40 4 6 2" xfId="32794" xr:uid="{00000000-0005-0000-0000-0000EA780000}"/>
    <cellStyle name="Note 40 4 6 3" xfId="47247" xr:uid="{00000000-0005-0000-0000-0000EB780000}"/>
    <cellStyle name="Note 40 4 7" xfId="19197" xr:uid="{00000000-0005-0000-0000-0000EC780000}"/>
    <cellStyle name="Note 40 4 8" xfId="20521" xr:uid="{00000000-0005-0000-0000-0000ED780000}"/>
    <cellStyle name="Note 40 5" xfId="4864" xr:uid="{00000000-0005-0000-0000-0000EE780000}"/>
    <cellStyle name="Note 40 5 2" xfId="14273" xr:uid="{00000000-0005-0000-0000-0000EF780000}"/>
    <cellStyle name="Note 40 5 2 2" xfId="31708" xr:uid="{00000000-0005-0000-0000-0000F0780000}"/>
    <cellStyle name="Note 40 5 2 3" xfId="46161" xr:uid="{00000000-0005-0000-0000-0000F1780000}"/>
    <cellStyle name="Note 40 5 3" xfId="16734" xr:uid="{00000000-0005-0000-0000-0000F2780000}"/>
    <cellStyle name="Note 40 5 3 2" xfId="34169" xr:uid="{00000000-0005-0000-0000-0000F3780000}"/>
    <cellStyle name="Note 40 5 3 3" xfId="48622" xr:uid="{00000000-0005-0000-0000-0000F4780000}"/>
    <cellStyle name="Note 40 5 4" xfId="22300" xr:uid="{00000000-0005-0000-0000-0000F5780000}"/>
    <cellStyle name="Note 40 5 5" xfId="36753" xr:uid="{00000000-0005-0000-0000-0000F6780000}"/>
    <cellStyle name="Note 40 6" xfId="7326" xr:uid="{00000000-0005-0000-0000-0000F7780000}"/>
    <cellStyle name="Note 40 6 2" xfId="24761" xr:uid="{00000000-0005-0000-0000-0000F8780000}"/>
    <cellStyle name="Note 40 6 3" xfId="39214" xr:uid="{00000000-0005-0000-0000-0000F9780000}"/>
    <cellStyle name="Note 40 7" xfId="9767" xr:uid="{00000000-0005-0000-0000-0000FA780000}"/>
    <cellStyle name="Note 40 7 2" xfId="27202" xr:uid="{00000000-0005-0000-0000-0000FB780000}"/>
    <cellStyle name="Note 40 7 3" xfId="41655" xr:uid="{00000000-0005-0000-0000-0000FC780000}"/>
    <cellStyle name="Note 40 8" xfId="12187" xr:uid="{00000000-0005-0000-0000-0000FD780000}"/>
    <cellStyle name="Note 40 8 2" xfId="29622" xr:uid="{00000000-0005-0000-0000-0000FE780000}"/>
    <cellStyle name="Note 40 8 3" xfId="44075" xr:uid="{00000000-0005-0000-0000-0000FF780000}"/>
    <cellStyle name="Note 40 9" xfId="19194" xr:uid="{00000000-0005-0000-0000-000000790000}"/>
    <cellStyle name="Note 41" xfId="35193" xr:uid="{00000000-0005-0000-0000-000001790000}"/>
    <cellStyle name="Note 41 2" xfId="35194" xr:uid="{00000000-0005-0000-0000-000002790000}"/>
    <cellStyle name="Note 41 2 2" xfId="35195" xr:uid="{00000000-0005-0000-0000-000003790000}"/>
    <cellStyle name="Note 41 3" xfId="35196" xr:uid="{00000000-0005-0000-0000-000004790000}"/>
    <cellStyle name="Note 5" xfId="2357" xr:uid="{00000000-0005-0000-0000-000005790000}"/>
    <cellStyle name="Note 5 10" xfId="2358" xr:uid="{00000000-0005-0000-0000-000006790000}"/>
    <cellStyle name="Note 5 10 10" xfId="7331" xr:uid="{00000000-0005-0000-0000-000007790000}"/>
    <cellStyle name="Note 5 10 10 2" xfId="24766" xr:uid="{00000000-0005-0000-0000-000008790000}"/>
    <cellStyle name="Note 5 10 10 3" xfId="39219" xr:uid="{00000000-0005-0000-0000-000009790000}"/>
    <cellStyle name="Note 5 10 11" xfId="9772" xr:uid="{00000000-0005-0000-0000-00000A790000}"/>
    <cellStyle name="Note 5 10 11 2" xfId="27207" xr:uid="{00000000-0005-0000-0000-00000B790000}"/>
    <cellStyle name="Note 5 10 11 3" xfId="41660" xr:uid="{00000000-0005-0000-0000-00000C790000}"/>
    <cellStyle name="Note 5 10 12" xfId="12192" xr:uid="{00000000-0005-0000-0000-00000D790000}"/>
    <cellStyle name="Note 5 10 12 2" xfId="29627" xr:uid="{00000000-0005-0000-0000-00000E790000}"/>
    <cellStyle name="Note 5 10 12 3" xfId="44080" xr:uid="{00000000-0005-0000-0000-00000F790000}"/>
    <cellStyle name="Note 5 10 13" xfId="19199" xr:uid="{00000000-0005-0000-0000-000010790000}"/>
    <cellStyle name="Note 5 10 2" xfId="2359" xr:uid="{00000000-0005-0000-0000-000011790000}"/>
    <cellStyle name="Note 5 10 2 2" xfId="2360" xr:uid="{00000000-0005-0000-0000-000012790000}"/>
    <cellStyle name="Note 5 10 2 2 2" xfId="4871" xr:uid="{00000000-0005-0000-0000-000013790000}"/>
    <cellStyle name="Note 5 10 2 2 2 2" xfId="14279" xr:uid="{00000000-0005-0000-0000-000014790000}"/>
    <cellStyle name="Note 5 10 2 2 2 2 2" xfId="31714" xr:uid="{00000000-0005-0000-0000-000015790000}"/>
    <cellStyle name="Note 5 10 2 2 2 2 3" xfId="46167" xr:uid="{00000000-0005-0000-0000-000016790000}"/>
    <cellStyle name="Note 5 10 2 2 2 3" xfId="16740" xr:uid="{00000000-0005-0000-0000-000017790000}"/>
    <cellStyle name="Note 5 10 2 2 2 3 2" xfId="34175" xr:uid="{00000000-0005-0000-0000-000018790000}"/>
    <cellStyle name="Note 5 10 2 2 2 3 3" xfId="48628" xr:uid="{00000000-0005-0000-0000-000019790000}"/>
    <cellStyle name="Note 5 10 2 2 2 4" xfId="22307" xr:uid="{00000000-0005-0000-0000-00001A790000}"/>
    <cellStyle name="Note 5 10 2 2 2 5" xfId="36760" xr:uid="{00000000-0005-0000-0000-00001B790000}"/>
    <cellStyle name="Note 5 10 2 2 3" xfId="7333" xr:uid="{00000000-0005-0000-0000-00001C790000}"/>
    <cellStyle name="Note 5 10 2 2 3 2" xfId="24768" xr:uid="{00000000-0005-0000-0000-00001D790000}"/>
    <cellStyle name="Note 5 10 2 2 3 3" xfId="39221" xr:uid="{00000000-0005-0000-0000-00001E790000}"/>
    <cellStyle name="Note 5 10 2 2 4" xfId="9774" xr:uid="{00000000-0005-0000-0000-00001F790000}"/>
    <cellStyle name="Note 5 10 2 2 4 2" xfId="27209" xr:uid="{00000000-0005-0000-0000-000020790000}"/>
    <cellStyle name="Note 5 10 2 2 4 3" xfId="41662" xr:uid="{00000000-0005-0000-0000-000021790000}"/>
    <cellStyle name="Note 5 10 2 2 5" xfId="12194" xr:uid="{00000000-0005-0000-0000-000022790000}"/>
    <cellStyle name="Note 5 10 2 2 5 2" xfId="29629" xr:uid="{00000000-0005-0000-0000-000023790000}"/>
    <cellStyle name="Note 5 10 2 2 5 3" xfId="44082" xr:uid="{00000000-0005-0000-0000-000024790000}"/>
    <cellStyle name="Note 5 10 2 2 6" xfId="19201" xr:uid="{00000000-0005-0000-0000-000025790000}"/>
    <cellStyle name="Note 5 10 2 3" xfId="2361" xr:uid="{00000000-0005-0000-0000-000026790000}"/>
    <cellStyle name="Note 5 10 2 3 2" xfId="4872" xr:uid="{00000000-0005-0000-0000-000027790000}"/>
    <cellStyle name="Note 5 10 2 3 2 2" xfId="14280" xr:uid="{00000000-0005-0000-0000-000028790000}"/>
    <cellStyle name="Note 5 10 2 3 2 2 2" xfId="31715" xr:uid="{00000000-0005-0000-0000-000029790000}"/>
    <cellStyle name="Note 5 10 2 3 2 2 3" xfId="46168" xr:uid="{00000000-0005-0000-0000-00002A790000}"/>
    <cellStyle name="Note 5 10 2 3 2 3" xfId="16741" xr:uid="{00000000-0005-0000-0000-00002B790000}"/>
    <cellStyle name="Note 5 10 2 3 2 3 2" xfId="34176" xr:uid="{00000000-0005-0000-0000-00002C790000}"/>
    <cellStyle name="Note 5 10 2 3 2 3 3" xfId="48629" xr:uid="{00000000-0005-0000-0000-00002D790000}"/>
    <cellStyle name="Note 5 10 2 3 2 4" xfId="22308" xr:uid="{00000000-0005-0000-0000-00002E790000}"/>
    <cellStyle name="Note 5 10 2 3 2 5" xfId="36761" xr:uid="{00000000-0005-0000-0000-00002F790000}"/>
    <cellStyle name="Note 5 10 2 3 3" xfId="7334" xr:uid="{00000000-0005-0000-0000-000030790000}"/>
    <cellStyle name="Note 5 10 2 3 3 2" xfId="24769" xr:uid="{00000000-0005-0000-0000-000031790000}"/>
    <cellStyle name="Note 5 10 2 3 3 3" xfId="39222" xr:uid="{00000000-0005-0000-0000-000032790000}"/>
    <cellStyle name="Note 5 10 2 3 4" xfId="9775" xr:uid="{00000000-0005-0000-0000-000033790000}"/>
    <cellStyle name="Note 5 10 2 3 4 2" xfId="27210" xr:uid="{00000000-0005-0000-0000-000034790000}"/>
    <cellStyle name="Note 5 10 2 3 4 3" xfId="41663" xr:uid="{00000000-0005-0000-0000-000035790000}"/>
    <cellStyle name="Note 5 10 2 3 5" xfId="12195" xr:uid="{00000000-0005-0000-0000-000036790000}"/>
    <cellStyle name="Note 5 10 2 3 5 2" xfId="29630" xr:uid="{00000000-0005-0000-0000-000037790000}"/>
    <cellStyle name="Note 5 10 2 3 5 3" xfId="44083" xr:uid="{00000000-0005-0000-0000-000038790000}"/>
    <cellStyle name="Note 5 10 2 3 6" xfId="19202" xr:uid="{00000000-0005-0000-0000-000039790000}"/>
    <cellStyle name="Note 5 10 2 4" xfId="2362" xr:uid="{00000000-0005-0000-0000-00003A790000}"/>
    <cellStyle name="Note 5 10 2 4 2" xfId="4873" xr:uid="{00000000-0005-0000-0000-00003B790000}"/>
    <cellStyle name="Note 5 10 2 4 2 2" xfId="22309" xr:uid="{00000000-0005-0000-0000-00003C790000}"/>
    <cellStyle name="Note 5 10 2 4 2 3" xfId="36762" xr:uid="{00000000-0005-0000-0000-00003D790000}"/>
    <cellStyle name="Note 5 10 2 4 3" xfId="7335" xr:uid="{00000000-0005-0000-0000-00003E790000}"/>
    <cellStyle name="Note 5 10 2 4 3 2" xfId="24770" xr:uid="{00000000-0005-0000-0000-00003F790000}"/>
    <cellStyle name="Note 5 10 2 4 3 3" xfId="39223" xr:uid="{00000000-0005-0000-0000-000040790000}"/>
    <cellStyle name="Note 5 10 2 4 4" xfId="9776" xr:uid="{00000000-0005-0000-0000-000041790000}"/>
    <cellStyle name="Note 5 10 2 4 4 2" xfId="27211" xr:uid="{00000000-0005-0000-0000-000042790000}"/>
    <cellStyle name="Note 5 10 2 4 4 3" xfId="41664" xr:uid="{00000000-0005-0000-0000-000043790000}"/>
    <cellStyle name="Note 5 10 2 4 5" xfId="12196" xr:uid="{00000000-0005-0000-0000-000044790000}"/>
    <cellStyle name="Note 5 10 2 4 5 2" xfId="29631" xr:uid="{00000000-0005-0000-0000-000045790000}"/>
    <cellStyle name="Note 5 10 2 4 5 3" xfId="44084" xr:uid="{00000000-0005-0000-0000-000046790000}"/>
    <cellStyle name="Note 5 10 2 4 6" xfId="15360" xr:uid="{00000000-0005-0000-0000-000047790000}"/>
    <cellStyle name="Note 5 10 2 4 6 2" xfId="32795" xr:uid="{00000000-0005-0000-0000-000048790000}"/>
    <cellStyle name="Note 5 10 2 4 6 3" xfId="47248" xr:uid="{00000000-0005-0000-0000-000049790000}"/>
    <cellStyle name="Note 5 10 2 4 7" xfId="19203" xr:uid="{00000000-0005-0000-0000-00004A790000}"/>
    <cellStyle name="Note 5 10 2 4 8" xfId="20522" xr:uid="{00000000-0005-0000-0000-00004B790000}"/>
    <cellStyle name="Note 5 10 2 5" xfId="4870" xr:uid="{00000000-0005-0000-0000-00004C790000}"/>
    <cellStyle name="Note 5 10 2 5 2" xfId="14278" xr:uid="{00000000-0005-0000-0000-00004D790000}"/>
    <cellStyle name="Note 5 10 2 5 2 2" xfId="31713" xr:uid="{00000000-0005-0000-0000-00004E790000}"/>
    <cellStyle name="Note 5 10 2 5 2 3" xfId="46166" xr:uid="{00000000-0005-0000-0000-00004F790000}"/>
    <cellStyle name="Note 5 10 2 5 3" xfId="16739" xr:uid="{00000000-0005-0000-0000-000050790000}"/>
    <cellStyle name="Note 5 10 2 5 3 2" xfId="34174" xr:uid="{00000000-0005-0000-0000-000051790000}"/>
    <cellStyle name="Note 5 10 2 5 3 3" xfId="48627" xr:uid="{00000000-0005-0000-0000-000052790000}"/>
    <cellStyle name="Note 5 10 2 5 4" xfId="22306" xr:uid="{00000000-0005-0000-0000-000053790000}"/>
    <cellStyle name="Note 5 10 2 5 5" xfId="36759" xr:uid="{00000000-0005-0000-0000-000054790000}"/>
    <cellStyle name="Note 5 10 2 6" xfId="7332" xr:uid="{00000000-0005-0000-0000-000055790000}"/>
    <cellStyle name="Note 5 10 2 6 2" xfId="24767" xr:uid="{00000000-0005-0000-0000-000056790000}"/>
    <cellStyle name="Note 5 10 2 6 3" xfId="39220" xr:uid="{00000000-0005-0000-0000-000057790000}"/>
    <cellStyle name="Note 5 10 2 7" xfId="9773" xr:uid="{00000000-0005-0000-0000-000058790000}"/>
    <cellStyle name="Note 5 10 2 7 2" xfId="27208" xr:uid="{00000000-0005-0000-0000-000059790000}"/>
    <cellStyle name="Note 5 10 2 7 3" xfId="41661" xr:uid="{00000000-0005-0000-0000-00005A790000}"/>
    <cellStyle name="Note 5 10 2 8" xfId="12193" xr:uid="{00000000-0005-0000-0000-00005B790000}"/>
    <cellStyle name="Note 5 10 2 8 2" xfId="29628" xr:uid="{00000000-0005-0000-0000-00005C790000}"/>
    <cellStyle name="Note 5 10 2 8 3" xfId="44081" xr:uid="{00000000-0005-0000-0000-00005D790000}"/>
    <cellStyle name="Note 5 10 2 9" xfId="19200" xr:uid="{00000000-0005-0000-0000-00005E790000}"/>
    <cellStyle name="Note 5 10 3" xfId="2363" xr:uid="{00000000-0005-0000-0000-00005F790000}"/>
    <cellStyle name="Note 5 10 3 2" xfId="2364" xr:uid="{00000000-0005-0000-0000-000060790000}"/>
    <cellStyle name="Note 5 10 3 2 2" xfId="4875" xr:uid="{00000000-0005-0000-0000-000061790000}"/>
    <cellStyle name="Note 5 10 3 2 2 2" xfId="14282" xr:uid="{00000000-0005-0000-0000-000062790000}"/>
    <cellStyle name="Note 5 10 3 2 2 2 2" xfId="31717" xr:uid="{00000000-0005-0000-0000-000063790000}"/>
    <cellStyle name="Note 5 10 3 2 2 2 3" xfId="46170" xr:uid="{00000000-0005-0000-0000-000064790000}"/>
    <cellStyle name="Note 5 10 3 2 2 3" xfId="16743" xr:uid="{00000000-0005-0000-0000-000065790000}"/>
    <cellStyle name="Note 5 10 3 2 2 3 2" xfId="34178" xr:uid="{00000000-0005-0000-0000-000066790000}"/>
    <cellStyle name="Note 5 10 3 2 2 3 3" xfId="48631" xr:uid="{00000000-0005-0000-0000-000067790000}"/>
    <cellStyle name="Note 5 10 3 2 2 4" xfId="22311" xr:uid="{00000000-0005-0000-0000-000068790000}"/>
    <cellStyle name="Note 5 10 3 2 2 5" xfId="36764" xr:uid="{00000000-0005-0000-0000-000069790000}"/>
    <cellStyle name="Note 5 10 3 2 3" xfId="7337" xr:uid="{00000000-0005-0000-0000-00006A790000}"/>
    <cellStyle name="Note 5 10 3 2 3 2" xfId="24772" xr:uid="{00000000-0005-0000-0000-00006B790000}"/>
    <cellStyle name="Note 5 10 3 2 3 3" xfId="39225" xr:uid="{00000000-0005-0000-0000-00006C790000}"/>
    <cellStyle name="Note 5 10 3 2 4" xfId="9778" xr:uid="{00000000-0005-0000-0000-00006D790000}"/>
    <cellStyle name="Note 5 10 3 2 4 2" xfId="27213" xr:uid="{00000000-0005-0000-0000-00006E790000}"/>
    <cellStyle name="Note 5 10 3 2 4 3" xfId="41666" xr:uid="{00000000-0005-0000-0000-00006F790000}"/>
    <cellStyle name="Note 5 10 3 2 5" xfId="12198" xr:uid="{00000000-0005-0000-0000-000070790000}"/>
    <cellStyle name="Note 5 10 3 2 5 2" xfId="29633" xr:uid="{00000000-0005-0000-0000-000071790000}"/>
    <cellStyle name="Note 5 10 3 2 5 3" xfId="44086" xr:uid="{00000000-0005-0000-0000-000072790000}"/>
    <cellStyle name="Note 5 10 3 2 6" xfId="19205" xr:uid="{00000000-0005-0000-0000-000073790000}"/>
    <cellStyle name="Note 5 10 3 3" xfId="2365" xr:uid="{00000000-0005-0000-0000-000074790000}"/>
    <cellStyle name="Note 5 10 3 3 2" xfId="4876" xr:uid="{00000000-0005-0000-0000-000075790000}"/>
    <cellStyle name="Note 5 10 3 3 2 2" xfId="14283" xr:uid="{00000000-0005-0000-0000-000076790000}"/>
    <cellStyle name="Note 5 10 3 3 2 2 2" xfId="31718" xr:uid="{00000000-0005-0000-0000-000077790000}"/>
    <cellStyle name="Note 5 10 3 3 2 2 3" xfId="46171" xr:uid="{00000000-0005-0000-0000-000078790000}"/>
    <cellStyle name="Note 5 10 3 3 2 3" xfId="16744" xr:uid="{00000000-0005-0000-0000-000079790000}"/>
    <cellStyle name="Note 5 10 3 3 2 3 2" xfId="34179" xr:uid="{00000000-0005-0000-0000-00007A790000}"/>
    <cellStyle name="Note 5 10 3 3 2 3 3" xfId="48632" xr:uid="{00000000-0005-0000-0000-00007B790000}"/>
    <cellStyle name="Note 5 10 3 3 2 4" xfId="22312" xr:uid="{00000000-0005-0000-0000-00007C790000}"/>
    <cellStyle name="Note 5 10 3 3 2 5" xfId="36765" xr:uid="{00000000-0005-0000-0000-00007D790000}"/>
    <cellStyle name="Note 5 10 3 3 3" xfId="7338" xr:uid="{00000000-0005-0000-0000-00007E790000}"/>
    <cellStyle name="Note 5 10 3 3 3 2" xfId="24773" xr:uid="{00000000-0005-0000-0000-00007F790000}"/>
    <cellStyle name="Note 5 10 3 3 3 3" xfId="39226" xr:uid="{00000000-0005-0000-0000-000080790000}"/>
    <cellStyle name="Note 5 10 3 3 4" xfId="9779" xr:uid="{00000000-0005-0000-0000-000081790000}"/>
    <cellStyle name="Note 5 10 3 3 4 2" xfId="27214" xr:uid="{00000000-0005-0000-0000-000082790000}"/>
    <cellStyle name="Note 5 10 3 3 4 3" xfId="41667" xr:uid="{00000000-0005-0000-0000-000083790000}"/>
    <cellStyle name="Note 5 10 3 3 5" xfId="12199" xr:uid="{00000000-0005-0000-0000-000084790000}"/>
    <cellStyle name="Note 5 10 3 3 5 2" xfId="29634" xr:uid="{00000000-0005-0000-0000-000085790000}"/>
    <cellStyle name="Note 5 10 3 3 5 3" xfId="44087" xr:uid="{00000000-0005-0000-0000-000086790000}"/>
    <cellStyle name="Note 5 10 3 3 6" xfId="19206" xr:uid="{00000000-0005-0000-0000-000087790000}"/>
    <cellStyle name="Note 5 10 3 4" xfId="2366" xr:uid="{00000000-0005-0000-0000-000088790000}"/>
    <cellStyle name="Note 5 10 3 4 2" xfId="4877" xr:uid="{00000000-0005-0000-0000-000089790000}"/>
    <cellStyle name="Note 5 10 3 4 2 2" xfId="22313" xr:uid="{00000000-0005-0000-0000-00008A790000}"/>
    <cellStyle name="Note 5 10 3 4 2 3" xfId="36766" xr:uid="{00000000-0005-0000-0000-00008B790000}"/>
    <cellStyle name="Note 5 10 3 4 3" xfId="7339" xr:uid="{00000000-0005-0000-0000-00008C790000}"/>
    <cellStyle name="Note 5 10 3 4 3 2" xfId="24774" xr:uid="{00000000-0005-0000-0000-00008D790000}"/>
    <cellStyle name="Note 5 10 3 4 3 3" xfId="39227" xr:uid="{00000000-0005-0000-0000-00008E790000}"/>
    <cellStyle name="Note 5 10 3 4 4" xfId="9780" xr:uid="{00000000-0005-0000-0000-00008F790000}"/>
    <cellStyle name="Note 5 10 3 4 4 2" xfId="27215" xr:uid="{00000000-0005-0000-0000-000090790000}"/>
    <cellStyle name="Note 5 10 3 4 4 3" xfId="41668" xr:uid="{00000000-0005-0000-0000-000091790000}"/>
    <cellStyle name="Note 5 10 3 4 5" xfId="12200" xr:uid="{00000000-0005-0000-0000-000092790000}"/>
    <cellStyle name="Note 5 10 3 4 5 2" xfId="29635" xr:uid="{00000000-0005-0000-0000-000093790000}"/>
    <cellStyle name="Note 5 10 3 4 5 3" xfId="44088" xr:uid="{00000000-0005-0000-0000-000094790000}"/>
    <cellStyle name="Note 5 10 3 4 6" xfId="15361" xr:uid="{00000000-0005-0000-0000-000095790000}"/>
    <cellStyle name="Note 5 10 3 4 6 2" xfId="32796" xr:uid="{00000000-0005-0000-0000-000096790000}"/>
    <cellStyle name="Note 5 10 3 4 6 3" xfId="47249" xr:uid="{00000000-0005-0000-0000-000097790000}"/>
    <cellStyle name="Note 5 10 3 4 7" xfId="19207" xr:uid="{00000000-0005-0000-0000-000098790000}"/>
    <cellStyle name="Note 5 10 3 4 8" xfId="20523" xr:uid="{00000000-0005-0000-0000-000099790000}"/>
    <cellStyle name="Note 5 10 3 5" xfId="4874" xr:uid="{00000000-0005-0000-0000-00009A790000}"/>
    <cellStyle name="Note 5 10 3 5 2" xfId="14281" xr:uid="{00000000-0005-0000-0000-00009B790000}"/>
    <cellStyle name="Note 5 10 3 5 2 2" xfId="31716" xr:uid="{00000000-0005-0000-0000-00009C790000}"/>
    <cellStyle name="Note 5 10 3 5 2 3" xfId="46169" xr:uid="{00000000-0005-0000-0000-00009D790000}"/>
    <cellStyle name="Note 5 10 3 5 3" xfId="16742" xr:uid="{00000000-0005-0000-0000-00009E790000}"/>
    <cellStyle name="Note 5 10 3 5 3 2" xfId="34177" xr:uid="{00000000-0005-0000-0000-00009F790000}"/>
    <cellStyle name="Note 5 10 3 5 3 3" xfId="48630" xr:uid="{00000000-0005-0000-0000-0000A0790000}"/>
    <cellStyle name="Note 5 10 3 5 4" xfId="22310" xr:uid="{00000000-0005-0000-0000-0000A1790000}"/>
    <cellStyle name="Note 5 10 3 5 5" xfId="36763" xr:uid="{00000000-0005-0000-0000-0000A2790000}"/>
    <cellStyle name="Note 5 10 3 6" xfId="7336" xr:uid="{00000000-0005-0000-0000-0000A3790000}"/>
    <cellStyle name="Note 5 10 3 6 2" xfId="24771" xr:uid="{00000000-0005-0000-0000-0000A4790000}"/>
    <cellStyle name="Note 5 10 3 6 3" xfId="39224" xr:uid="{00000000-0005-0000-0000-0000A5790000}"/>
    <cellStyle name="Note 5 10 3 7" xfId="9777" xr:uid="{00000000-0005-0000-0000-0000A6790000}"/>
    <cellStyle name="Note 5 10 3 7 2" xfId="27212" xr:uid="{00000000-0005-0000-0000-0000A7790000}"/>
    <cellStyle name="Note 5 10 3 7 3" xfId="41665" xr:uid="{00000000-0005-0000-0000-0000A8790000}"/>
    <cellStyle name="Note 5 10 3 8" xfId="12197" xr:uid="{00000000-0005-0000-0000-0000A9790000}"/>
    <cellStyle name="Note 5 10 3 8 2" xfId="29632" xr:uid="{00000000-0005-0000-0000-0000AA790000}"/>
    <cellStyle name="Note 5 10 3 8 3" xfId="44085" xr:uid="{00000000-0005-0000-0000-0000AB790000}"/>
    <cellStyle name="Note 5 10 3 9" xfId="19204" xr:uid="{00000000-0005-0000-0000-0000AC790000}"/>
    <cellStyle name="Note 5 10 4" xfId="2367" xr:uid="{00000000-0005-0000-0000-0000AD790000}"/>
    <cellStyle name="Note 5 10 4 2" xfId="2368" xr:uid="{00000000-0005-0000-0000-0000AE790000}"/>
    <cellStyle name="Note 5 10 4 2 2" xfId="4879" xr:uid="{00000000-0005-0000-0000-0000AF790000}"/>
    <cellStyle name="Note 5 10 4 2 2 2" xfId="14285" xr:uid="{00000000-0005-0000-0000-0000B0790000}"/>
    <cellStyle name="Note 5 10 4 2 2 2 2" xfId="31720" xr:uid="{00000000-0005-0000-0000-0000B1790000}"/>
    <cellStyle name="Note 5 10 4 2 2 2 3" xfId="46173" xr:uid="{00000000-0005-0000-0000-0000B2790000}"/>
    <cellStyle name="Note 5 10 4 2 2 3" xfId="16746" xr:uid="{00000000-0005-0000-0000-0000B3790000}"/>
    <cellStyle name="Note 5 10 4 2 2 3 2" xfId="34181" xr:uid="{00000000-0005-0000-0000-0000B4790000}"/>
    <cellStyle name="Note 5 10 4 2 2 3 3" xfId="48634" xr:uid="{00000000-0005-0000-0000-0000B5790000}"/>
    <cellStyle name="Note 5 10 4 2 2 4" xfId="22315" xr:uid="{00000000-0005-0000-0000-0000B6790000}"/>
    <cellStyle name="Note 5 10 4 2 2 5" xfId="36768" xr:uid="{00000000-0005-0000-0000-0000B7790000}"/>
    <cellStyle name="Note 5 10 4 2 3" xfId="7341" xr:uid="{00000000-0005-0000-0000-0000B8790000}"/>
    <cellStyle name="Note 5 10 4 2 3 2" xfId="24776" xr:uid="{00000000-0005-0000-0000-0000B9790000}"/>
    <cellStyle name="Note 5 10 4 2 3 3" xfId="39229" xr:uid="{00000000-0005-0000-0000-0000BA790000}"/>
    <cellStyle name="Note 5 10 4 2 4" xfId="9782" xr:uid="{00000000-0005-0000-0000-0000BB790000}"/>
    <cellStyle name="Note 5 10 4 2 4 2" xfId="27217" xr:uid="{00000000-0005-0000-0000-0000BC790000}"/>
    <cellStyle name="Note 5 10 4 2 4 3" xfId="41670" xr:uid="{00000000-0005-0000-0000-0000BD790000}"/>
    <cellStyle name="Note 5 10 4 2 5" xfId="12202" xr:uid="{00000000-0005-0000-0000-0000BE790000}"/>
    <cellStyle name="Note 5 10 4 2 5 2" xfId="29637" xr:uid="{00000000-0005-0000-0000-0000BF790000}"/>
    <cellStyle name="Note 5 10 4 2 5 3" xfId="44090" xr:uid="{00000000-0005-0000-0000-0000C0790000}"/>
    <cellStyle name="Note 5 10 4 2 6" xfId="19209" xr:uid="{00000000-0005-0000-0000-0000C1790000}"/>
    <cellStyle name="Note 5 10 4 3" xfId="2369" xr:uid="{00000000-0005-0000-0000-0000C2790000}"/>
    <cellStyle name="Note 5 10 4 3 2" xfId="4880" xr:uid="{00000000-0005-0000-0000-0000C3790000}"/>
    <cellStyle name="Note 5 10 4 3 2 2" xfId="14286" xr:uid="{00000000-0005-0000-0000-0000C4790000}"/>
    <cellStyle name="Note 5 10 4 3 2 2 2" xfId="31721" xr:uid="{00000000-0005-0000-0000-0000C5790000}"/>
    <cellStyle name="Note 5 10 4 3 2 2 3" xfId="46174" xr:uid="{00000000-0005-0000-0000-0000C6790000}"/>
    <cellStyle name="Note 5 10 4 3 2 3" xfId="16747" xr:uid="{00000000-0005-0000-0000-0000C7790000}"/>
    <cellStyle name="Note 5 10 4 3 2 3 2" xfId="34182" xr:uid="{00000000-0005-0000-0000-0000C8790000}"/>
    <cellStyle name="Note 5 10 4 3 2 3 3" xfId="48635" xr:uid="{00000000-0005-0000-0000-0000C9790000}"/>
    <cellStyle name="Note 5 10 4 3 2 4" xfId="22316" xr:uid="{00000000-0005-0000-0000-0000CA790000}"/>
    <cellStyle name="Note 5 10 4 3 2 5" xfId="36769" xr:uid="{00000000-0005-0000-0000-0000CB790000}"/>
    <cellStyle name="Note 5 10 4 3 3" xfId="7342" xr:uid="{00000000-0005-0000-0000-0000CC790000}"/>
    <cellStyle name="Note 5 10 4 3 3 2" xfId="24777" xr:uid="{00000000-0005-0000-0000-0000CD790000}"/>
    <cellStyle name="Note 5 10 4 3 3 3" xfId="39230" xr:uid="{00000000-0005-0000-0000-0000CE790000}"/>
    <cellStyle name="Note 5 10 4 3 4" xfId="9783" xr:uid="{00000000-0005-0000-0000-0000CF790000}"/>
    <cellStyle name="Note 5 10 4 3 4 2" xfId="27218" xr:uid="{00000000-0005-0000-0000-0000D0790000}"/>
    <cellStyle name="Note 5 10 4 3 4 3" xfId="41671" xr:uid="{00000000-0005-0000-0000-0000D1790000}"/>
    <cellStyle name="Note 5 10 4 3 5" xfId="12203" xr:uid="{00000000-0005-0000-0000-0000D2790000}"/>
    <cellStyle name="Note 5 10 4 3 5 2" xfId="29638" xr:uid="{00000000-0005-0000-0000-0000D3790000}"/>
    <cellStyle name="Note 5 10 4 3 5 3" xfId="44091" xr:uid="{00000000-0005-0000-0000-0000D4790000}"/>
    <cellStyle name="Note 5 10 4 3 6" xfId="19210" xr:uid="{00000000-0005-0000-0000-0000D5790000}"/>
    <cellStyle name="Note 5 10 4 4" xfId="2370" xr:uid="{00000000-0005-0000-0000-0000D6790000}"/>
    <cellStyle name="Note 5 10 4 4 2" xfId="4881" xr:uid="{00000000-0005-0000-0000-0000D7790000}"/>
    <cellStyle name="Note 5 10 4 4 2 2" xfId="22317" xr:uid="{00000000-0005-0000-0000-0000D8790000}"/>
    <cellStyle name="Note 5 10 4 4 2 3" xfId="36770" xr:uid="{00000000-0005-0000-0000-0000D9790000}"/>
    <cellStyle name="Note 5 10 4 4 3" xfId="7343" xr:uid="{00000000-0005-0000-0000-0000DA790000}"/>
    <cellStyle name="Note 5 10 4 4 3 2" xfId="24778" xr:uid="{00000000-0005-0000-0000-0000DB790000}"/>
    <cellStyle name="Note 5 10 4 4 3 3" xfId="39231" xr:uid="{00000000-0005-0000-0000-0000DC790000}"/>
    <cellStyle name="Note 5 10 4 4 4" xfId="9784" xr:uid="{00000000-0005-0000-0000-0000DD790000}"/>
    <cellStyle name="Note 5 10 4 4 4 2" xfId="27219" xr:uid="{00000000-0005-0000-0000-0000DE790000}"/>
    <cellStyle name="Note 5 10 4 4 4 3" xfId="41672" xr:uid="{00000000-0005-0000-0000-0000DF790000}"/>
    <cellStyle name="Note 5 10 4 4 5" xfId="12204" xr:uid="{00000000-0005-0000-0000-0000E0790000}"/>
    <cellStyle name="Note 5 10 4 4 5 2" xfId="29639" xr:uid="{00000000-0005-0000-0000-0000E1790000}"/>
    <cellStyle name="Note 5 10 4 4 5 3" xfId="44092" xr:uid="{00000000-0005-0000-0000-0000E2790000}"/>
    <cellStyle name="Note 5 10 4 4 6" xfId="15362" xr:uid="{00000000-0005-0000-0000-0000E3790000}"/>
    <cellStyle name="Note 5 10 4 4 6 2" xfId="32797" xr:uid="{00000000-0005-0000-0000-0000E4790000}"/>
    <cellStyle name="Note 5 10 4 4 6 3" xfId="47250" xr:uid="{00000000-0005-0000-0000-0000E5790000}"/>
    <cellStyle name="Note 5 10 4 4 7" xfId="19211" xr:uid="{00000000-0005-0000-0000-0000E6790000}"/>
    <cellStyle name="Note 5 10 4 4 8" xfId="20524" xr:uid="{00000000-0005-0000-0000-0000E7790000}"/>
    <cellStyle name="Note 5 10 4 5" xfId="4878" xr:uid="{00000000-0005-0000-0000-0000E8790000}"/>
    <cellStyle name="Note 5 10 4 5 2" xfId="14284" xr:uid="{00000000-0005-0000-0000-0000E9790000}"/>
    <cellStyle name="Note 5 10 4 5 2 2" xfId="31719" xr:uid="{00000000-0005-0000-0000-0000EA790000}"/>
    <cellStyle name="Note 5 10 4 5 2 3" xfId="46172" xr:uid="{00000000-0005-0000-0000-0000EB790000}"/>
    <cellStyle name="Note 5 10 4 5 3" xfId="16745" xr:uid="{00000000-0005-0000-0000-0000EC790000}"/>
    <cellStyle name="Note 5 10 4 5 3 2" xfId="34180" xr:uid="{00000000-0005-0000-0000-0000ED790000}"/>
    <cellStyle name="Note 5 10 4 5 3 3" xfId="48633" xr:uid="{00000000-0005-0000-0000-0000EE790000}"/>
    <cellStyle name="Note 5 10 4 5 4" xfId="22314" xr:uid="{00000000-0005-0000-0000-0000EF790000}"/>
    <cellStyle name="Note 5 10 4 5 5" xfId="36767" xr:uid="{00000000-0005-0000-0000-0000F0790000}"/>
    <cellStyle name="Note 5 10 4 6" xfId="7340" xr:uid="{00000000-0005-0000-0000-0000F1790000}"/>
    <cellStyle name="Note 5 10 4 6 2" xfId="24775" xr:uid="{00000000-0005-0000-0000-0000F2790000}"/>
    <cellStyle name="Note 5 10 4 6 3" xfId="39228" xr:uid="{00000000-0005-0000-0000-0000F3790000}"/>
    <cellStyle name="Note 5 10 4 7" xfId="9781" xr:uid="{00000000-0005-0000-0000-0000F4790000}"/>
    <cellStyle name="Note 5 10 4 7 2" xfId="27216" xr:uid="{00000000-0005-0000-0000-0000F5790000}"/>
    <cellStyle name="Note 5 10 4 7 3" xfId="41669" xr:uid="{00000000-0005-0000-0000-0000F6790000}"/>
    <cellStyle name="Note 5 10 4 8" xfId="12201" xr:uid="{00000000-0005-0000-0000-0000F7790000}"/>
    <cellStyle name="Note 5 10 4 8 2" xfId="29636" xr:uid="{00000000-0005-0000-0000-0000F8790000}"/>
    <cellStyle name="Note 5 10 4 8 3" xfId="44089" xr:uid="{00000000-0005-0000-0000-0000F9790000}"/>
    <cellStyle name="Note 5 10 4 9" xfId="19208" xr:uid="{00000000-0005-0000-0000-0000FA790000}"/>
    <cellStyle name="Note 5 10 5" xfId="2371" xr:uid="{00000000-0005-0000-0000-0000FB790000}"/>
    <cellStyle name="Note 5 10 5 2" xfId="2372" xr:uid="{00000000-0005-0000-0000-0000FC790000}"/>
    <cellStyle name="Note 5 10 5 2 2" xfId="4883" xr:uid="{00000000-0005-0000-0000-0000FD790000}"/>
    <cellStyle name="Note 5 10 5 2 2 2" xfId="14288" xr:uid="{00000000-0005-0000-0000-0000FE790000}"/>
    <cellStyle name="Note 5 10 5 2 2 2 2" xfId="31723" xr:uid="{00000000-0005-0000-0000-0000FF790000}"/>
    <cellStyle name="Note 5 10 5 2 2 2 3" xfId="46176" xr:uid="{00000000-0005-0000-0000-0000007A0000}"/>
    <cellStyle name="Note 5 10 5 2 2 3" xfId="16749" xr:uid="{00000000-0005-0000-0000-0000017A0000}"/>
    <cellStyle name="Note 5 10 5 2 2 3 2" xfId="34184" xr:uid="{00000000-0005-0000-0000-0000027A0000}"/>
    <cellStyle name="Note 5 10 5 2 2 3 3" xfId="48637" xr:uid="{00000000-0005-0000-0000-0000037A0000}"/>
    <cellStyle name="Note 5 10 5 2 2 4" xfId="22319" xr:uid="{00000000-0005-0000-0000-0000047A0000}"/>
    <cellStyle name="Note 5 10 5 2 2 5" xfId="36772" xr:uid="{00000000-0005-0000-0000-0000057A0000}"/>
    <cellStyle name="Note 5 10 5 2 3" xfId="7345" xr:uid="{00000000-0005-0000-0000-0000067A0000}"/>
    <cellStyle name="Note 5 10 5 2 3 2" xfId="24780" xr:uid="{00000000-0005-0000-0000-0000077A0000}"/>
    <cellStyle name="Note 5 10 5 2 3 3" xfId="39233" xr:uid="{00000000-0005-0000-0000-0000087A0000}"/>
    <cellStyle name="Note 5 10 5 2 4" xfId="9786" xr:uid="{00000000-0005-0000-0000-0000097A0000}"/>
    <cellStyle name="Note 5 10 5 2 4 2" xfId="27221" xr:uid="{00000000-0005-0000-0000-00000A7A0000}"/>
    <cellStyle name="Note 5 10 5 2 4 3" xfId="41674" xr:uid="{00000000-0005-0000-0000-00000B7A0000}"/>
    <cellStyle name="Note 5 10 5 2 5" xfId="12206" xr:uid="{00000000-0005-0000-0000-00000C7A0000}"/>
    <cellStyle name="Note 5 10 5 2 5 2" xfId="29641" xr:uid="{00000000-0005-0000-0000-00000D7A0000}"/>
    <cellStyle name="Note 5 10 5 2 5 3" xfId="44094" xr:uid="{00000000-0005-0000-0000-00000E7A0000}"/>
    <cellStyle name="Note 5 10 5 2 6" xfId="19213" xr:uid="{00000000-0005-0000-0000-00000F7A0000}"/>
    <cellStyle name="Note 5 10 5 3" xfId="2373" xr:uid="{00000000-0005-0000-0000-0000107A0000}"/>
    <cellStyle name="Note 5 10 5 3 2" xfId="4884" xr:uid="{00000000-0005-0000-0000-0000117A0000}"/>
    <cellStyle name="Note 5 10 5 3 2 2" xfId="14289" xr:uid="{00000000-0005-0000-0000-0000127A0000}"/>
    <cellStyle name="Note 5 10 5 3 2 2 2" xfId="31724" xr:uid="{00000000-0005-0000-0000-0000137A0000}"/>
    <cellStyle name="Note 5 10 5 3 2 2 3" xfId="46177" xr:uid="{00000000-0005-0000-0000-0000147A0000}"/>
    <cellStyle name="Note 5 10 5 3 2 3" xfId="16750" xr:uid="{00000000-0005-0000-0000-0000157A0000}"/>
    <cellStyle name="Note 5 10 5 3 2 3 2" xfId="34185" xr:uid="{00000000-0005-0000-0000-0000167A0000}"/>
    <cellStyle name="Note 5 10 5 3 2 3 3" xfId="48638" xr:uid="{00000000-0005-0000-0000-0000177A0000}"/>
    <cellStyle name="Note 5 10 5 3 2 4" xfId="22320" xr:uid="{00000000-0005-0000-0000-0000187A0000}"/>
    <cellStyle name="Note 5 10 5 3 2 5" xfId="36773" xr:uid="{00000000-0005-0000-0000-0000197A0000}"/>
    <cellStyle name="Note 5 10 5 3 3" xfId="7346" xr:uid="{00000000-0005-0000-0000-00001A7A0000}"/>
    <cellStyle name="Note 5 10 5 3 3 2" xfId="24781" xr:uid="{00000000-0005-0000-0000-00001B7A0000}"/>
    <cellStyle name="Note 5 10 5 3 3 3" xfId="39234" xr:uid="{00000000-0005-0000-0000-00001C7A0000}"/>
    <cellStyle name="Note 5 10 5 3 4" xfId="9787" xr:uid="{00000000-0005-0000-0000-00001D7A0000}"/>
    <cellStyle name="Note 5 10 5 3 4 2" xfId="27222" xr:uid="{00000000-0005-0000-0000-00001E7A0000}"/>
    <cellStyle name="Note 5 10 5 3 4 3" xfId="41675" xr:uid="{00000000-0005-0000-0000-00001F7A0000}"/>
    <cellStyle name="Note 5 10 5 3 5" xfId="12207" xr:uid="{00000000-0005-0000-0000-0000207A0000}"/>
    <cellStyle name="Note 5 10 5 3 5 2" xfId="29642" xr:uid="{00000000-0005-0000-0000-0000217A0000}"/>
    <cellStyle name="Note 5 10 5 3 5 3" xfId="44095" xr:uid="{00000000-0005-0000-0000-0000227A0000}"/>
    <cellStyle name="Note 5 10 5 3 6" xfId="19214" xr:uid="{00000000-0005-0000-0000-0000237A0000}"/>
    <cellStyle name="Note 5 10 5 4" xfId="2374" xr:uid="{00000000-0005-0000-0000-0000247A0000}"/>
    <cellStyle name="Note 5 10 5 4 2" xfId="4885" xr:uid="{00000000-0005-0000-0000-0000257A0000}"/>
    <cellStyle name="Note 5 10 5 4 2 2" xfId="22321" xr:uid="{00000000-0005-0000-0000-0000267A0000}"/>
    <cellStyle name="Note 5 10 5 4 2 3" xfId="36774" xr:uid="{00000000-0005-0000-0000-0000277A0000}"/>
    <cellStyle name="Note 5 10 5 4 3" xfId="7347" xr:uid="{00000000-0005-0000-0000-0000287A0000}"/>
    <cellStyle name="Note 5 10 5 4 3 2" xfId="24782" xr:uid="{00000000-0005-0000-0000-0000297A0000}"/>
    <cellStyle name="Note 5 10 5 4 3 3" xfId="39235" xr:uid="{00000000-0005-0000-0000-00002A7A0000}"/>
    <cellStyle name="Note 5 10 5 4 4" xfId="9788" xr:uid="{00000000-0005-0000-0000-00002B7A0000}"/>
    <cellStyle name="Note 5 10 5 4 4 2" xfId="27223" xr:uid="{00000000-0005-0000-0000-00002C7A0000}"/>
    <cellStyle name="Note 5 10 5 4 4 3" xfId="41676" xr:uid="{00000000-0005-0000-0000-00002D7A0000}"/>
    <cellStyle name="Note 5 10 5 4 5" xfId="12208" xr:uid="{00000000-0005-0000-0000-00002E7A0000}"/>
    <cellStyle name="Note 5 10 5 4 5 2" xfId="29643" xr:uid="{00000000-0005-0000-0000-00002F7A0000}"/>
    <cellStyle name="Note 5 10 5 4 5 3" xfId="44096" xr:uid="{00000000-0005-0000-0000-0000307A0000}"/>
    <cellStyle name="Note 5 10 5 4 6" xfId="15363" xr:uid="{00000000-0005-0000-0000-0000317A0000}"/>
    <cellStyle name="Note 5 10 5 4 6 2" xfId="32798" xr:uid="{00000000-0005-0000-0000-0000327A0000}"/>
    <cellStyle name="Note 5 10 5 4 6 3" xfId="47251" xr:uid="{00000000-0005-0000-0000-0000337A0000}"/>
    <cellStyle name="Note 5 10 5 4 7" xfId="19215" xr:uid="{00000000-0005-0000-0000-0000347A0000}"/>
    <cellStyle name="Note 5 10 5 4 8" xfId="20525" xr:uid="{00000000-0005-0000-0000-0000357A0000}"/>
    <cellStyle name="Note 5 10 5 5" xfId="4882" xr:uid="{00000000-0005-0000-0000-0000367A0000}"/>
    <cellStyle name="Note 5 10 5 5 2" xfId="14287" xr:uid="{00000000-0005-0000-0000-0000377A0000}"/>
    <cellStyle name="Note 5 10 5 5 2 2" xfId="31722" xr:uid="{00000000-0005-0000-0000-0000387A0000}"/>
    <cellStyle name="Note 5 10 5 5 2 3" xfId="46175" xr:uid="{00000000-0005-0000-0000-0000397A0000}"/>
    <cellStyle name="Note 5 10 5 5 3" xfId="16748" xr:uid="{00000000-0005-0000-0000-00003A7A0000}"/>
    <cellStyle name="Note 5 10 5 5 3 2" xfId="34183" xr:uid="{00000000-0005-0000-0000-00003B7A0000}"/>
    <cellStyle name="Note 5 10 5 5 3 3" xfId="48636" xr:uid="{00000000-0005-0000-0000-00003C7A0000}"/>
    <cellStyle name="Note 5 10 5 5 4" xfId="22318" xr:uid="{00000000-0005-0000-0000-00003D7A0000}"/>
    <cellStyle name="Note 5 10 5 5 5" xfId="36771" xr:uid="{00000000-0005-0000-0000-00003E7A0000}"/>
    <cellStyle name="Note 5 10 5 6" xfId="7344" xr:uid="{00000000-0005-0000-0000-00003F7A0000}"/>
    <cellStyle name="Note 5 10 5 6 2" xfId="24779" xr:uid="{00000000-0005-0000-0000-0000407A0000}"/>
    <cellStyle name="Note 5 10 5 6 3" xfId="39232" xr:uid="{00000000-0005-0000-0000-0000417A0000}"/>
    <cellStyle name="Note 5 10 5 7" xfId="9785" xr:uid="{00000000-0005-0000-0000-0000427A0000}"/>
    <cellStyle name="Note 5 10 5 7 2" xfId="27220" xr:uid="{00000000-0005-0000-0000-0000437A0000}"/>
    <cellStyle name="Note 5 10 5 7 3" xfId="41673" xr:uid="{00000000-0005-0000-0000-0000447A0000}"/>
    <cellStyle name="Note 5 10 5 8" xfId="12205" xr:uid="{00000000-0005-0000-0000-0000457A0000}"/>
    <cellStyle name="Note 5 10 5 8 2" xfId="29640" xr:uid="{00000000-0005-0000-0000-0000467A0000}"/>
    <cellStyle name="Note 5 10 5 8 3" xfId="44093" xr:uid="{00000000-0005-0000-0000-0000477A0000}"/>
    <cellStyle name="Note 5 10 5 9" xfId="19212" xr:uid="{00000000-0005-0000-0000-0000487A0000}"/>
    <cellStyle name="Note 5 10 6" xfId="2375" xr:uid="{00000000-0005-0000-0000-0000497A0000}"/>
    <cellStyle name="Note 5 10 6 2" xfId="4886" xr:uid="{00000000-0005-0000-0000-00004A7A0000}"/>
    <cellStyle name="Note 5 10 6 2 2" xfId="14290" xr:uid="{00000000-0005-0000-0000-00004B7A0000}"/>
    <cellStyle name="Note 5 10 6 2 2 2" xfId="31725" xr:uid="{00000000-0005-0000-0000-00004C7A0000}"/>
    <cellStyle name="Note 5 10 6 2 2 3" xfId="46178" xr:uid="{00000000-0005-0000-0000-00004D7A0000}"/>
    <cellStyle name="Note 5 10 6 2 3" xfId="16751" xr:uid="{00000000-0005-0000-0000-00004E7A0000}"/>
    <cellStyle name="Note 5 10 6 2 3 2" xfId="34186" xr:uid="{00000000-0005-0000-0000-00004F7A0000}"/>
    <cellStyle name="Note 5 10 6 2 3 3" xfId="48639" xr:uid="{00000000-0005-0000-0000-0000507A0000}"/>
    <cellStyle name="Note 5 10 6 2 4" xfId="22322" xr:uid="{00000000-0005-0000-0000-0000517A0000}"/>
    <cellStyle name="Note 5 10 6 2 5" xfId="36775" xr:uid="{00000000-0005-0000-0000-0000527A0000}"/>
    <cellStyle name="Note 5 10 6 3" xfId="7348" xr:uid="{00000000-0005-0000-0000-0000537A0000}"/>
    <cellStyle name="Note 5 10 6 3 2" xfId="24783" xr:uid="{00000000-0005-0000-0000-0000547A0000}"/>
    <cellStyle name="Note 5 10 6 3 3" xfId="39236" xr:uid="{00000000-0005-0000-0000-0000557A0000}"/>
    <cellStyle name="Note 5 10 6 4" xfId="9789" xr:uid="{00000000-0005-0000-0000-0000567A0000}"/>
    <cellStyle name="Note 5 10 6 4 2" xfId="27224" xr:uid="{00000000-0005-0000-0000-0000577A0000}"/>
    <cellStyle name="Note 5 10 6 4 3" xfId="41677" xr:uid="{00000000-0005-0000-0000-0000587A0000}"/>
    <cellStyle name="Note 5 10 6 5" xfId="12209" xr:uid="{00000000-0005-0000-0000-0000597A0000}"/>
    <cellStyle name="Note 5 10 6 5 2" xfId="29644" xr:uid="{00000000-0005-0000-0000-00005A7A0000}"/>
    <cellStyle name="Note 5 10 6 5 3" xfId="44097" xr:uid="{00000000-0005-0000-0000-00005B7A0000}"/>
    <cellStyle name="Note 5 10 6 6" xfId="19216" xr:uid="{00000000-0005-0000-0000-00005C7A0000}"/>
    <cellStyle name="Note 5 10 7" xfId="2376" xr:uid="{00000000-0005-0000-0000-00005D7A0000}"/>
    <cellStyle name="Note 5 10 7 2" xfId="4887" xr:uid="{00000000-0005-0000-0000-00005E7A0000}"/>
    <cellStyle name="Note 5 10 7 2 2" xfId="14291" xr:uid="{00000000-0005-0000-0000-00005F7A0000}"/>
    <cellStyle name="Note 5 10 7 2 2 2" xfId="31726" xr:uid="{00000000-0005-0000-0000-0000607A0000}"/>
    <cellStyle name="Note 5 10 7 2 2 3" xfId="46179" xr:uid="{00000000-0005-0000-0000-0000617A0000}"/>
    <cellStyle name="Note 5 10 7 2 3" xfId="16752" xr:uid="{00000000-0005-0000-0000-0000627A0000}"/>
    <cellStyle name="Note 5 10 7 2 3 2" xfId="34187" xr:uid="{00000000-0005-0000-0000-0000637A0000}"/>
    <cellStyle name="Note 5 10 7 2 3 3" xfId="48640" xr:uid="{00000000-0005-0000-0000-0000647A0000}"/>
    <cellStyle name="Note 5 10 7 2 4" xfId="22323" xr:uid="{00000000-0005-0000-0000-0000657A0000}"/>
    <cellStyle name="Note 5 10 7 2 5" xfId="36776" xr:uid="{00000000-0005-0000-0000-0000667A0000}"/>
    <cellStyle name="Note 5 10 7 3" xfId="7349" xr:uid="{00000000-0005-0000-0000-0000677A0000}"/>
    <cellStyle name="Note 5 10 7 3 2" xfId="24784" xr:uid="{00000000-0005-0000-0000-0000687A0000}"/>
    <cellStyle name="Note 5 10 7 3 3" xfId="39237" xr:uid="{00000000-0005-0000-0000-0000697A0000}"/>
    <cellStyle name="Note 5 10 7 4" xfId="9790" xr:uid="{00000000-0005-0000-0000-00006A7A0000}"/>
    <cellStyle name="Note 5 10 7 4 2" xfId="27225" xr:uid="{00000000-0005-0000-0000-00006B7A0000}"/>
    <cellStyle name="Note 5 10 7 4 3" xfId="41678" xr:uid="{00000000-0005-0000-0000-00006C7A0000}"/>
    <cellStyle name="Note 5 10 7 5" xfId="12210" xr:uid="{00000000-0005-0000-0000-00006D7A0000}"/>
    <cellStyle name="Note 5 10 7 5 2" xfId="29645" xr:uid="{00000000-0005-0000-0000-00006E7A0000}"/>
    <cellStyle name="Note 5 10 7 5 3" xfId="44098" xr:uid="{00000000-0005-0000-0000-00006F7A0000}"/>
    <cellStyle name="Note 5 10 7 6" xfId="19217" xr:uid="{00000000-0005-0000-0000-0000707A0000}"/>
    <cellStyle name="Note 5 10 8" xfId="2377" xr:uid="{00000000-0005-0000-0000-0000717A0000}"/>
    <cellStyle name="Note 5 10 8 2" xfId="4888" xr:uid="{00000000-0005-0000-0000-0000727A0000}"/>
    <cellStyle name="Note 5 10 8 2 2" xfId="22324" xr:uid="{00000000-0005-0000-0000-0000737A0000}"/>
    <cellStyle name="Note 5 10 8 2 3" xfId="36777" xr:uid="{00000000-0005-0000-0000-0000747A0000}"/>
    <cellStyle name="Note 5 10 8 3" xfId="7350" xr:uid="{00000000-0005-0000-0000-0000757A0000}"/>
    <cellStyle name="Note 5 10 8 3 2" xfId="24785" xr:uid="{00000000-0005-0000-0000-0000767A0000}"/>
    <cellStyle name="Note 5 10 8 3 3" xfId="39238" xr:uid="{00000000-0005-0000-0000-0000777A0000}"/>
    <cellStyle name="Note 5 10 8 4" xfId="9791" xr:uid="{00000000-0005-0000-0000-0000787A0000}"/>
    <cellStyle name="Note 5 10 8 4 2" xfId="27226" xr:uid="{00000000-0005-0000-0000-0000797A0000}"/>
    <cellStyle name="Note 5 10 8 4 3" xfId="41679" xr:uid="{00000000-0005-0000-0000-00007A7A0000}"/>
    <cellStyle name="Note 5 10 8 5" xfId="12211" xr:uid="{00000000-0005-0000-0000-00007B7A0000}"/>
    <cellStyle name="Note 5 10 8 5 2" xfId="29646" xr:uid="{00000000-0005-0000-0000-00007C7A0000}"/>
    <cellStyle name="Note 5 10 8 5 3" xfId="44099" xr:uid="{00000000-0005-0000-0000-00007D7A0000}"/>
    <cellStyle name="Note 5 10 8 6" xfId="15364" xr:uid="{00000000-0005-0000-0000-00007E7A0000}"/>
    <cellStyle name="Note 5 10 8 6 2" xfId="32799" xr:uid="{00000000-0005-0000-0000-00007F7A0000}"/>
    <cellStyle name="Note 5 10 8 6 3" xfId="47252" xr:uid="{00000000-0005-0000-0000-0000807A0000}"/>
    <cellStyle name="Note 5 10 8 7" xfId="19218" xr:uid="{00000000-0005-0000-0000-0000817A0000}"/>
    <cellStyle name="Note 5 10 8 8" xfId="20526" xr:uid="{00000000-0005-0000-0000-0000827A0000}"/>
    <cellStyle name="Note 5 10 9" xfId="4869" xr:uid="{00000000-0005-0000-0000-0000837A0000}"/>
    <cellStyle name="Note 5 10 9 2" xfId="14277" xr:uid="{00000000-0005-0000-0000-0000847A0000}"/>
    <cellStyle name="Note 5 10 9 2 2" xfId="31712" xr:uid="{00000000-0005-0000-0000-0000857A0000}"/>
    <cellStyle name="Note 5 10 9 2 3" xfId="46165" xr:uid="{00000000-0005-0000-0000-0000867A0000}"/>
    <cellStyle name="Note 5 10 9 3" xfId="16738" xr:uid="{00000000-0005-0000-0000-0000877A0000}"/>
    <cellStyle name="Note 5 10 9 3 2" xfId="34173" xr:uid="{00000000-0005-0000-0000-0000887A0000}"/>
    <cellStyle name="Note 5 10 9 3 3" xfId="48626" xr:uid="{00000000-0005-0000-0000-0000897A0000}"/>
    <cellStyle name="Note 5 10 9 4" xfId="22305" xr:uid="{00000000-0005-0000-0000-00008A7A0000}"/>
    <cellStyle name="Note 5 10 9 5" xfId="36758" xr:uid="{00000000-0005-0000-0000-00008B7A0000}"/>
    <cellStyle name="Note 5 11" xfId="2378" xr:uid="{00000000-0005-0000-0000-00008C7A0000}"/>
    <cellStyle name="Note 5 11 10" xfId="7351" xr:uid="{00000000-0005-0000-0000-00008D7A0000}"/>
    <cellStyle name="Note 5 11 10 2" xfId="24786" xr:uid="{00000000-0005-0000-0000-00008E7A0000}"/>
    <cellStyle name="Note 5 11 10 3" xfId="39239" xr:uid="{00000000-0005-0000-0000-00008F7A0000}"/>
    <cellStyle name="Note 5 11 11" xfId="9792" xr:uid="{00000000-0005-0000-0000-0000907A0000}"/>
    <cellStyle name="Note 5 11 11 2" xfId="27227" xr:uid="{00000000-0005-0000-0000-0000917A0000}"/>
    <cellStyle name="Note 5 11 11 3" xfId="41680" xr:uid="{00000000-0005-0000-0000-0000927A0000}"/>
    <cellStyle name="Note 5 11 12" xfId="12212" xr:uid="{00000000-0005-0000-0000-0000937A0000}"/>
    <cellStyle name="Note 5 11 12 2" xfId="29647" xr:uid="{00000000-0005-0000-0000-0000947A0000}"/>
    <cellStyle name="Note 5 11 12 3" xfId="44100" xr:uid="{00000000-0005-0000-0000-0000957A0000}"/>
    <cellStyle name="Note 5 11 13" xfId="19219" xr:uid="{00000000-0005-0000-0000-0000967A0000}"/>
    <cellStyle name="Note 5 11 2" xfId="2379" xr:uid="{00000000-0005-0000-0000-0000977A0000}"/>
    <cellStyle name="Note 5 11 2 2" xfId="2380" xr:uid="{00000000-0005-0000-0000-0000987A0000}"/>
    <cellStyle name="Note 5 11 2 2 2" xfId="4891" xr:uid="{00000000-0005-0000-0000-0000997A0000}"/>
    <cellStyle name="Note 5 11 2 2 2 2" xfId="14294" xr:uid="{00000000-0005-0000-0000-00009A7A0000}"/>
    <cellStyle name="Note 5 11 2 2 2 2 2" xfId="31729" xr:uid="{00000000-0005-0000-0000-00009B7A0000}"/>
    <cellStyle name="Note 5 11 2 2 2 2 3" xfId="46182" xr:uid="{00000000-0005-0000-0000-00009C7A0000}"/>
    <cellStyle name="Note 5 11 2 2 2 3" xfId="16755" xr:uid="{00000000-0005-0000-0000-00009D7A0000}"/>
    <cellStyle name="Note 5 11 2 2 2 3 2" xfId="34190" xr:uid="{00000000-0005-0000-0000-00009E7A0000}"/>
    <cellStyle name="Note 5 11 2 2 2 3 3" xfId="48643" xr:uid="{00000000-0005-0000-0000-00009F7A0000}"/>
    <cellStyle name="Note 5 11 2 2 2 4" xfId="22327" xr:uid="{00000000-0005-0000-0000-0000A07A0000}"/>
    <cellStyle name="Note 5 11 2 2 2 5" xfId="36780" xr:uid="{00000000-0005-0000-0000-0000A17A0000}"/>
    <cellStyle name="Note 5 11 2 2 3" xfId="7353" xr:uid="{00000000-0005-0000-0000-0000A27A0000}"/>
    <cellStyle name="Note 5 11 2 2 3 2" xfId="24788" xr:uid="{00000000-0005-0000-0000-0000A37A0000}"/>
    <cellStyle name="Note 5 11 2 2 3 3" xfId="39241" xr:uid="{00000000-0005-0000-0000-0000A47A0000}"/>
    <cellStyle name="Note 5 11 2 2 4" xfId="9794" xr:uid="{00000000-0005-0000-0000-0000A57A0000}"/>
    <cellStyle name="Note 5 11 2 2 4 2" xfId="27229" xr:uid="{00000000-0005-0000-0000-0000A67A0000}"/>
    <cellStyle name="Note 5 11 2 2 4 3" xfId="41682" xr:uid="{00000000-0005-0000-0000-0000A77A0000}"/>
    <cellStyle name="Note 5 11 2 2 5" xfId="12214" xr:uid="{00000000-0005-0000-0000-0000A87A0000}"/>
    <cellStyle name="Note 5 11 2 2 5 2" xfId="29649" xr:uid="{00000000-0005-0000-0000-0000A97A0000}"/>
    <cellStyle name="Note 5 11 2 2 5 3" xfId="44102" xr:uid="{00000000-0005-0000-0000-0000AA7A0000}"/>
    <cellStyle name="Note 5 11 2 2 6" xfId="19221" xr:uid="{00000000-0005-0000-0000-0000AB7A0000}"/>
    <cellStyle name="Note 5 11 2 3" xfId="2381" xr:uid="{00000000-0005-0000-0000-0000AC7A0000}"/>
    <cellStyle name="Note 5 11 2 3 2" xfId="4892" xr:uid="{00000000-0005-0000-0000-0000AD7A0000}"/>
    <cellStyle name="Note 5 11 2 3 2 2" xfId="14295" xr:uid="{00000000-0005-0000-0000-0000AE7A0000}"/>
    <cellStyle name="Note 5 11 2 3 2 2 2" xfId="31730" xr:uid="{00000000-0005-0000-0000-0000AF7A0000}"/>
    <cellStyle name="Note 5 11 2 3 2 2 3" xfId="46183" xr:uid="{00000000-0005-0000-0000-0000B07A0000}"/>
    <cellStyle name="Note 5 11 2 3 2 3" xfId="16756" xr:uid="{00000000-0005-0000-0000-0000B17A0000}"/>
    <cellStyle name="Note 5 11 2 3 2 3 2" xfId="34191" xr:uid="{00000000-0005-0000-0000-0000B27A0000}"/>
    <cellStyle name="Note 5 11 2 3 2 3 3" xfId="48644" xr:uid="{00000000-0005-0000-0000-0000B37A0000}"/>
    <cellStyle name="Note 5 11 2 3 2 4" xfId="22328" xr:uid="{00000000-0005-0000-0000-0000B47A0000}"/>
    <cellStyle name="Note 5 11 2 3 2 5" xfId="36781" xr:uid="{00000000-0005-0000-0000-0000B57A0000}"/>
    <cellStyle name="Note 5 11 2 3 3" xfId="7354" xr:uid="{00000000-0005-0000-0000-0000B67A0000}"/>
    <cellStyle name="Note 5 11 2 3 3 2" xfId="24789" xr:uid="{00000000-0005-0000-0000-0000B77A0000}"/>
    <cellStyle name="Note 5 11 2 3 3 3" xfId="39242" xr:uid="{00000000-0005-0000-0000-0000B87A0000}"/>
    <cellStyle name="Note 5 11 2 3 4" xfId="9795" xr:uid="{00000000-0005-0000-0000-0000B97A0000}"/>
    <cellStyle name="Note 5 11 2 3 4 2" xfId="27230" xr:uid="{00000000-0005-0000-0000-0000BA7A0000}"/>
    <cellStyle name="Note 5 11 2 3 4 3" xfId="41683" xr:uid="{00000000-0005-0000-0000-0000BB7A0000}"/>
    <cellStyle name="Note 5 11 2 3 5" xfId="12215" xr:uid="{00000000-0005-0000-0000-0000BC7A0000}"/>
    <cellStyle name="Note 5 11 2 3 5 2" xfId="29650" xr:uid="{00000000-0005-0000-0000-0000BD7A0000}"/>
    <cellStyle name="Note 5 11 2 3 5 3" xfId="44103" xr:uid="{00000000-0005-0000-0000-0000BE7A0000}"/>
    <cellStyle name="Note 5 11 2 3 6" xfId="19222" xr:uid="{00000000-0005-0000-0000-0000BF7A0000}"/>
    <cellStyle name="Note 5 11 2 4" xfId="2382" xr:uid="{00000000-0005-0000-0000-0000C07A0000}"/>
    <cellStyle name="Note 5 11 2 4 2" xfId="4893" xr:uid="{00000000-0005-0000-0000-0000C17A0000}"/>
    <cellStyle name="Note 5 11 2 4 2 2" xfId="22329" xr:uid="{00000000-0005-0000-0000-0000C27A0000}"/>
    <cellStyle name="Note 5 11 2 4 2 3" xfId="36782" xr:uid="{00000000-0005-0000-0000-0000C37A0000}"/>
    <cellStyle name="Note 5 11 2 4 3" xfId="7355" xr:uid="{00000000-0005-0000-0000-0000C47A0000}"/>
    <cellStyle name="Note 5 11 2 4 3 2" xfId="24790" xr:uid="{00000000-0005-0000-0000-0000C57A0000}"/>
    <cellStyle name="Note 5 11 2 4 3 3" xfId="39243" xr:uid="{00000000-0005-0000-0000-0000C67A0000}"/>
    <cellStyle name="Note 5 11 2 4 4" xfId="9796" xr:uid="{00000000-0005-0000-0000-0000C77A0000}"/>
    <cellStyle name="Note 5 11 2 4 4 2" xfId="27231" xr:uid="{00000000-0005-0000-0000-0000C87A0000}"/>
    <cellStyle name="Note 5 11 2 4 4 3" xfId="41684" xr:uid="{00000000-0005-0000-0000-0000C97A0000}"/>
    <cellStyle name="Note 5 11 2 4 5" xfId="12216" xr:uid="{00000000-0005-0000-0000-0000CA7A0000}"/>
    <cellStyle name="Note 5 11 2 4 5 2" xfId="29651" xr:uid="{00000000-0005-0000-0000-0000CB7A0000}"/>
    <cellStyle name="Note 5 11 2 4 5 3" xfId="44104" xr:uid="{00000000-0005-0000-0000-0000CC7A0000}"/>
    <cellStyle name="Note 5 11 2 4 6" xfId="15365" xr:uid="{00000000-0005-0000-0000-0000CD7A0000}"/>
    <cellStyle name="Note 5 11 2 4 6 2" xfId="32800" xr:uid="{00000000-0005-0000-0000-0000CE7A0000}"/>
    <cellStyle name="Note 5 11 2 4 6 3" xfId="47253" xr:uid="{00000000-0005-0000-0000-0000CF7A0000}"/>
    <cellStyle name="Note 5 11 2 4 7" xfId="19223" xr:uid="{00000000-0005-0000-0000-0000D07A0000}"/>
    <cellStyle name="Note 5 11 2 4 8" xfId="20527" xr:uid="{00000000-0005-0000-0000-0000D17A0000}"/>
    <cellStyle name="Note 5 11 2 5" xfId="4890" xr:uid="{00000000-0005-0000-0000-0000D27A0000}"/>
    <cellStyle name="Note 5 11 2 5 2" xfId="14293" xr:uid="{00000000-0005-0000-0000-0000D37A0000}"/>
    <cellStyle name="Note 5 11 2 5 2 2" xfId="31728" xr:uid="{00000000-0005-0000-0000-0000D47A0000}"/>
    <cellStyle name="Note 5 11 2 5 2 3" xfId="46181" xr:uid="{00000000-0005-0000-0000-0000D57A0000}"/>
    <cellStyle name="Note 5 11 2 5 3" xfId="16754" xr:uid="{00000000-0005-0000-0000-0000D67A0000}"/>
    <cellStyle name="Note 5 11 2 5 3 2" xfId="34189" xr:uid="{00000000-0005-0000-0000-0000D77A0000}"/>
    <cellStyle name="Note 5 11 2 5 3 3" xfId="48642" xr:uid="{00000000-0005-0000-0000-0000D87A0000}"/>
    <cellStyle name="Note 5 11 2 5 4" xfId="22326" xr:uid="{00000000-0005-0000-0000-0000D97A0000}"/>
    <cellStyle name="Note 5 11 2 5 5" xfId="36779" xr:uid="{00000000-0005-0000-0000-0000DA7A0000}"/>
    <cellStyle name="Note 5 11 2 6" xfId="7352" xr:uid="{00000000-0005-0000-0000-0000DB7A0000}"/>
    <cellStyle name="Note 5 11 2 6 2" xfId="24787" xr:uid="{00000000-0005-0000-0000-0000DC7A0000}"/>
    <cellStyle name="Note 5 11 2 6 3" xfId="39240" xr:uid="{00000000-0005-0000-0000-0000DD7A0000}"/>
    <cellStyle name="Note 5 11 2 7" xfId="9793" xr:uid="{00000000-0005-0000-0000-0000DE7A0000}"/>
    <cellStyle name="Note 5 11 2 7 2" xfId="27228" xr:uid="{00000000-0005-0000-0000-0000DF7A0000}"/>
    <cellStyle name="Note 5 11 2 7 3" xfId="41681" xr:uid="{00000000-0005-0000-0000-0000E07A0000}"/>
    <cellStyle name="Note 5 11 2 8" xfId="12213" xr:uid="{00000000-0005-0000-0000-0000E17A0000}"/>
    <cellStyle name="Note 5 11 2 8 2" xfId="29648" xr:uid="{00000000-0005-0000-0000-0000E27A0000}"/>
    <cellStyle name="Note 5 11 2 8 3" xfId="44101" xr:uid="{00000000-0005-0000-0000-0000E37A0000}"/>
    <cellStyle name="Note 5 11 2 9" xfId="19220" xr:uid="{00000000-0005-0000-0000-0000E47A0000}"/>
    <cellStyle name="Note 5 11 3" xfId="2383" xr:uid="{00000000-0005-0000-0000-0000E57A0000}"/>
    <cellStyle name="Note 5 11 3 2" xfId="2384" xr:uid="{00000000-0005-0000-0000-0000E67A0000}"/>
    <cellStyle name="Note 5 11 3 2 2" xfId="4895" xr:uid="{00000000-0005-0000-0000-0000E77A0000}"/>
    <cellStyle name="Note 5 11 3 2 2 2" xfId="14297" xr:uid="{00000000-0005-0000-0000-0000E87A0000}"/>
    <cellStyle name="Note 5 11 3 2 2 2 2" xfId="31732" xr:uid="{00000000-0005-0000-0000-0000E97A0000}"/>
    <cellStyle name="Note 5 11 3 2 2 2 3" xfId="46185" xr:uid="{00000000-0005-0000-0000-0000EA7A0000}"/>
    <cellStyle name="Note 5 11 3 2 2 3" xfId="16758" xr:uid="{00000000-0005-0000-0000-0000EB7A0000}"/>
    <cellStyle name="Note 5 11 3 2 2 3 2" xfId="34193" xr:uid="{00000000-0005-0000-0000-0000EC7A0000}"/>
    <cellStyle name="Note 5 11 3 2 2 3 3" xfId="48646" xr:uid="{00000000-0005-0000-0000-0000ED7A0000}"/>
    <cellStyle name="Note 5 11 3 2 2 4" xfId="22331" xr:uid="{00000000-0005-0000-0000-0000EE7A0000}"/>
    <cellStyle name="Note 5 11 3 2 2 5" xfId="36784" xr:uid="{00000000-0005-0000-0000-0000EF7A0000}"/>
    <cellStyle name="Note 5 11 3 2 3" xfId="7357" xr:uid="{00000000-0005-0000-0000-0000F07A0000}"/>
    <cellStyle name="Note 5 11 3 2 3 2" xfId="24792" xr:uid="{00000000-0005-0000-0000-0000F17A0000}"/>
    <cellStyle name="Note 5 11 3 2 3 3" xfId="39245" xr:uid="{00000000-0005-0000-0000-0000F27A0000}"/>
    <cellStyle name="Note 5 11 3 2 4" xfId="9798" xr:uid="{00000000-0005-0000-0000-0000F37A0000}"/>
    <cellStyle name="Note 5 11 3 2 4 2" xfId="27233" xr:uid="{00000000-0005-0000-0000-0000F47A0000}"/>
    <cellStyle name="Note 5 11 3 2 4 3" xfId="41686" xr:uid="{00000000-0005-0000-0000-0000F57A0000}"/>
    <cellStyle name="Note 5 11 3 2 5" xfId="12218" xr:uid="{00000000-0005-0000-0000-0000F67A0000}"/>
    <cellStyle name="Note 5 11 3 2 5 2" xfId="29653" xr:uid="{00000000-0005-0000-0000-0000F77A0000}"/>
    <cellStyle name="Note 5 11 3 2 5 3" xfId="44106" xr:uid="{00000000-0005-0000-0000-0000F87A0000}"/>
    <cellStyle name="Note 5 11 3 2 6" xfId="19225" xr:uid="{00000000-0005-0000-0000-0000F97A0000}"/>
    <cellStyle name="Note 5 11 3 3" xfId="2385" xr:uid="{00000000-0005-0000-0000-0000FA7A0000}"/>
    <cellStyle name="Note 5 11 3 3 2" xfId="4896" xr:uid="{00000000-0005-0000-0000-0000FB7A0000}"/>
    <cellStyle name="Note 5 11 3 3 2 2" xfId="14298" xr:uid="{00000000-0005-0000-0000-0000FC7A0000}"/>
    <cellStyle name="Note 5 11 3 3 2 2 2" xfId="31733" xr:uid="{00000000-0005-0000-0000-0000FD7A0000}"/>
    <cellStyle name="Note 5 11 3 3 2 2 3" xfId="46186" xr:uid="{00000000-0005-0000-0000-0000FE7A0000}"/>
    <cellStyle name="Note 5 11 3 3 2 3" xfId="16759" xr:uid="{00000000-0005-0000-0000-0000FF7A0000}"/>
    <cellStyle name="Note 5 11 3 3 2 3 2" xfId="34194" xr:uid="{00000000-0005-0000-0000-0000007B0000}"/>
    <cellStyle name="Note 5 11 3 3 2 3 3" xfId="48647" xr:uid="{00000000-0005-0000-0000-0000017B0000}"/>
    <cellStyle name="Note 5 11 3 3 2 4" xfId="22332" xr:uid="{00000000-0005-0000-0000-0000027B0000}"/>
    <cellStyle name="Note 5 11 3 3 2 5" xfId="36785" xr:uid="{00000000-0005-0000-0000-0000037B0000}"/>
    <cellStyle name="Note 5 11 3 3 3" xfId="7358" xr:uid="{00000000-0005-0000-0000-0000047B0000}"/>
    <cellStyle name="Note 5 11 3 3 3 2" xfId="24793" xr:uid="{00000000-0005-0000-0000-0000057B0000}"/>
    <cellStyle name="Note 5 11 3 3 3 3" xfId="39246" xr:uid="{00000000-0005-0000-0000-0000067B0000}"/>
    <cellStyle name="Note 5 11 3 3 4" xfId="9799" xr:uid="{00000000-0005-0000-0000-0000077B0000}"/>
    <cellStyle name="Note 5 11 3 3 4 2" xfId="27234" xr:uid="{00000000-0005-0000-0000-0000087B0000}"/>
    <cellStyle name="Note 5 11 3 3 4 3" xfId="41687" xr:uid="{00000000-0005-0000-0000-0000097B0000}"/>
    <cellStyle name="Note 5 11 3 3 5" xfId="12219" xr:uid="{00000000-0005-0000-0000-00000A7B0000}"/>
    <cellStyle name="Note 5 11 3 3 5 2" xfId="29654" xr:uid="{00000000-0005-0000-0000-00000B7B0000}"/>
    <cellStyle name="Note 5 11 3 3 5 3" xfId="44107" xr:uid="{00000000-0005-0000-0000-00000C7B0000}"/>
    <cellStyle name="Note 5 11 3 3 6" xfId="19226" xr:uid="{00000000-0005-0000-0000-00000D7B0000}"/>
    <cellStyle name="Note 5 11 3 4" xfId="2386" xr:uid="{00000000-0005-0000-0000-00000E7B0000}"/>
    <cellStyle name="Note 5 11 3 4 2" xfId="4897" xr:uid="{00000000-0005-0000-0000-00000F7B0000}"/>
    <cellStyle name="Note 5 11 3 4 2 2" xfId="22333" xr:uid="{00000000-0005-0000-0000-0000107B0000}"/>
    <cellStyle name="Note 5 11 3 4 2 3" xfId="36786" xr:uid="{00000000-0005-0000-0000-0000117B0000}"/>
    <cellStyle name="Note 5 11 3 4 3" xfId="7359" xr:uid="{00000000-0005-0000-0000-0000127B0000}"/>
    <cellStyle name="Note 5 11 3 4 3 2" xfId="24794" xr:uid="{00000000-0005-0000-0000-0000137B0000}"/>
    <cellStyle name="Note 5 11 3 4 3 3" xfId="39247" xr:uid="{00000000-0005-0000-0000-0000147B0000}"/>
    <cellStyle name="Note 5 11 3 4 4" xfId="9800" xr:uid="{00000000-0005-0000-0000-0000157B0000}"/>
    <cellStyle name="Note 5 11 3 4 4 2" xfId="27235" xr:uid="{00000000-0005-0000-0000-0000167B0000}"/>
    <cellStyle name="Note 5 11 3 4 4 3" xfId="41688" xr:uid="{00000000-0005-0000-0000-0000177B0000}"/>
    <cellStyle name="Note 5 11 3 4 5" xfId="12220" xr:uid="{00000000-0005-0000-0000-0000187B0000}"/>
    <cellStyle name="Note 5 11 3 4 5 2" xfId="29655" xr:uid="{00000000-0005-0000-0000-0000197B0000}"/>
    <cellStyle name="Note 5 11 3 4 5 3" xfId="44108" xr:uid="{00000000-0005-0000-0000-00001A7B0000}"/>
    <cellStyle name="Note 5 11 3 4 6" xfId="15366" xr:uid="{00000000-0005-0000-0000-00001B7B0000}"/>
    <cellStyle name="Note 5 11 3 4 6 2" xfId="32801" xr:uid="{00000000-0005-0000-0000-00001C7B0000}"/>
    <cellStyle name="Note 5 11 3 4 6 3" xfId="47254" xr:uid="{00000000-0005-0000-0000-00001D7B0000}"/>
    <cellStyle name="Note 5 11 3 4 7" xfId="19227" xr:uid="{00000000-0005-0000-0000-00001E7B0000}"/>
    <cellStyle name="Note 5 11 3 4 8" xfId="20528" xr:uid="{00000000-0005-0000-0000-00001F7B0000}"/>
    <cellStyle name="Note 5 11 3 5" xfId="4894" xr:uid="{00000000-0005-0000-0000-0000207B0000}"/>
    <cellStyle name="Note 5 11 3 5 2" xfId="14296" xr:uid="{00000000-0005-0000-0000-0000217B0000}"/>
    <cellStyle name="Note 5 11 3 5 2 2" xfId="31731" xr:uid="{00000000-0005-0000-0000-0000227B0000}"/>
    <cellStyle name="Note 5 11 3 5 2 3" xfId="46184" xr:uid="{00000000-0005-0000-0000-0000237B0000}"/>
    <cellStyle name="Note 5 11 3 5 3" xfId="16757" xr:uid="{00000000-0005-0000-0000-0000247B0000}"/>
    <cellStyle name="Note 5 11 3 5 3 2" xfId="34192" xr:uid="{00000000-0005-0000-0000-0000257B0000}"/>
    <cellStyle name="Note 5 11 3 5 3 3" xfId="48645" xr:uid="{00000000-0005-0000-0000-0000267B0000}"/>
    <cellStyle name="Note 5 11 3 5 4" xfId="22330" xr:uid="{00000000-0005-0000-0000-0000277B0000}"/>
    <cellStyle name="Note 5 11 3 5 5" xfId="36783" xr:uid="{00000000-0005-0000-0000-0000287B0000}"/>
    <cellStyle name="Note 5 11 3 6" xfId="7356" xr:uid="{00000000-0005-0000-0000-0000297B0000}"/>
    <cellStyle name="Note 5 11 3 6 2" xfId="24791" xr:uid="{00000000-0005-0000-0000-00002A7B0000}"/>
    <cellStyle name="Note 5 11 3 6 3" xfId="39244" xr:uid="{00000000-0005-0000-0000-00002B7B0000}"/>
    <cellStyle name="Note 5 11 3 7" xfId="9797" xr:uid="{00000000-0005-0000-0000-00002C7B0000}"/>
    <cellStyle name="Note 5 11 3 7 2" xfId="27232" xr:uid="{00000000-0005-0000-0000-00002D7B0000}"/>
    <cellStyle name="Note 5 11 3 7 3" xfId="41685" xr:uid="{00000000-0005-0000-0000-00002E7B0000}"/>
    <cellStyle name="Note 5 11 3 8" xfId="12217" xr:uid="{00000000-0005-0000-0000-00002F7B0000}"/>
    <cellStyle name="Note 5 11 3 8 2" xfId="29652" xr:uid="{00000000-0005-0000-0000-0000307B0000}"/>
    <cellStyle name="Note 5 11 3 8 3" xfId="44105" xr:uid="{00000000-0005-0000-0000-0000317B0000}"/>
    <cellStyle name="Note 5 11 3 9" xfId="19224" xr:uid="{00000000-0005-0000-0000-0000327B0000}"/>
    <cellStyle name="Note 5 11 4" xfId="2387" xr:uid="{00000000-0005-0000-0000-0000337B0000}"/>
    <cellStyle name="Note 5 11 4 2" xfId="2388" xr:uid="{00000000-0005-0000-0000-0000347B0000}"/>
    <cellStyle name="Note 5 11 4 2 2" xfId="4899" xr:uid="{00000000-0005-0000-0000-0000357B0000}"/>
    <cellStyle name="Note 5 11 4 2 2 2" xfId="14300" xr:uid="{00000000-0005-0000-0000-0000367B0000}"/>
    <cellStyle name="Note 5 11 4 2 2 2 2" xfId="31735" xr:uid="{00000000-0005-0000-0000-0000377B0000}"/>
    <cellStyle name="Note 5 11 4 2 2 2 3" xfId="46188" xr:uid="{00000000-0005-0000-0000-0000387B0000}"/>
    <cellStyle name="Note 5 11 4 2 2 3" xfId="16761" xr:uid="{00000000-0005-0000-0000-0000397B0000}"/>
    <cellStyle name="Note 5 11 4 2 2 3 2" xfId="34196" xr:uid="{00000000-0005-0000-0000-00003A7B0000}"/>
    <cellStyle name="Note 5 11 4 2 2 3 3" xfId="48649" xr:uid="{00000000-0005-0000-0000-00003B7B0000}"/>
    <cellStyle name="Note 5 11 4 2 2 4" xfId="22335" xr:uid="{00000000-0005-0000-0000-00003C7B0000}"/>
    <cellStyle name="Note 5 11 4 2 2 5" xfId="36788" xr:uid="{00000000-0005-0000-0000-00003D7B0000}"/>
    <cellStyle name="Note 5 11 4 2 3" xfId="7361" xr:uid="{00000000-0005-0000-0000-00003E7B0000}"/>
    <cellStyle name="Note 5 11 4 2 3 2" xfId="24796" xr:uid="{00000000-0005-0000-0000-00003F7B0000}"/>
    <cellStyle name="Note 5 11 4 2 3 3" xfId="39249" xr:uid="{00000000-0005-0000-0000-0000407B0000}"/>
    <cellStyle name="Note 5 11 4 2 4" xfId="9802" xr:uid="{00000000-0005-0000-0000-0000417B0000}"/>
    <cellStyle name="Note 5 11 4 2 4 2" xfId="27237" xr:uid="{00000000-0005-0000-0000-0000427B0000}"/>
    <cellStyle name="Note 5 11 4 2 4 3" xfId="41690" xr:uid="{00000000-0005-0000-0000-0000437B0000}"/>
    <cellStyle name="Note 5 11 4 2 5" xfId="12222" xr:uid="{00000000-0005-0000-0000-0000447B0000}"/>
    <cellStyle name="Note 5 11 4 2 5 2" xfId="29657" xr:uid="{00000000-0005-0000-0000-0000457B0000}"/>
    <cellStyle name="Note 5 11 4 2 5 3" xfId="44110" xr:uid="{00000000-0005-0000-0000-0000467B0000}"/>
    <cellStyle name="Note 5 11 4 2 6" xfId="19229" xr:uid="{00000000-0005-0000-0000-0000477B0000}"/>
    <cellStyle name="Note 5 11 4 3" xfId="2389" xr:uid="{00000000-0005-0000-0000-0000487B0000}"/>
    <cellStyle name="Note 5 11 4 3 2" xfId="4900" xr:uid="{00000000-0005-0000-0000-0000497B0000}"/>
    <cellStyle name="Note 5 11 4 3 2 2" xfId="14301" xr:uid="{00000000-0005-0000-0000-00004A7B0000}"/>
    <cellStyle name="Note 5 11 4 3 2 2 2" xfId="31736" xr:uid="{00000000-0005-0000-0000-00004B7B0000}"/>
    <cellStyle name="Note 5 11 4 3 2 2 3" xfId="46189" xr:uid="{00000000-0005-0000-0000-00004C7B0000}"/>
    <cellStyle name="Note 5 11 4 3 2 3" xfId="16762" xr:uid="{00000000-0005-0000-0000-00004D7B0000}"/>
    <cellStyle name="Note 5 11 4 3 2 3 2" xfId="34197" xr:uid="{00000000-0005-0000-0000-00004E7B0000}"/>
    <cellStyle name="Note 5 11 4 3 2 3 3" xfId="48650" xr:uid="{00000000-0005-0000-0000-00004F7B0000}"/>
    <cellStyle name="Note 5 11 4 3 2 4" xfId="22336" xr:uid="{00000000-0005-0000-0000-0000507B0000}"/>
    <cellStyle name="Note 5 11 4 3 2 5" xfId="36789" xr:uid="{00000000-0005-0000-0000-0000517B0000}"/>
    <cellStyle name="Note 5 11 4 3 3" xfId="7362" xr:uid="{00000000-0005-0000-0000-0000527B0000}"/>
    <cellStyle name="Note 5 11 4 3 3 2" xfId="24797" xr:uid="{00000000-0005-0000-0000-0000537B0000}"/>
    <cellStyle name="Note 5 11 4 3 3 3" xfId="39250" xr:uid="{00000000-0005-0000-0000-0000547B0000}"/>
    <cellStyle name="Note 5 11 4 3 4" xfId="9803" xr:uid="{00000000-0005-0000-0000-0000557B0000}"/>
    <cellStyle name="Note 5 11 4 3 4 2" xfId="27238" xr:uid="{00000000-0005-0000-0000-0000567B0000}"/>
    <cellStyle name="Note 5 11 4 3 4 3" xfId="41691" xr:uid="{00000000-0005-0000-0000-0000577B0000}"/>
    <cellStyle name="Note 5 11 4 3 5" xfId="12223" xr:uid="{00000000-0005-0000-0000-0000587B0000}"/>
    <cellStyle name="Note 5 11 4 3 5 2" xfId="29658" xr:uid="{00000000-0005-0000-0000-0000597B0000}"/>
    <cellStyle name="Note 5 11 4 3 5 3" xfId="44111" xr:uid="{00000000-0005-0000-0000-00005A7B0000}"/>
    <cellStyle name="Note 5 11 4 3 6" xfId="19230" xr:uid="{00000000-0005-0000-0000-00005B7B0000}"/>
    <cellStyle name="Note 5 11 4 4" xfId="2390" xr:uid="{00000000-0005-0000-0000-00005C7B0000}"/>
    <cellStyle name="Note 5 11 4 4 2" xfId="4901" xr:uid="{00000000-0005-0000-0000-00005D7B0000}"/>
    <cellStyle name="Note 5 11 4 4 2 2" xfId="22337" xr:uid="{00000000-0005-0000-0000-00005E7B0000}"/>
    <cellStyle name="Note 5 11 4 4 2 3" xfId="36790" xr:uid="{00000000-0005-0000-0000-00005F7B0000}"/>
    <cellStyle name="Note 5 11 4 4 3" xfId="7363" xr:uid="{00000000-0005-0000-0000-0000607B0000}"/>
    <cellStyle name="Note 5 11 4 4 3 2" xfId="24798" xr:uid="{00000000-0005-0000-0000-0000617B0000}"/>
    <cellStyle name="Note 5 11 4 4 3 3" xfId="39251" xr:uid="{00000000-0005-0000-0000-0000627B0000}"/>
    <cellStyle name="Note 5 11 4 4 4" xfId="9804" xr:uid="{00000000-0005-0000-0000-0000637B0000}"/>
    <cellStyle name="Note 5 11 4 4 4 2" xfId="27239" xr:uid="{00000000-0005-0000-0000-0000647B0000}"/>
    <cellStyle name="Note 5 11 4 4 4 3" xfId="41692" xr:uid="{00000000-0005-0000-0000-0000657B0000}"/>
    <cellStyle name="Note 5 11 4 4 5" xfId="12224" xr:uid="{00000000-0005-0000-0000-0000667B0000}"/>
    <cellStyle name="Note 5 11 4 4 5 2" xfId="29659" xr:uid="{00000000-0005-0000-0000-0000677B0000}"/>
    <cellStyle name="Note 5 11 4 4 5 3" xfId="44112" xr:uid="{00000000-0005-0000-0000-0000687B0000}"/>
    <cellStyle name="Note 5 11 4 4 6" xfId="15367" xr:uid="{00000000-0005-0000-0000-0000697B0000}"/>
    <cellStyle name="Note 5 11 4 4 6 2" xfId="32802" xr:uid="{00000000-0005-0000-0000-00006A7B0000}"/>
    <cellStyle name="Note 5 11 4 4 6 3" xfId="47255" xr:uid="{00000000-0005-0000-0000-00006B7B0000}"/>
    <cellStyle name="Note 5 11 4 4 7" xfId="19231" xr:uid="{00000000-0005-0000-0000-00006C7B0000}"/>
    <cellStyle name="Note 5 11 4 4 8" xfId="20529" xr:uid="{00000000-0005-0000-0000-00006D7B0000}"/>
    <cellStyle name="Note 5 11 4 5" xfId="4898" xr:uid="{00000000-0005-0000-0000-00006E7B0000}"/>
    <cellStyle name="Note 5 11 4 5 2" xfId="14299" xr:uid="{00000000-0005-0000-0000-00006F7B0000}"/>
    <cellStyle name="Note 5 11 4 5 2 2" xfId="31734" xr:uid="{00000000-0005-0000-0000-0000707B0000}"/>
    <cellStyle name="Note 5 11 4 5 2 3" xfId="46187" xr:uid="{00000000-0005-0000-0000-0000717B0000}"/>
    <cellStyle name="Note 5 11 4 5 3" xfId="16760" xr:uid="{00000000-0005-0000-0000-0000727B0000}"/>
    <cellStyle name="Note 5 11 4 5 3 2" xfId="34195" xr:uid="{00000000-0005-0000-0000-0000737B0000}"/>
    <cellStyle name="Note 5 11 4 5 3 3" xfId="48648" xr:uid="{00000000-0005-0000-0000-0000747B0000}"/>
    <cellStyle name="Note 5 11 4 5 4" xfId="22334" xr:uid="{00000000-0005-0000-0000-0000757B0000}"/>
    <cellStyle name="Note 5 11 4 5 5" xfId="36787" xr:uid="{00000000-0005-0000-0000-0000767B0000}"/>
    <cellStyle name="Note 5 11 4 6" xfId="7360" xr:uid="{00000000-0005-0000-0000-0000777B0000}"/>
    <cellStyle name="Note 5 11 4 6 2" xfId="24795" xr:uid="{00000000-0005-0000-0000-0000787B0000}"/>
    <cellStyle name="Note 5 11 4 6 3" xfId="39248" xr:uid="{00000000-0005-0000-0000-0000797B0000}"/>
    <cellStyle name="Note 5 11 4 7" xfId="9801" xr:uid="{00000000-0005-0000-0000-00007A7B0000}"/>
    <cellStyle name="Note 5 11 4 7 2" xfId="27236" xr:uid="{00000000-0005-0000-0000-00007B7B0000}"/>
    <cellStyle name="Note 5 11 4 7 3" xfId="41689" xr:uid="{00000000-0005-0000-0000-00007C7B0000}"/>
    <cellStyle name="Note 5 11 4 8" xfId="12221" xr:uid="{00000000-0005-0000-0000-00007D7B0000}"/>
    <cellStyle name="Note 5 11 4 8 2" xfId="29656" xr:uid="{00000000-0005-0000-0000-00007E7B0000}"/>
    <cellStyle name="Note 5 11 4 8 3" xfId="44109" xr:uid="{00000000-0005-0000-0000-00007F7B0000}"/>
    <cellStyle name="Note 5 11 4 9" xfId="19228" xr:uid="{00000000-0005-0000-0000-0000807B0000}"/>
    <cellStyle name="Note 5 11 5" xfId="2391" xr:uid="{00000000-0005-0000-0000-0000817B0000}"/>
    <cellStyle name="Note 5 11 5 2" xfId="2392" xr:uid="{00000000-0005-0000-0000-0000827B0000}"/>
    <cellStyle name="Note 5 11 5 2 2" xfId="4903" xr:uid="{00000000-0005-0000-0000-0000837B0000}"/>
    <cellStyle name="Note 5 11 5 2 2 2" xfId="14303" xr:uid="{00000000-0005-0000-0000-0000847B0000}"/>
    <cellStyle name="Note 5 11 5 2 2 2 2" xfId="31738" xr:uid="{00000000-0005-0000-0000-0000857B0000}"/>
    <cellStyle name="Note 5 11 5 2 2 2 3" xfId="46191" xr:uid="{00000000-0005-0000-0000-0000867B0000}"/>
    <cellStyle name="Note 5 11 5 2 2 3" xfId="16764" xr:uid="{00000000-0005-0000-0000-0000877B0000}"/>
    <cellStyle name="Note 5 11 5 2 2 3 2" xfId="34199" xr:uid="{00000000-0005-0000-0000-0000887B0000}"/>
    <cellStyle name="Note 5 11 5 2 2 3 3" xfId="48652" xr:uid="{00000000-0005-0000-0000-0000897B0000}"/>
    <cellStyle name="Note 5 11 5 2 2 4" xfId="22339" xr:uid="{00000000-0005-0000-0000-00008A7B0000}"/>
    <cellStyle name="Note 5 11 5 2 2 5" xfId="36792" xr:uid="{00000000-0005-0000-0000-00008B7B0000}"/>
    <cellStyle name="Note 5 11 5 2 3" xfId="7365" xr:uid="{00000000-0005-0000-0000-00008C7B0000}"/>
    <cellStyle name="Note 5 11 5 2 3 2" xfId="24800" xr:uid="{00000000-0005-0000-0000-00008D7B0000}"/>
    <cellStyle name="Note 5 11 5 2 3 3" xfId="39253" xr:uid="{00000000-0005-0000-0000-00008E7B0000}"/>
    <cellStyle name="Note 5 11 5 2 4" xfId="9806" xr:uid="{00000000-0005-0000-0000-00008F7B0000}"/>
    <cellStyle name="Note 5 11 5 2 4 2" xfId="27241" xr:uid="{00000000-0005-0000-0000-0000907B0000}"/>
    <cellStyle name="Note 5 11 5 2 4 3" xfId="41694" xr:uid="{00000000-0005-0000-0000-0000917B0000}"/>
    <cellStyle name="Note 5 11 5 2 5" xfId="12226" xr:uid="{00000000-0005-0000-0000-0000927B0000}"/>
    <cellStyle name="Note 5 11 5 2 5 2" xfId="29661" xr:uid="{00000000-0005-0000-0000-0000937B0000}"/>
    <cellStyle name="Note 5 11 5 2 5 3" xfId="44114" xr:uid="{00000000-0005-0000-0000-0000947B0000}"/>
    <cellStyle name="Note 5 11 5 2 6" xfId="19233" xr:uid="{00000000-0005-0000-0000-0000957B0000}"/>
    <cellStyle name="Note 5 11 5 3" xfId="2393" xr:uid="{00000000-0005-0000-0000-0000967B0000}"/>
    <cellStyle name="Note 5 11 5 3 2" xfId="4904" xr:uid="{00000000-0005-0000-0000-0000977B0000}"/>
    <cellStyle name="Note 5 11 5 3 2 2" xfId="14304" xr:uid="{00000000-0005-0000-0000-0000987B0000}"/>
    <cellStyle name="Note 5 11 5 3 2 2 2" xfId="31739" xr:uid="{00000000-0005-0000-0000-0000997B0000}"/>
    <cellStyle name="Note 5 11 5 3 2 2 3" xfId="46192" xr:uid="{00000000-0005-0000-0000-00009A7B0000}"/>
    <cellStyle name="Note 5 11 5 3 2 3" xfId="16765" xr:uid="{00000000-0005-0000-0000-00009B7B0000}"/>
    <cellStyle name="Note 5 11 5 3 2 3 2" xfId="34200" xr:uid="{00000000-0005-0000-0000-00009C7B0000}"/>
    <cellStyle name="Note 5 11 5 3 2 3 3" xfId="48653" xr:uid="{00000000-0005-0000-0000-00009D7B0000}"/>
    <cellStyle name="Note 5 11 5 3 2 4" xfId="22340" xr:uid="{00000000-0005-0000-0000-00009E7B0000}"/>
    <cellStyle name="Note 5 11 5 3 2 5" xfId="36793" xr:uid="{00000000-0005-0000-0000-00009F7B0000}"/>
    <cellStyle name="Note 5 11 5 3 3" xfId="7366" xr:uid="{00000000-0005-0000-0000-0000A07B0000}"/>
    <cellStyle name="Note 5 11 5 3 3 2" xfId="24801" xr:uid="{00000000-0005-0000-0000-0000A17B0000}"/>
    <cellStyle name="Note 5 11 5 3 3 3" xfId="39254" xr:uid="{00000000-0005-0000-0000-0000A27B0000}"/>
    <cellStyle name="Note 5 11 5 3 4" xfId="9807" xr:uid="{00000000-0005-0000-0000-0000A37B0000}"/>
    <cellStyle name="Note 5 11 5 3 4 2" xfId="27242" xr:uid="{00000000-0005-0000-0000-0000A47B0000}"/>
    <cellStyle name="Note 5 11 5 3 4 3" xfId="41695" xr:uid="{00000000-0005-0000-0000-0000A57B0000}"/>
    <cellStyle name="Note 5 11 5 3 5" xfId="12227" xr:uid="{00000000-0005-0000-0000-0000A67B0000}"/>
    <cellStyle name="Note 5 11 5 3 5 2" xfId="29662" xr:uid="{00000000-0005-0000-0000-0000A77B0000}"/>
    <cellStyle name="Note 5 11 5 3 5 3" xfId="44115" xr:uid="{00000000-0005-0000-0000-0000A87B0000}"/>
    <cellStyle name="Note 5 11 5 3 6" xfId="19234" xr:uid="{00000000-0005-0000-0000-0000A97B0000}"/>
    <cellStyle name="Note 5 11 5 4" xfId="2394" xr:uid="{00000000-0005-0000-0000-0000AA7B0000}"/>
    <cellStyle name="Note 5 11 5 4 2" xfId="4905" xr:uid="{00000000-0005-0000-0000-0000AB7B0000}"/>
    <cellStyle name="Note 5 11 5 4 2 2" xfId="22341" xr:uid="{00000000-0005-0000-0000-0000AC7B0000}"/>
    <cellStyle name="Note 5 11 5 4 2 3" xfId="36794" xr:uid="{00000000-0005-0000-0000-0000AD7B0000}"/>
    <cellStyle name="Note 5 11 5 4 3" xfId="7367" xr:uid="{00000000-0005-0000-0000-0000AE7B0000}"/>
    <cellStyle name="Note 5 11 5 4 3 2" xfId="24802" xr:uid="{00000000-0005-0000-0000-0000AF7B0000}"/>
    <cellStyle name="Note 5 11 5 4 3 3" xfId="39255" xr:uid="{00000000-0005-0000-0000-0000B07B0000}"/>
    <cellStyle name="Note 5 11 5 4 4" xfId="9808" xr:uid="{00000000-0005-0000-0000-0000B17B0000}"/>
    <cellStyle name="Note 5 11 5 4 4 2" xfId="27243" xr:uid="{00000000-0005-0000-0000-0000B27B0000}"/>
    <cellStyle name="Note 5 11 5 4 4 3" xfId="41696" xr:uid="{00000000-0005-0000-0000-0000B37B0000}"/>
    <cellStyle name="Note 5 11 5 4 5" xfId="12228" xr:uid="{00000000-0005-0000-0000-0000B47B0000}"/>
    <cellStyle name="Note 5 11 5 4 5 2" xfId="29663" xr:uid="{00000000-0005-0000-0000-0000B57B0000}"/>
    <cellStyle name="Note 5 11 5 4 5 3" xfId="44116" xr:uid="{00000000-0005-0000-0000-0000B67B0000}"/>
    <cellStyle name="Note 5 11 5 4 6" xfId="15368" xr:uid="{00000000-0005-0000-0000-0000B77B0000}"/>
    <cellStyle name="Note 5 11 5 4 6 2" xfId="32803" xr:uid="{00000000-0005-0000-0000-0000B87B0000}"/>
    <cellStyle name="Note 5 11 5 4 6 3" xfId="47256" xr:uid="{00000000-0005-0000-0000-0000B97B0000}"/>
    <cellStyle name="Note 5 11 5 4 7" xfId="19235" xr:uid="{00000000-0005-0000-0000-0000BA7B0000}"/>
    <cellStyle name="Note 5 11 5 4 8" xfId="20530" xr:uid="{00000000-0005-0000-0000-0000BB7B0000}"/>
    <cellStyle name="Note 5 11 5 5" xfId="4902" xr:uid="{00000000-0005-0000-0000-0000BC7B0000}"/>
    <cellStyle name="Note 5 11 5 5 2" xfId="14302" xr:uid="{00000000-0005-0000-0000-0000BD7B0000}"/>
    <cellStyle name="Note 5 11 5 5 2 2" xfId="31737" xr:uid="{00000000-0005-0000-0000-0000BE7B0000}"/>
    <cellStyle name="Note 5 11 5 5 2 3" xfId="46190" xr:uid="{00000000-0005-0000-0000-0000BF7B0000}"/>
    <cellStyle name="Note 5 11 5 5 3" xfId="16763" xr:uid="{00000000-0005-0000-0000-0000C07B0000}"/>
    <cellStyle name="Note 5 11 5 5 3 2" xfId="34198" xr:uid="{00000000-0005-0000-0000-0000C17B0000}"/>
    <cellStyle name="Note 5 11 5 5 3 3" xfId="48651" xr:uid="{00000000-0005-0000-0000-0000C27B0000}"/>
    <cellStyle name="Note 5 11 5 5 4" xfId="22338" xr:uid="{00000000-0005-0000-0000-0000C37B0000}"/>
    <cellStyle name="Note 5 11 5 5 5" xfId="36791" xr:uid="{00000000-0005-0000-0000-0000C47B0000}"/>
    <cellStyle name="Note 5 11 5 6" xfId="7364" xr:uid="{00000000-0005-0000-0000-0000C57B0000}"/>
    <cellStyle name="Note 5 11 5 6 2" xfId="24799" xr:uid="{00000000-0005-0000-0000-0000C67B0000}"/>
    <cellStyle name="Note 5 11 5 6 3" xfId="39252" xr:uid="{00000000-0005-0000-0000-0000C77B0000}"/>
    <cellStyle name="Note 5 11 5 7" xfId="9805" xr:uid="{00000000-0005-0000-0000-0000C87B0000}"/>
    <cellStyle name="Note 5 11 5 7 2" xfId="27240" xr:uid="{00000000-0005-0000-0000-0000C97B0000}"/>
    <cellStyle name="Note 5 11 5 7 3" xfId="41693" xr:uid="{00000000-0005-0000-0000-0000CA7B0000}"/>
    <cellStyle name="Note 5 11 5 8" xfId="12225" xr:uid="{00000000-0005-0000-0000-0000CB7B0000}"/>
    <cellStyle name="Note 5 11 5 8 2" xfId="29660" xr:uid="{00000000-0005-0000-0000-0000CC7B0000}"/>
    <cellStyle name="Note 5 11 5 8 3" xfId="44113" xr:uid="{00000000-0005-0000-0000-0000CD7B0000}"/>
    <cellStyle name="Note 5 11 5 9" xfId="19232" xr:uid="{00000000-0005-0000-0000-0000CE7B0000}"/>
    <cellStyle name="Note 5 11 6" xfId="2395" xr:uid="{00000000-0005-0000-0000-0000CF7B0000}"/>
    <cellStyle name="Note 5 11 6 2" xfId="4906" xr:uid="{00000000-0005-0000-0000-0000D07B0000}"/>
    <cellStyle name="Note 5 11 6 2 2" xfId="14305" xr:uid="{00000000-0005-0000-0000-0000D17B0000}"/>
    <cellStyle name="Note 5 11 6 2 2 2" xfId="31740" xr:uid="{00000000-0005-0000-0000-0000D27B0000}"/>
    <cellStyle name="Note 5 11 6 2 2 3" xfId="46193" xr:uid="{00000000-0005-0000-0000-0000D37B0000}"/>
    <cellStyle name="Note 5 11 6 2 3" xfId="16766" xr:uid="{00000000-0005-0000-0000-0000D47B0000}"/>
    <cellStyle name="Note 5 11 6 2 3 2" xfId="34201" xr:uid="{00000000-0005-0000-0000-0000D57B0000}"/>
    <cellStyle name="Note 5 11 6 2 3 3" xfId="48654" xr:uid="{00000000-0005-0000-0000-0000D67B0000}"/>
    <cellStyle name="Note 5 11 6 2 4" xfId="22342" xr:uid="{00000000-0005-0000-0000-0000D77B0000}"/>
    <cellStyle name="Note 5 11 6 2 5" xfId="36795" xr:uid="{00000000-0005-0000-0000-0000D87B0000}"/>
    <cellStyle name="Note 5 11 6 3" xfId="7368" xr:uid="{00000000-0005-0000-0000-0000D97B0000}"/>
    <cellStyle name="Note 5 11 6 3 2" xfId="24803" xr:uid="{00000000-0005-0000-0000-0000DA7B0000}"/>
    <cellStyle name="Note 5 11 6 3 3" xfId="39256" xr:uid="{00000000-0005-0000-0000-0000DB7B0000}"/>
    <cellStyle name="Note 5 11 6 4" xfId="9809" xr:uid="{00000000-0005-0000-0000-0000DC7B0000}"/>
    <cellStyle name="Note 5 11 6 4 2" xfId="27244" xr:uid="{00000000-0005-0000-0000-0000DD7B0000}"/>
    <cellStyle name="Note 5 11 6 4 3" xfId="41697" xr:uid="{00000000-0005-0000-0000-0000DE7B0000}"/>
    <cellStyle name="Note 5 11 6 5" xfId="12229" xr:uid="{00000000-0005-0000-0000-0000DF7B0000}"/>
    <cellStyle name="Note 5 11 6 5 2" xfId="29664" xr:uid="{00000000-0005-0000-0000-0000E07B0000}"/>
    <cellStyle name="Note 5 11 6 5 3" xfId="44117" xr:uid="{00000000-0005-0000-0000-0000E17B0000}"/>
    <cellStyle name="Note 5 11 6 6" xfId="19236" xr:uid="{00000000-0005-0000-0000-0000E27B0000}"/>
    <cellStyle name="Note 5 11 7" xfId="2396" xr:uid="{00000000-0005-0000-0000-0000E37B0000}"/>
    <cellStyle name="Note 5 11 7 2" xfId="4907" xr:uid="{00000000-0005-0000-0000-0000E47B0000}"/>
    <cellStyle name="Note 5 11 7 2 2" xfId="14306" xr:uid="{00000000-0005-0000-0000-0000E57B0000}"/>
    <cellStyle name="Note 5 11 7 2 2 2" xfId="31741" xr:uid="{00000000-0005-0000-0000-0000E67B0000}"/>
    <cellStyle name="Note 5 11 7 2 2 3" xfId="46194" xr:uid="{00000000-0005-0000-0000-0000E77B0000}"/>
    <cellStyle name="Note 5 11 7 2 3" xfId="16767" xr:uid="{00000000-0005-0000-0000-0000E87B0000}"/>
    <cellStyle name="Note 5 11 7 2 3 2" xfId="34202" xr:uid="{00000000-0005-0000-0000-0000E97B0000}"/>
    <cellStyle name="Note 5 11 7 2 3 3" xfId="48655" xr:uid="{00000000-0005-0000-0000-0000EA7B0000}"/>
    <cellStyle name="Note 5 11 7 2 4" xfId="22343" xr:uid="{00000000-0005-0000-0000-0000EB7B0000}"/>
    <cellStyle name="Note 5 11 7 2 5" xfId="36796" xr:uid="{00000000-0005-0000-0000-0000EC7B0000}"/>
    <cellStyle name="Note 5 11 7 3" xfId="7369" xr:uid="{00000000-0005-0000-0000-0000ED7B0000}"/>
    <cellStyle name="Note 5 11 7 3 2" xfId="24804" xr:uid="{00000000-0005-0000-0000-0000EE7B0000}"/>
    <cellStyle name="Note 5 11 7 3 3" xfId="39257" xr:uid="{00000000-0005-0000-0000-0000EF7B0000}"/>
    <cellStyle name="Note 5 11 7 4" xfId="9810" xr:uid="{00000000-0005-0000-0000-0000F07B0000}"/>
    <cellStyle name="Note 5 11 7 4 2" xfId="27245" xr:uid="{00000000-0005-0000-0000-0000F17B0000}"/>
    <cellStyle name="Note 5 11 7 4 3" xfId="41698" xr:uid="{00000000-0005-0000-0000-0000F27B0000}"/>
    <cellStyle name="Note 5 11 7 5" xfId="12230" xr:uid="{00000000-0005-0000-0000-0000F37B0000}"/>
    <cellStyle name="Note 5 11 7 5 2" xfId="29665" xr:uid="{00000000-0005-0000-0000-0000F47B0000}"/>
    <cellStyle name="Note 5 11 7 5 3" xfId="44118" xr:uid="{00000000-0005-0000-0000-0000F57B0000}"/>
    <cellStyle name="Note 5 11 7 6" xfId="19237" xr:uid="{00000000-0005-0000-0000-0000F67B0000}"/>
    <cellStyle name="Note 5 11 8" xfId="2397" xr:uid="{00000000-0005-0000-0000-0000F77B0000}"/>
    <cellStyle name="Note 5 11 8 2" xfId="4908" xr:uid="{00000000-0005-0000-0000-0000F87B0000}"/>
    <cellStyle name="Note 5 11 8 2 2" xfId="22344" xr:uid="{00000000-0005-0000-0000-0000F97B0000}"/>
    <cellStyle name="Note 5 11 8 2 3" xfId="36797" xr:uid="{00000000-0005-0000-0000-0000FA7B0000}"/>
    <cellStyle name="Note 5 11 8 3" xfId="7370" xr:uid="{00000000-0005-0000-0000-0000FB7B0000}"/>
    <cellStyle name="Note 5 11 8 3 2" xfId="24805" xr:uid="{00000000-0005-0000-0000-0000FC7B0000}"/>
    <cellStyle name="Note 5 11 8 3 3" xfId="39258" xr:uid="{00000000-0005-0000-0000-0000FD7B0000}"/>
    <cellStyle name="Note 5 11 8 4" xfId="9811" xr:uid="{00000000-0005-0000-0000-0000FE7B0000}"/>
    <cellStyle name="Note 5 11 8 4 2" xfId="27246" xr:uid="{00000000-0005-0000-0000-0000FF7B0000}"/>
    <cellStyle name="Note 5 11 8 4 3" xfId="41699" xr:uid="{00000000-0005-0000-0000-0000007C0000}"/>
    <cellStyle name="Note 5 11 8 5" xfId="12231" xr:uid="{00000000-0005-0000-0000-0000017C0000}"/>
    <cellStyle name="Note 5 11 8 5 2" xfId="29666" xr:uid="{00000000-0005-0000-0000-0000027C0000}"/>
    <cellStyle name="Note 5 11 8 5 3" xfId="44119" xr:uid="{00000000-0005-0000-0000-0000037C0000}"/>
    <cellStyle name="Note 5 11 8 6" xfId="15369" xr:uid="{00000000-0005-0000-0000-0000047C0000}"/>
    <cellStyle name="Note 5 11 8 6 2" xfId="32804" xr:uid="{00000000-0005-0000-0000-0000057C0000}"/>
    <cellStyle name="Note 5 11 8 6 3" xfId="47257" xr:uid="{00000000-0005-0000-0000-0000067C0000}"/>
    <cellStyle name="Note 5 11 8 7" xfId="19238" xr:uid="{00000000-0005-0000-0000-0000077C0000}"/>
    <cellStyle name="Note 5 11 8 8" xfId="20531" xr:uid="{00000000-0005-0000-0000-0000087C0000}"/>
    <cellStyle name="Note 5 11 9" xfId="4889" xr:uid="{00000000-0005-0000-0000-0000097C0000}"/>
    <cellStyle name="Note 5 11 9 2" xfId="14292" xr:uid="{00000000-0005-0000-0000-00000A7C0000}"/>
    <cellStyle name="Note 5 11 9 2 2" xfId="31727" xr:uid="{00000000-0005-0000-0000-00000B7C0000}"/>
    <cellStyle name="Note 5 11 9 2 3" xfId="46180" xr:uid="{00000000-0005-0000-0000-00000C7C0000}"/>
    <cellStyle name="Note 5 11 9 3" xfId="16753" xr:uid="{00000000-0005-0000-0000-00000D7C0000}"/>
    <cellStyle name="Note 5 11 9 3 2" xfId="34188" xr:uid="{00000000-0005-0000-0000-00000E7C0000}"/>
    <cellStyle name="Note 5 11 9 3 3" xfId="48641" xr:uid="{00000000-0005-0000-0000-00000F7C0000}"/>
    <cellStyle name="Note 5 11 9 4" xfId="22325" xr:uid="{00000000-0005-0000-0000-0000107C0000}"/>
    <cellStyle name="Note 5 11 9 5" xfId="36778" xr:uid="{00000000-0005-0000-0000-0000117C0000}"/>
    <cellStyle name="Note 5 12" xfId="2398" xr:uid="{00000000-0005-0000-0000-0000127C0000}"/>
    <cellStyle name="Note 5 12 10" xfId="7371" xr:uid="{00000000-0005-0000-0000-0000137C0000}"/>
    <cellStyle name="Note 5 12 10 2" xfId="24806" xr:uid="{00000000-0005-0000-0000-0000147C0000}"/>
    <cellStyle name="Note 5 12 10 3" xfId="39259" xr:uid="{00000000-0005-0000-0000-0000157C0000}"/>
    <cellStyle name="Note 5 12 11" xfId="9812" xr:uid="{00000000-0005-0000-0000-0000167C0000}"/>
    <cellStyle name="Note 5 12 11 2" xfId="27247" xr:uid="{00000000-0005-0000-0000-0000177C0000}"/>
    <cellStyle name="Note 5 12 11 3" xfId="41700" xr:uid="{00000000-0005-0000-0000-0000187C0000}"/>
    <cellStyle name="Note 5 12 12" xfId="12232" xr:uid="{00000000-0005-0000-0000-0000197C0000}"/>
    <cellStyle name="Note 5 12 12 2" xfId="29667" xr:uid="{00000000-0005-0000-0000-00001A7C0000}"/>
    <cellStyle name="Note 5 12 12 3" xfId="44120" xr:uid="{00000000-0005-0000-0000-00001B7C0000}"/>
    <cellStyle name="Note 5 12 13" xfId="19239" xr:uid="{00000000-0005-0000-0000-00001C7C0000}"/>
    <cellStyle name="Note 5 12 2" xfId="2399" xr:uid="{00000000-0005-0000-0000-00001D7C0000}"/>
    <cellStyle name="Note 5 12 2 2" xfId="2400" xr:uid="{00000000-0005-0000-0000-00001E7C0000}"/>
    <cellStyle name="Note 5 12 2 2 2" xfId="4911" xr:uid="{00000000-0005-0000-0000-00001F7C0000}"/>
    <cellStyle name="Note 5 12 2 2 2 2" xfId="14309" xr:uid="{00000000-0005-0000-0000-0000207C0000}"/>
    <cellStyle name="Note 5 12 2 2 2 2 2" xfId="31744" xr:uid="{00000000-0005-0000-0000-0000217C0000}"/>
    <cellStyle name="Note 5 12 2 2 2 2 3" xfId="46197" xr:uid="{00000000-0005-0000-0000-0000227C0000}"/>
    <cellStyle name="Note 5 12 2 2 2 3" xfId="16770" xr:uid="{00000000-0005-0000-0000-0000237C0000}"/>
    <cellStyle name="Note 5 12 2 2 2 3 2" xfId="34205" xr:uid="{00000000-0005-0000-0000-0000247C0000}"/>
    <cellStyle name="Note 5 12 2 2 2 3 3" xfId="48658" xr:uid="{00000000-0005-0000-0000-0000257C0000}"/>
    <cellStyle name="Note 5 12 2 2 2 4" xfId="22347" xr:uid="{00000000-0005-0000-0000-0000267C0000}"/>
    <cellStyle name="Note 5 12 2 2 2 5" xfId="36800" xr:uid="{00000000-0005-0000-0000-0000277C0000}"/>
    <cellStyle name="Note 5 12 2 2 3" xfId="7373" xr:uid="{00000000-0005-0000-0000-0000287C0000}"/>
    <cellStyle name="Note 5 12 2 2 3 2" xfId="24808" xr:uid="{00000000-0005-0000-0000-0000297C0000}"/>
    <cellStyle name="Note 5 12 2 2 3 3" xfId="39261" xr:uid="{00000000-0005-0000-0000-00002A7C0000}"/>
    <cellStyle name="Note 5 12 2 2 4" xfId="9814" xr:uid="{00000000-0005-0000-0000-00002B7C0000}"/>
    <cellStyle name="Note 5 12 2 2 4 2" xfId="27249" xr:uid="{00000000-0005-0000-0000-00002C7C0000}"/>
    <cellStyle name="Note 5 12 2 2 4 3" xfId="41702" xr:uid="{00000000-0005-0000-0000-00002D7C0000}"/>
    <cellStyle name="Note 5 12 2 2 5" xfId="12234" xr:uid="{00000000-0005-0000-0000-00002E7C0000}"/>
    <cellStyle name="Note 5 12 2 2 5 2" xfId="29669" xr:uid="{00000000-0005-0000-0000-00002F7C0000}"/>
    <cellStyle name="Note 5 12 2 2 5 3" xfId="44122" xr:uid="{00000000-0005-0000-0000-0000307C0000}"/>
    <cellStyle name="Note 5 12 2 2 6" xfId="19241" xr:uid="{00000000-0005-0000-0000-0000317C0000}"/>
    <cellStyle name="Note 5 12 2 3" xfId="2401" xr:uid="{00000000-0005-0000-0000-0000327C0000}"/>
    <cellStyle name="Note 5 12 2 3 2" xfId="4912" xr:uid="{00000000-0005-0000-0000-0000337C0000}"/>
    <cellStyle name="Note 5 12 2 3 2 2" xfId="14310" xr:uid="{00000000-0005-0000-0000-0000347C0000}"/>
    <cellStyle name="Note 5 12 2 3 2 2 2" xfId="31745" xr:uid="{00000000-0005-0000-0000-0000357C0000}"/>
    <cellStyle name="Note 5 12 2 3 2 2 3" xfId="46198" xr:uid="{00000000-0005-0000-0000-0000367C0000}"/>
    <cellStyle name="Note 5 12 2 3 2 3" xfId="16771" xr:uid="{00000000-0005-0000-0000-0000377C0000}"/>
    <cellStyle name="Note 5 12 2 3 2 3 2" xfId="34206" xr:uid="{00000000-0005-0000-0000-0000387C0000}"/>
    <cellStyle name="Note 5 12 2 3 2 3 3" xfId="48659" xr:uid="{00000000-0005-0000-0000-0000397C0000}"/>
    <cellStyle name="Note 5 12 2 3 2 4" xfId="22348" xr:uid="{00000000-0005-0000-0000-00003A7C0000}"/>
    <cellStyle name="Note 5 12 2 3 2 5" xfId="36801" xr:uid="{00000000-0005-0000-0000-00003B7C0000}"/>
    <cellStyle name="Note 5 12 2 3 3" xfId="7374" xr:uid="{00000000-0005-0000-0000-00003C7C0000}"/>
    <cellStyle name="Note 5 12 2 3 3 2" xfId="24809" xr:uid="{00000000-0005-0000-0000-00003D7C0000}"/>
    <cellStyle name="Note 5 12 2 3 3 3" xfId="39262" xr:uid="{00000000-0005-0000-0000-00003E7C0000}"/>
    <cellStyle name="Note 5 12 2 3 4" xfId="9815" xr:uid="{00000000-0005-0000-0000-00003F7C0000}"/>
    <cellStyle name="Note 5 12 2 3 4 2" xfId="27250" xr:uid="{00000000-0005-0000-0000-0000407C0000}"/>
    <cellStyle name="Note 5 12 2 3 4 3" xfId="41703" xr:uid="{00000000-0005-0000-0000-0000417C0000}"/>
    <cellStyle name="Note 5 12 2 3 5" xfId="12235" xr:uid="{00000000-0005-0000-0000-0000427C0000}"/>
    <cellStyle name="Note 5 12 2 3 5 2" xfId="29670" xr:uid="{00000000-0005-0000-0000-0000437C0000}"/>
    <cellStyle name="Note 5 12 2 3 5 3" xfId="44123" xr:uid="{00000000-0005-0000-0000-0000447C0000}"/>
    <cellStyle name="Note 5 12 2 3 6" xfId="19242" xr:uid="{00000000-0005-0000-0000-0000457C0000}"/>
    <cellStyle name="Note 5 12 2 4" xfId="2402" xr:uid="{00000000-0005-0000-0000-0000467C0000}"/>
    <cellStyle name="Note 5 12 2 4 2" xfId="4913" xr:uid="{00000000-0005-0000-0000-0000477C0000}"/>
    <cellStyle name="Note 5 12 2 4 2 2" xfId="22349" xr:uid="{00000000-0005-0000-0000-0000487C0000}"/>
    <cellStyle name="Note 5 12 2 4 2 3" xfId="36802" xr:uid="{00000000-0005-0000-0000-0000497C0000}"/>
    <cellStyle name="Note 5 12 2 4 3" xfId="7375" xr:uid="{00000000-0005-0000-0000-00004A7C0000}"/>
    <cellStyle name="Note 5 12 2 4 3 2" xfId="24810" xr:uid="{00000000-0005-0000-0000-00004B7C0000}"/>
    <cellStyle name="Note 5 12 2 4 3 3" xfId="39263" xr:uid="{00000000-0005-0000-0000-00004C7C0000}"/>
    <cellStyle name="Note 5 12 2 4 4" xfId="9816" xr:uid="{00000000-0005-0000-0000-00004D7C0000}"/>
    <cellStyle name="Note 5 12 2 4 4 2" xfId="27251" xr:uid="{00000000-0005-0000-0000-00004E7C0000}"/>
    <cellStyle name="Note 5 12 2 4 4 3" xfId="41704" xr:uid="{00000000-0005-0000-0000-00004F7C0000}"/>
    <cellStyle name="Note 5 12 2 4 5" xfId="12236" xr:uid="{00000000-0005-0000-0000-0000507C0000}"/>
    <cellStyle name="Note 5 12 2 4 5 2" xfId="29671" xr:uid="{00000000-0005-0000-0000-0000517C0000}"/>
    <cellStyle name="Note 5 12 2 4 5 3" xfId="44124" xr:uid="{00000000-0005-0000-0000-0000527C0000}"/>
    <cellStyle name="Note 5 12 2 4 6" xfId="15370" xr:uid="{00000000-0005-0000-0000-0000537C0000}"/>
    <cellStyle name="Note 5 12 2 4 6 2" xfId="32805" xr:uid="{00000000-0005-0000-0000-0000547C0000}"/>
    <cellStyle name="Note 5 12 2 4 6 3" xfId="47258" xr:uid="{00000000-0005-0000-0000-0000557C0000}"/>
    <cellStyle name="Note 5 12 2 4 7" xfId="19243" xr:uid="{00000000-0005-0000-0000-0000567C0000}"/>
    <cellStyle name="Note 5 12 2 4 8" xfId="20532" xr:uid="{00000000-0005-0000-0000-0000577C0000}"/>
    <cellStyle name="Note 5 12 2 5" xfId="4910" xr:uid="{00000000-0005-0000-0000-0000587C0000}"/>
    <cellStyle name="Note 5 12 2 5 2" xfId="14308" xr:uid="{00000000-0005-0000-0000-0000597C0000}"/>
    <cellStyle name="Note 5 12 2 5 2 2" xfId="31743" xr:uid="{00000000-0005-0000-0000-00005A7C0000}"/>
    <cellStyle name="Note 5 12 2 5 2 3" xfId="46196" xr:uid="{00000000-0005-0000-0000-00005B7C0000}"/>
    <cellStyle name="Note 5 12 2 5 3" xfId="16769" xr:uid="{00000000-0005-0000-0000-00005C7C0000}"/>
    <cellStyle name="Note 5 12 2 5 3 2" xfId="34204" xr:uid="{00000000-0005-0000-0000-00005D7C0000}"/>
    <cellStyle name="Note 5 12 2 5 3 3" xfId="48657" xr:uid="{00000000-0005-0000-0000-00005E7C0000}"/>
    <cellStyle name="Note 5 12 2 5 4" xfId="22346" xr:uid="{00000000-0005-0000-0000-00005F7C0000}"/>
    <cellStyle name="Note 5 12 2 5 5" xfId="36799" xr:uid="{00000000-0005-0000-0000-0000607C0000}"/>
    <cellStyle name="Note 5 12 2 6" xfId="7372" xr:uid="{00000000-0005-0000-0000-0000617C0000}"/>
    <cellStyle name="Note 5 12 2 6 2" xfId="24807" xr:uid="{00000000-0005-0000-0000-0000627C0000}"/>
    <cellStyle name="Note 5 12 2 6 3" xfId="39260" xr:uid="{00000000-0005-0000-0000-0000637C0000}"/>
    <cellStyle name="Note 5 12 2 7" xfId="9813" xr:uid="{00000000-0005-0000-0000-0000647C0000}"/>
    <cellStyle name="Note 5 12 2 7 2" xfId="27248" xr:uid="{00000000-0005-0000-0000-0000657C0000}"/>
    <cellStyle name="Note 5 12 2 7 3" xfId="41701" xr:uid="{00000000-0005-0000-0000-0000667C0000}"/>
    <cellStyle name="Note 5 12 2 8" xfId="12233" xr:uid="{00000000-0005-0000-0000-0000677C0000}"/>
    <cellStyle name="Note 5 12 2 8 2" xfId="29668" xr:uid="{00000000-0005-0000-0000-0000687C0000}"/>
    <cellStyle name="Note 5 12 2 8 3" xfId="44121" xr:uid="{00000000-0005-0000-0000-0000697C0000}"/>
    <cellStyle name="Note 5 12 2 9" xfId="19240" xr:uid="{00000000-0005-0000-0000-00006A7C0000}"/>
    <cellStyle name="Note 5 12 3" xfId="2403" xr:uid="{00000000-0005-0000-0000-00006B7C0000}"/>
    <cellStyle name="Note 5 12 3 2" xfId="2404" xr:uid="{00000000-0005-0000-0000-00006C7C0000}"/>
    <cellStyle name="Note 5 12 3 2 2" xfId="4915" xr:uid="{00000000-0005-0000-0000-00006D7C0000}"/>
    <cellStyle name="Note 5 12 3 2 2 2" xfId="14312" xr:uid="{00000000-0005-0000-0000-00006E7C0000}"/>
    <cellStyle name="Note 5 12 3 2 2 2 2" xfId="31747" xr:uid="{00000000-0005-0000-0000-00006F7C0000}"/>
    <cellStyle name="Note 5 12 3 2 2 2 3" xfId="46200" xr:uid="{00000000-0005-0000-0000-0000707C0000}"/>
    <cellStyle name="Note 5 12 3 2 2 3" xfId="16773" xr:uid="{00000000-0005-0000-0000-0000717C0000}"/>
    <cellStyle name="Note 5 12 3 2 2 3 2" xfId="34208" xr:uid="{00000000-0005-0000-0000-0000727C0000}"/>
    <cellStyle name="Note 5 12 3 2 2 3 3" xfId="48661" xr:uid="{00000000-0005-0000-0000-0000737C0000}"/>
    <cellStyle name="Note 5 12 3 2 2 4" xfId="22351" xr:uid="{00000000-0005-0000-0000-0000747C0000}"/>
    <cellStyle name="Note 5 12 3 2 2 5" xfId="36804" xr:uid="{00000000-0005-0000-0000-0000757C0000}"/>
    <cellStyle name="Note 5 12 3 2 3" xfId="7377" xr:uid="{00000000-0005-0000-0000-0000767C0000}"/>
    <cellStyle name="Note 5 12 3 2 3 2" xfId="24812" xr:uid="{00000000-0005-0000-0000-0000777C0000}"/>
    <cellStyle name="Note 5 12 3 2 3 3" xfId="39265" xr:uid="{00000000-0005-0000-0000-0000787C0000}"/>
    <cellStyle name="Note 5 12 3 2 4" xfId="9818" xr:uid="{00000000-0005-0000-0000-0000797C0000}"/>
    <cellStyle name="Note 5 12 3 2 4 2" xfId="27253" xr:uid="{00000000-0005-0000-0000-00007A7C0000}"/>
    <cellStyle name="Note 5 12 3 2 4 3" xfId="41706" xr:uid="{00000000-0005-0000-0000-00007B7C0000}"/>
    <cellStyle name="Note 5 12 3 2 5" xfId="12238" xr:uid="{00000000-0005-0000-0000-00007C7C0000}"/>
    <cellStyle name="Note 5 12 3 2 5 2" xfId="29673" xr:uid="{00000000-0005-0000-0000-00007D7C0000}"/>
    <cellStyle name="Note 5 12 3 2 5 3" xfId="44126" xr:uid="{00000000-0005-0000-0000-00007E7C0000}"/>
    <cellStyle name="Note 5 12 3 2 6" xfId="19245" xr:uid="{00000000-0005-0000-0000-00007F7C0000}"/>
    <cellStyle name="Note 5 12 3 3" xfId="2405" xr:uid="{00000000-0005-0000-0000-0000807C0000}"/>
    <cellStyle name="Note 5 12 3 3 2" xfId="4916" xr:uid="{00000000-0005-0000-0000-0000817C0000}"/>
    <cellStyle name="Note 5 12 3 3 2 2" xfId="14313" xr:uid="{00000000-0005-0000-0000-0000827C0000}"/>
    <cellStyle name="Note 5 12 3 3 2 2 2" xfId="31748" xr:uid="{00000000-0005-0000-0000-0000837C0000}"/>
    <cellStyle name="Note 5 12 3 3 2 2 3" xfId="46201" xr:uid="{00000000-0005-0000-0000-0000847C0000}"/>
    <cellStyle name="Note 5 12 3 3 2 3" xfId="16774" xr:uid="{00000000-0005-0000-0000-0000857C0000}"/>
    <cellStyle name="Note 5 12 3 3 2 3 2" xfId="34209" xr:uid="{00000000-0005-0000-0000-0000867C0000}"/>
    <cellStyle name="Note 5 12 3 3 2 3 3" xfId="48662" xr:uid="{00000000-0005-0000-0000-0000877C0000}"/>
    <cellStyle name="Note 5 12 3 3 2 4" xfId="22352" xr:uid="{00000000-0005-0000-0000-0000887C0000}"/>
    <cellStyle name="Note 5 12 3 3 2 5" xfId="36805" xr:uid="{00000000-0005-0000-0000-0000897C0000}"/>
    <cellStyle name="Note 5 12 3 3 3" xfId="7378" xr:uid="{00000000-0005-0000-0000-00008A7C0000}"/>
    <cellStyle name="Note 5 12 3 3 3 2" xfId="24813" xr:uid="{00000000-0005-0000-0000-00008B7C0000}"/>
    <cellStyle name="Note 5 12 3 3 3 3" xfId="39266" xr:uid="{00000000-0005-0000-0000-00008C7C0000}"/>
    <cellStyle name="Note 5 12 3 3 4" xfId="9819" xr:uid="{00000000-0005-0000-0000-00008D7C0000}"/>
    <cellStyle name="Note 5 12 3 3 4 2" xfId="27254" xr:uid="{00000000-0005-0000-0000-00008E7C0000}"/>
    <cellStyle name="Note 5 12 3 3 4 3" xfId="41707" xr:uid="{00000000-0005-0000-0000-00008F7C0000}"/>
    <cellStyle name="Note 5 12 3 3 5" xfId="12239" xr:uid="{00000000-0005-0000-0000-0000907C0000}"/>
    <cellStyle name="Note 5 12 3 3 5 2" xfId="29674" xr:uid="{00000000-0005-0000-0000-0000917C0000}"/>
    <cellStyle name="Note 5 12 3 3 5 3" xfId="44127" xr:uid="{00000000-0005-0000-0000-0000927C0000}"/>
    <cellStyle name="Note 5 12 3 3 6" xfId="19246" xr:uid="{00000000-0005-0000-0000-0000937C0000}"/>
    <cellStyle name="Note 5 12 3 4" xfId="2406" xr:uid="{00000000-0005-0000-0000-0000947C0000}"/>
    <cellStyle name="Note 5 12 3 4 2" xfId="4917" xr:uid="{00000000-0005-0000-0000-0000957C0000}"/>
    <cellStyle name="Note 5 12 3 4 2 2" xfId="22353" xr:uid="{00000000-0005-0000-0000-0000967C0000}"/>
    <cellStyle name="Note 5 12 3 4 2 3" xfId="36806" xr:uid="{00000000-0005-0000-0000-0000977C0000}"/>
    <cellStyle name="Note 5 12 3 4 3" xfId="7379" xr:uid="{00000000-0005-0000-0000-0000987C0000}"/>
    <cellStyle name="Note 5 12 3 4 3 2" xfId="24814" xr:uid="{00000000-0005-0000-0000-0000997C0000}"/>
    <cellStyle name="Note 5 12 3 4 3 3" xfId="39267" xr:uid="{00000000-0005-0000-0000-00009A7C0000}"/>
    <cellStyle name="Note 5 12 3 4 4" xfId="9820" xr:uid="{00000000-0005-0000-0000-00009B7C0000}"/>
    <cellStyle name="Note 5 12 3 4 4 2" xfId="27255" xr:uid="{00000000-0005-0000-0000-00009C7C0000}"/>
    <cellStyle name="Note 5 12 3 4 4 3" xfId="41708" xr:uid="{00000000-0005-0000-0000-00009D7C0000}"/>
    <cellStyle name="Note 5 12 3 4 5" xfId="12240" xr:uid="{00000000-0005-0000-0000-00009E7C0000}"/>
    <cellStyle name="Note 5 12 3 4 5 2" xfId="29675" xr:uid="{00000000-0005-0000-0000-00009F7C0000}"/>
    <cellStyle name="Note 5 12 3 4 5 3" xfId="44128" xr:uid="{00000000-0005-0000-0000-0000A07C0000}"/>
    <cellStyle name="Note 5 12 3 4 6" xfId="15371" xr:uid="{00000000-0005-0000-0000-0000A17C0000}"/>
    <cellStyle name="Note 5 12 3 4 6 2" xfId="32806" xr:uid="{00000000-0005-0000-0000-0000A27C0000}"/>
    <cellStyle name="Note 5 12 3 4 6 3" xfId="47259" xr:uid="{00000000-0005-0000-0000-0000A37C0000}"/>
    <cellStyle name="Note 5 12 3 4 7" xfId="19247" xr:uid="{00000000-0005-0000-0000-0000A47C0000}"/>
    <cellStyle name="Note 5 12 3 4 8" xfId="20533" xr:uid="{00000000-0005-0000-0000-0000A57C0000}"/>
    <cellStyle name="Note 5 12 3 5" xfId="4914" xr:uid="{00000000-0005-0000-0000-0000A67C0000}"/>
    <cellStyle name="Note 5 12 3 5 2" xfId="14311" xr:uid="{00000000-0005-0000-0000-0000A77C0000}"/>
    <cellStyle name="Note 5 12 3 5 2 2" xfId="31746" xr:uid="{00000000-0005-0000-0000-0000A87C0000}"/>
    <cellStyle name="Note 5 12 3 5 2 3" xfId="46199" xr:uid="{00000000-0005-0000-0000-0000A97C0000}"/>
    <cellStyle name="Note 5 12 3 5 3" xfId="16772" xr:uid="{00000000-0005-0000-0000-0000AA7C0000}"/>
    <cellStyle name="Note 5 12 3 5 3 2" xfId="34207" xr:uid="{00000000-0005-0000-0000-0000AB7C0000}"/>
    <cellStyle name="Note 5 12 3 5 3 3" xfId="48660" xr:uid="{00000000-0005-0000-0000-0000AC7C0000}"/>
    <cellStyle name="Note 5 12 3 5 4" xfId="22350" xr:uid="{00000000-0005-0000-0000-0000AD7C0000}"/>
    <cellStyle name="Note 5 12 3 5 5" xfId="36803" xr:uid="{00000000-0005-0000-0000-0000AE7C0000}"/>
    <cellStyle name="Note 5 12 3 6" xfId="7376" xr:uid="{00000000-0005-0000-0000-0000AF7C0000}"/>
    <cellStyle name="Note 5 12 3 6 2" xfId="24811" xr:uid="{00000000-0005-0000-0000-0000B07C0000}"/>
    <cellStyle name="Note 5 12 3 6 3" xfId="39264" xr:uid="{00000000-0005-0000-0000-0000B17C0000}"/>
    <cellStyle name="Note 5 12 3 7" xfId="9817" xr:uid="{00000000-0005-0000-0000-0000B27C0000}"/>
    <cellStyle name="Note 5 12 3 7 2" xfId="27252" xr:uid="{00000000-0005-0000-0000-0000B37C0000}"/>
    <cellStyle name="Note 5 12 3 7 3" xfId="41705" xr:uid="{00000000-0005-0000-0000-0000B47C0000}"/>
    <cellStyle name="Note 5 12 3 8" xfId="12237" xr:uid="{00000000-0005-0000-0000-0000B57C0000}"/>
    <cellStyle name="Note 5 12 3 8 2" xfId="29672" xr:uid="{00000000-0005-0000-0000-0000B67C0000}"/>
    <cellStyle name="Note 5 12 3 8 3" xfId="44125" xr:uid="{00000000-0005-0000-0000-0000B77C0000}"/>
    <cellStyle name="Note 5 12 3 9" xfId="19244" xr:uid="{00000000-0005-0000-0000-0000B87C0000}"/>
    <cellStyle name="Note 5 12 4" xfId="2407" xr:uid="{00000000-0005-0000-0000-0000B97C0000}"/>
    <cellStyle name="Note 5 12 4 2" xfId="2408" xr:uid="{00000000-0005-0000-0000-0000BA7C0000}"/>
    <cellStyle name="Note 5 12 4 2 2" xfId="4919" xr:uid="{00000000-0005-0000-0000-0000BB7C0000}"/>
    <cellStyle name="Note 5 12 4 2 2 2" xfId="14315" xr:uid="{00000000-0005-0000-0000-0000BC7C0000}"/>
    <cellStyle name="Note 5 12 4 2 2 2 2" xfId="31750" xr:uid="{00000000-0005-0000-0000-0000BD7C0000}"/>
    <cellStyle name="Note 5 12 4 2 2 2 3" xfId="46203" xr:uid="{00000000-0005-0000-0000-0000BE7C0000}"/>
    <cellStyle name="Note 5 12 4 2 2 3" xfId="16776" xr:uid="{00000000-0005-0000-0000-0000BF7C0000}"/>
    <cellStyle name="Note 5 12 4 2 2 3 2" xfId="34211" xr:uid="{00000000-0005-0000-0000-0000C07C0000}"/>
    <cellStyle name="Note 5 12 4 2 2 3 3" xfId="48664" xr:uid="{00000000-0005-0000-0000-0000C17C0000}"/>
    <cellStyle name="Note 5 12 4 2 2 4" xfId="22355" xr:uid="{00000000-0005-0000-0000-0000C27C0000}"/>
    <cellStyle name="Note 5 12 4 2 2 5" xfId="36808" xr:uid="{00000000-0005-0000-0000-0000C37C0000}"/>
    <cellStyle name="Note 5 12 4 2 3" xfId="7381" xr:uid="{00000000-0005-0000-0000-0000C47C0000}"/>
    <cellStyle name="Note 5 12 4 2 3 2" xfId="24816" xr:uid="{00000000-0005-0000-0000-0000C57C0000}"/>
    <cellStyle name="Note 5 12 4 2 3 3" xfId="39269" xr:uid="{00000000-0005-0000-0000-0000C67C0000}"/>
    <cellStyle name="Note 5 12 4 2 4" xfId="9822" xr:uid="{00000000-0005-0000-0000-0000C77C0000}"/>
    <cellStyle name="Note 5 12 4 2 4 2" xfId="27257" xr:uid="{00000000-0005-0000-0000-0000C87C0000}"/>
    <cellStyle name="Note 5 12 4 2 4 3" xfId="41710" xr:uid="{00000000-0005-0000-0000-0000C97C0000}"/>
    <cellStyle name="Note 5 12 4 2 5" xfId="12242" xr:uid="{00000000-0005-0000-0000-0000CA7C0000}"/>
    <cellStyle name="Note 5 12 4 2 5 2" xfId="29677" xr:uid="{00000000-0005-0000-0000-0000CB7C0000}"/>
    <cellStyle name="Note 5 12 4 2 5 3" xfId="44130" xr:uid="{00000000-0005-0000-0000-0000CC7C0000}"/>
    <cellStyle name="Note 5 12 4 2 6" xfId="19249" xr:uid="{00000000-0005-0000-0000-0000CD7C0000}"/>
    <cellStyle name="Note 5 12 4 3" xfId="2409" xr:uid="{00000000-0005-0000-0000-0000CE7C0000}"/>
    <cellStyle name="Note 5 12 4 3 2" xfId="4920" xr:uid="{00000000-0005-0000-0000-0000CF7C0000}"/>
    <cellStyle name="Note 5 12 4 3 2 2" xfId="14316" xr:uid="{00000000-0005-0000-0000-0000D07C0000}"/>
    <cellStyle name="Note 5 12 4 3 2 2 2" xfId="31751" xr:uid="{00000000-0005-0000-0000-0000D17C0000}"/>
    <cellStyle name="Note 5 12 4 3 2 2 3" xfId="46204" xr:uid="{00000000-0005-0000-0000-0000D27C0000}"/>
    <cellStyle name="Note 5 12 4 3 2 3" xfId="16777" xr:uid="{00000000-0005-0000-0000-0000D37C0000}"/>
    <cellStyle name="Note 5 12 4 3 2 3 2" xfId="34212" xr:uid="{00000000-0005-0000-0000-0000D47C0000}"/>
    <cellStyle name="Note 5 12 4 3 2 3 3" xfId="48665" xr:uid="{00000000-0005-0000-0000-0000D57C0000}"/>
    <cellStyle name="Note 5 12 4 3 2 4" xfId="22356" xr:uid="{00000000-0005-0000-0000-0000D67C0000}"/>
    <cellStyle name="Note 5 12 4 3 2 5" xfId="36809" xr:uid="{00000000-0005-0000-0000-0000D77C0000}"/>
    <cellStyle name="Note 5 12 4 3 3" xfId="7382" xr:uid="{00000000-0005-0000-0000-0000D87C0000}"/>
    <cellStyle name="Note 5 12 4 3 3 2" xfId="24817" xr:uid="{00000000-0005-0000-0000-0000D97C0000}"/>
    <cellStyle name="Note 5 12 4 3 3 3" xfId="39270" xr:uid="{00000000-0005-0000-0000-0000DA7C0000}"/>
    <cellStyle name="Note 5 12 4 3 4" xfId="9823" xr:uid="{00000000-0005-0000-0000-0000DB7C0000}"/>
    <cellStyle name="Note 5 12 4 3 4 2" xfId="27258" xr:uid="{00000000-0005-0000-0000-0000DC7C0000}"/>
    <cellStyle name="Note 5 12 4 3 4 3" xfId="41711" xr:uid="{00000000-0005-0000-0000-0000DD7C0000}"/>
    <cellStyle name="Note 5 12 4 3 5" xfId="12243" xr:uid="{00000000-0005-0000-0000-0000DE7C0000}"/>
    <cellStyle name="Note 5 12 4 3 5 2" xfId="29678" xr:uid="{00000000-0005-0000-0000-0000DF7C0000}"/>
    <cellStyle name="Note 5 12 4 3 5 3" xfId="44131" xr:uid="{00000000-0005-0000-0000-0000E07C0000}"/>
    <cellStyle name="Note 5 12 4 3 6" xfId="19250" xr:uid="{00000000-0005-0000-0000-0000E17C0000}"/>
    <cellStyle name="Note 5 12 4 4" xfId="2410" xr:uid="{00000000-0005-0000-0000-0000E27C0000}"/>
    <cellStyle name="Note 5 12 4 4 2" xfId="4921" xr:uid="{00000000-0005-0000-0000-0000E37C0000}"/>
    <cellStyle name="Note 5 12 4 4 2 2" xfId="22357" xr:uid="{00000000-0005-0000-0000-0000E47C0000}"/>
    <cellStyle name="Note 5 12 4 4 2 3" xfId="36810" xr:uid="{00000000-0005-0000-0000-0000E57C0000}"/>
    <cellStyle name="Note 5 12 4 4 3" xfId="7383" xr:uid="{00000000-0005-0000-0000-0000E67C0000}"/>
    <cellStyle name="Note 5 12 4 4 3 2" xfId="24818" xr:uid="{00000000-0005-0000-0000-0000E77C0000}"/>
    <cellStyle name="Note 5 12 4 4 3 3" xfId="39271" xr:uid="{00000000-0005-0000-0000-0000E87C0000}"/>
    <cellStyle name="Note 5 12 4 4 4" xfId="9824" xr:uid="{00000000-0005-0000-0000-0000E97C0000}"/>
    <cellStyle name="Note 5 12 4 4 4 2" xfId="27259" xr:uid="{00000000-0005-0000-0000-0000EA7C0000}"/>
    <cellStyle name="Note 5 12 4 4 4 3" xfId="41712" xr:uid="{00000000-0005-0000-0000-0000EB7C0000}"/>
    <cellStyle name="Note 5 12 4 4 5" xfId="12244" xr:uid="{00000000-0005-0000-0000-0000EC7C0000}"/>
    <cellStyle name="Note 5 12 4 4 5 2" xfId="29679" xr:uid="{00000000-0005-0000-0000-0000ED7C0000}"/>
    <cellStyle name="Note 5 12 4 4 5 3" xfId="44132" xr:uid="{00000000-0005-0000-0000-0000EE7C0000}"/>
    <cellStyle name="Note 5 12 4 4 6" xfId="15372" xr:uid="{00000000-0005-0000-0000-0000EF7C0000}"/>
    <cellStyle name="Note 5 12 4 4 6 2" xfId="32807" xr:uid="{00000000-0005-0000-0000-0000F07C0000}"/>
    <cellStyle name="Note 5 12 4 4 6 3" xfId="47260" xr:uid="{00000000-0005-0000-0000-0000F17C0000}"/>
    <cellStyle name="Note 5 12 4 4 7" xfId="19251" xr:uid="{00000000-0005-0000-0000-0000F27C0000}"/>
    <cellStyle name="Note 5 12 4 4 8" xfId="20534" xr:uid="{00000000-0005-0000-0000-0000F37C0000}"/>
    <cellStyle name="Note 5 12 4 5" xfId="4918" xr:uid="{00000000-0005-0000-0000-0000F47C0000}"/>
    <cellStyle name="Note 5 12 4 5 2" xfId="14314" xr:uid="{00000000-0005-0000-0000-0000F57C0000}"/>
    <cellStyle name="Note 5 12 4 5 2 2" xfId="31749" xr:uid="{00000000-0005-0000-0000-0000F67C0000}"/>
    <cellStyle name="Note 5 12 4 5 2 3" xfId="46202" xr:uid="{00000000-0005-0000-0000-0000F77C0000}"/>
    <cellStyle name="Note 5 12 4 5 3" xfId="16775" xr:uid="{00000000-0005-0000-0000-0000F87C0000}"/>
    <cellStyle name="Note 5 12 4 5 3 2" xfId="34210" xr:uid="{00000000-0005-0000-0000-0000F97C0000}"/>
    <cellStyle name="Note 5 12 4 5 3 3" xfId="48663" xr:uid="{00000000-0005-0000-0000-0000FA7C0000}"/>
    <cellStyle name="Note 5 12 4 5 4" xfId="22354" xr:uid="{00000000-0005-0000-0000-0000FB7C0000}"/>
    <cellStyle name="Note 5 12 4 5 5" xfId="36807" xr:uid="{00000000-0005-0000-0000-0000FC7C0000}"/>
    <cellStyle name="Note 5 12 4 6" xfId="7380" xr:uid="{00000000-0005-0000-0000-0000FD7C0000}"/>
    <cellStyle name="Note 5 12 4 6 2" xfId="24815" xr:uid="{00000000-0005-0000-0000-0000FE7C0000}"/>
    <cellStyle name="Note 5 12 4 6 3" xfId="39268" xr:uid="{00000000-0005-0000-0000-0000FF7C0000}"/>
    <cellStyle name="Note 5 12 4 7" xfId="9821" xr:uid="{00000000-0005-0000-0000-0000007D0000}"/>
    <cellStyle name="Note 5 12 4 7 2" xfId="27256" xr:uid="{00000000-0005-0000-0000-0000017D0000}"/>
    <cellStyle name="Note 5 12 4 7 3" xfId="41709" xr:uid="{00000000-0005-0000-0000-0000027D0000}"/>
    <cellStyle name="Note 5 12 4 8" xfId="12241" xr:uid="{00000000-0005-0000-0000-0000037D0000}"/>
    <cellStyle name="Note 5 12 4 8 2" xfId="29676" xr:uid="{00000000-0005-0000-0000-0000047D0000}"/>
    <cellStyle name="Note 5 12 4 8 3" xfId="44129" xr:uid="{00000000-0005-0000-0000-0000057D0000}"/>
    <cellStyle name="Note 5 12 4 9" xfId="19248" xr:uid="{00000000-0005-0000-0000-0000067D0000}"/>
    <cellStyle name="Note 5 12 5" xfId="2411" xr:uid="{00000000-0005-0000-0000-0000077D0000}"/>
    <cellStyle name="Note 5 12 5 2" xfId="2412" xr:uid="{00000000-0005-0000-0000-0000087D0000}"/>
    <cellStyle name="Note 5 12 5 2 2" xfId="4923" xr:uid="{00000000-0005-0000-0000-0000097D0000}"/>
    <cellStyle name="Note 5 12 5 2 2 2" xfId="14318" xr:uid="{00000000-0005-0000-0000-00000A7D0000}"/>
    <cellStyle name="Note 5 12 5 2 2 2 2" xfId="31753" xr:uid="{00000000-0005-0000-0000-00000B7D0000}"/>
    <cellStyle name="Note 5 12 5 2 2 2 3" xfId="46206" xr:uid="{00000000-0005-0000-0000-00000C7D0000}"/>
    <cellStyle name="Note 5 12 5 2 2 3" xfId="16779" xr:uid="{00000000-0005-0000-0000-00000D7D0000}"/>
    <cellStyle name="Note 5 12 5 2 2 3 2" xfId="34214" xr:uid="{00000000-0005-0000-0000-00000E7D0000}"/>
    <cellStyle name="Note 5 12 5 2 2 3 3" xfId="48667" xr:uid="{00000000-0005-0000-0000-00000F7D0000}"/>
    <cellStyle name="Note 5 12 5 2 2 4" xfId="22359" xr:uid="{00000000-0005-0000-0000-0000107D0000}"/>
    <cellStyle name="Note 5 12 5 2 2 5" xfId="36812" xr:uid="{00000000-0005-0000-0000-0000117D0000}"/>
    <cellStyle name="Note 5 12 5 2 3" xfId="7385" xr:uid="{00000000-0005-0000-0000-0000127D0000}"/>
    <cellStyle name="Note 5 12 5 2 3 2" xfId="24820" xr:uid="{00000000-0005-0000-0000-0000137D0000}"/>
    <cellStyle name="Note 5 12 5 2 3 3" xfId="39273" xr:uid="{00000000-0005-0000-0000-0000147D0000}"/>
    <cellStyle name="Note 5 12 5 2 4" xfId="9826" xr:uid="{00000000-0005-0000-0000-0000157D0000}"/>
    <cellStyle name="Note 5 12 5 2 4 2" xfId="27261" xr:uid="{00000000-0005-0000-0000-0000167D0000}"/>
    <cellStyle name="Note 5 12 5 2 4 3" xfId="41714" xr:uid="{00000000-0005-0000-0000-0000177D0000}"/>
    <cellStyle name="Note 5 12 5 2 5" xfId="12246" xr:uid="{00000000-0005-0000-0000-0000187D0000}"/>
    <cellStyle name="Note 5 12 5 2 5 2" xfId="29681" xr:uid="{00000000-0005-0000-0000-0000197D0000}"/>
    <cellStyle name="Note 5 12 5 2 5 3" xfId="44134" xr:uid="{00000000-0005-0000-0000-00001A7D0000}"/>
    <cellStyle name="Note 5 12 5 2 6" xfId="19253" xr:uid="{00000000-0005-0000-0000-00001B7D0000}"/>
    <cellStyle name="Note 5 12 5 3" xfId="2413" xr:uid="{00000000-0005-0000-0000-00001C7D0000}"/>
    <cellStyle name="Note 5 12 5 3 2" xfId="4924" xr:uid="{00000000-0005-0000-0000-00001D7D0000}"/>
    <cellStyle name="Note 5 12 5 3 2 2" xfId="14319" xr:uid="{00000000-0005-0000-0000-00001E7D0000}"/>
    <cellStyle name="Note 5 12 5 3 2 2 2" xfId="31754" xr:uid="{00000000-0005-0000-0000-00001F7D0000}"/>
    <cellStyle name="Note 5 12 5 3 2 2 3" xfId="46207" xr:uid="{00000000-0005-0000-0000-0000207D0000}"/>
    <cellStyle name="Note 5 12 5 3 2 3" xfId="16780" xr:uid="{00000000-0005-0000-0000-0000217D0000}"/>
    <cellStyle name="Note 5 12 5 3 2 3 2" xfId="34215" xr:uid="{00000000-0005-0000-0000-0000227D0000}"/>
    <cellStyle name="Note 5 12 5 3 2 3 3" xfId="48668" xr:uid="{00000000-0005-0000-0000-0000237D0000}"/>
    <cellStyle name="Note 5 12 5 3 2 4" xfId="22360" xr:uid="{00000000-0005-0000-0000-0000247D0000}"/>
    <cellStyle name="Note 5 12 5 3 2 5" xfId="36813" xr:uid="{00000000-0005-0000-0000-0000257D0000}"/>
    <cellStyle name="Note 5 12 5 3 3" xfId="7386" xr:uid="{00000000-0005-0000-0000-0000267D0000}"/>
    <cellStyle name="Note 5 12 5 3 3 2" xfId="24821" xr:uid="{00000000-0005-0000-0000-0000277D0000}"/>
    <cellStyle name="Note 5 12 5 3 3 3" xfId="39274" xr:uid="{00000000-0005-0000-0000-0000287D0000}"/>
    <cellStyle name="Note 5 12 5 3 4" xfId="9827" xr:uid="{00000000-0005-0000-0000-0000297D0000}"/>
    <cellStyle name="Note 5 12 5 3 4 2" xfId="27262" xr:uid="{00000000-0005-0000-0000-00002A7D0000}"/>
    <cellStyle name="Note 5 12 5 3 4 3" xfId="41715" xr:uid="{00000000-0005-0000-0000-00002B7D0000}"/>
    <cellStyle name="Note 5 12 5 3 5" xfId="12247" xr:uid="{00000000-0005-0000-0000-00002C7D0000}"/>
    <cellStyle name="Note 5 12 5 3 5 2" xfId="29682" xr:uid="{00000000-0005-0000-0000-00002D7D0000}"/>
    <cellStyle name="Note 5 12 5 3 5 3" xfId="44135" xr:uid="{00000000-0005-0000-0000-00002E7D0000}"/>
    <cellStyle name="Note 5 12 5 3 6" xfId="19254" xr:uid="{00000000-0005-0000-0000-00002F7D0000}"/>
    <cellStyle name="Note 5 12 5 4" xfId="2414" xr:uid="{00000000-0005-0000-0000-0000307D0000}"/>
    <cellStyle name="Note 5 12 5 4 2" xfId="4925" xr:uid="{00000000-0005-0000-0000-0000317D0000}"/>
    <cellStyle name="Note 5 12 5 4 2 2" xfId="22361" xr:uid="{00000000-0005-0000-0000-0000327D0000}"/>
    <cellStyle name="Note 5 12 5 4 2 3" xfId="36814" xr:uid="{00000000-0005-0000-0000-0000337D0000}"/>
    <cellStyle name="Note 5 12 5 4 3" xfId="7387" xr:uid="{00000000-0005-0000-0000-0000347D0000}"/>
    <cellStyle name="Note 5 12 5 4 3 2" xfId="24822" xr:uid="{00000000-0005-0000-0000-0000357D0000}"/>
    <cellStyle name="Note 5 12 5 4 3 3" xfId="39275" xr:uid="{00000000-0005-0000-0000-0000367D0000}"/>
    <cellStyle name="Note 5 12 5 4 4" xfId="9828" xr:uid="{00000000-0005-0000-0000-0000377D0000}"/>
    <cellStyle name="Note 5 12 5 4 4 2" xfId="27263" xr:uid="{00000000-0005-0000-0000-0000387D0000}"/>
    <cellStyle name="Note 5 12 5 4 4 3" xfId="41716" xr:uid="{00000000-0005-0000-0000-0000397D0000}"/>
    <cellStyle name="Note 5 12 5 4 5" xfId="12248" xr:uid="{00000000-0005-0000-0000-00003A7D0000}"/>
    <cellStyle name="Note 5 12 5 4 5 2" xfId="29683" xr:uid="{00000000-0005-0000-0000-00003B7D0000}"/>
    <cellStyle name="Note 5 12 5 4 5 3" xfId="44136" xr:uid="{00000000-0005-0000-0000-00003C7D0000}"/>
    <cellStyle name="Note 5 12 5 4 6" xfId="15373" xr:uid="{00000000-0005-0000-0000-00003D7D0000}"/>
    <cellStyle name="Note 5 12 5 4 6 2" xfId="32808" xr:uid="{00000000-0005-0000-0000-00003E7D0000}"/>
    <cellStyle name="Note 5 12 5 4 6 3" xfId="47261" xr:uid="{00000000-0005-0000-0000-00003F7D0000}"/>
    <cellStyle name="Note 5 12 5 4 7" xfId="19255" xr:uid="{00000000-0005-0000-0000-0000407D0000}"/>
    <cellStyle name="Note 5 12 5 4 8" xfId="20535" xr:uid="{00000000-0005-0000-0000-0000417D0000}"/>
    <cellStyle name="Note 5 12 5 5" xfId="4922" xr:uid="{00000000-0005-0000-0000-0000427D0000}"/>
    <cellStyle name="Note 5 12 5 5 2" xfId="14317" xr:uid="{00000000-0005-0000-0000-0000437D0000}"/>
    <cellStyle name="Note 5 12 5 5 2 2" xfId="31752" xr:uid="{00000000-0005-0000-0000-0000447D0000}"/>
    <cellStyle name="Note 5 12 5 5 2 3" xfId="46205" xr:uid="{00000000-0005-0000-0000-0000457D0000}"/>
    <cellStyle name="Note 5 12 5 5 3" xfId="16778" xr:uid="{00000000-0005-0000-0000-0000467D0000}"/>
    <cellStyle name="Note 5 12 5 5 3 2" xfId="34213" xr:uid="{00000000-0005-0000-0000-0000477D0000}"/>
    <cellStyle name="Note 5 12 5 5 3 3" xfId="48666" xr:uid="{00000000-0005-0000-0000-0000487D0000}"/>
    <cellStyle name="Note 5 12 5 5 4" xfId="22358" xr:uid="{00000000-0005-0000-0000-0000497D0000}"/>
    <cellStyle name="Note 5 12 5 5 5" xfId="36811" xr:uid="{00000000-0005-0000-0000-00004A7D0000}"/>
    <cellStyle name="Note 5 12 5 6" xfId="7384" xr:uid="{00000000-0005-0000-0000-00004B7D0000}"/>
    <cellStyle name="Note 5 12 5 6 2" xfId="24819" xr:uid="{00000000-0005-0000-0000-00004C7D0000}"/>
    <cellStyle name="Note 5 12 5 6 3" xfId="39272" xr:uid="{00000000-0005-0000-0000-00004D7D0000}"/>
    <cellStyle name="Note 5 12 5 7" xfId="9825" xr:uid="{00000000-0005-0000-0000-00004E7D0000}"/>
    <cellStyle name="Note 5 12 5 7 2" xfId="27260" xr:uid="{00000000-0005-0000-0000-00004F7D0000}"/>
    <cellStyle name="Note 5 12 5 7 3" xfId="41713" xr:uid="{00000000-0005-0000-0000-0000507D0000}"/>
    <cellStyle name="Note 5 12 5 8" xfId="12245" xr:uid="{00000000-0005-0000-0000-0000517D0000}"/>
    <cellStyle name="Note 5 12 5 8 2" xfId="29680" xr:uid="{00000000-0005-0000-0000-0000527D0000}"/>
    <cellStyle name="Note 5 12 5 8 3" xfId="44133" xr:uid="{00000000-0005-0000-0000-0000537D0000}"/>
    <cellStyle name="Note 5 12 5 9" xfId="19252" xr:uid="{00000000-0005-0000-0000-0000547D0000}"/>
    <cellStyle name="Note 5 12 6" xfId="2415" xr:uid="{00000000-0005-0000-0000-0000557D0000}"/>
    <cellStyle name="Note 5 12 6 2" xfId="4926" xr:uid="{00000000-0005-0000-0000-0000567D0000}"/>
    <cellStyle name="Note 5 12 6 2 2" xfId="14320" xr:uid="{00000000-0005-0000-0000-0000577D0000}"/>
    <cellStyle name="Note 5 12 6 2 2 2" xfId="31755" xr:uid="{00000000-0005-0000-0000-0000587D0000}"/>
    <cellStyle name="Note 5 12 6 2 2 3" xfId="46208" xr:uid="{00000000-0005-0000-0000-0000597D0000}"/>
    <cellStyle name="Note 5 12 6 2 3" xfId="16781" xr:uid="{00000000-0005-0000-0000-00005A7D0000}"/>
    <cellStyle name="Note 5 12 6 2 3 2" xfId="34216" xr:uid="{00000000-0005-0000-0000-00005B7D0000}"/>
    <cellStyle name="Note 5 12 6 2 3 3" xfId="48669" xr:uid="{00000000-0005-0000-0000-00005C7D0000}"/>
    <cellStyle name="Note 5 12 6 2 4" xfId="22362" xr:uid="{00000000-0005-0000-0000-00005D7D0000}"/>
    <cellStyle name="Note 5 12 6 2 5" xfId="36815" xr:uid="{00000000-0005-0000-0000-00005E7D0000}"/>
    <cellStyle name="Note 5 12 6 3" xfId="7388" xr:uid="{00000000-0005-0000-0000-00005F7D0000}"/>
    <cellStyle name="Note 5 12 6 3 2" xfId="24823" xr:uid="{00000000-0005-0000-0000-0000607D0000}"/>
    <cellStyle name="Note 5 12 6 3 3" xfId="39276" xr:uid="{00000000-0005-0000-0000-0000617D0000}"/>
    <cellStyle name="Note 5 12 6 4" xfId="9829" xr:uid="{00000000-0005-0000-0000-0000627D0000}"/>
    <cellStyle name="Note 5 12 6 4 2" xfId="27264" xr:uid="{00000000-0005-0000-0000-0000637D0000}"/>
    <cellStyle name="Note 5 12 6 4 3" xfId="41717" xr:uid="{00000000-0005-0000-0000-0000647D0000}"/>
    <cellStyle name="Note 5 12 6 5" xfId="12249" xr:uid="{00000000-0005-0000-0000-0000657D0000}"/>
    <cellStyle name="Note 5 12 6 5 2" xfId="29684" xr:uid="{00000000-0005-0000-0000-0000667D0000}"/>
    <cellStyle name="Note 5 12 6 5 3" xfId="44137" xr:uid="{00000000-0005-0000-0000-0000677D0000}"/>
    <cellStyle name="Note 5 12 6 6" xfId="19256" xr:uid="{00000000-0005-0000-0000-0000687D0000}"/>
    <cellStyle name="Note 5 12 7" xfId="2416" xr:uid="{00000000-0005-0000-0000-0000697D0000}"/>
    <cellStyle name="Note 5 12 7 2" xfId="4927" xr:uid="{00000000-0005-0000-0000-00006A7D0000}"/>
    <cellStyle name="Note 5 12 7 2 2" xfId="14321" xr:uid="{00000000-0005-0000-0000-00006B7D0000}"/>
    <cellStyle name="Note 5 12 7 2 2 2" xfId="31756" xr:uid="{00000000-0005-0000-0000-00006C7D0000}"/>
    <cellStyle name="Note 5 12 7 2 2 3" xfId="46209" xr:uid="{00000000-0005-0000-0000-00006D7D0000}"/>
    <cellStyle name="Note 5 12 7 2 3" xfId="16782" xr:uid="{00000000-0005-0000-0000-00006E7D0000}"/>
    <cellStyle name="Note 5 12 7 2 3 2" xfId="34217" xr:uid="{00000000-0005-0000-0000-00006F7D0000}"/>
    <cellStyle name="Note 5 12 7 2 3 3" xfId="48670" xr:uid="{00000000-0005-0000-0000-0000707D0000}"/>
    <cellStyle name="Note 5 12 7 2 4" xfId="22363" xr:uid="{00000000-0005-0000-0000-0000717D0000}"/>
    <cellStyle name="Note 5 12 7 2 5" xfId="36816" xr:uid="{00000000-0005-0000-0000-0000727D0000}"/>
    <cellStyle name="Note 5 12 7 3" xfId="7389" xr:uid="{00000000-0005-0000-0000-0000737D0000}"/>
    <cellStyle name="Note 5 12 7 3 2" xfId="24824" xr:uid="{00000000-0005-0000-0000-0000747D0000}"/>
    <cellStyle name="Note 5 12 7 3 3" xfId="39277" xr:uid="{00000000-0005-0000-0000-0000757D0000}"/>
    <cellStyle name="Note 5 12 7 4" xfId="9830" xr:uid="{00000000-0005-0000-0000-0000767D0000}"/>
    <cellStyle name="Note 5 12 7 4 2" xfId="27265" xr:uid="{00000000-0005-0000-0000-0000777D0000}"/>
    <cellStyle name="Note 5 12 7 4 3" xfId="41718" xr:uid="{00000000-0005-0000-0000-0000787D0000}"/>
    <cellStyle name="Note 5 12 7 5" xfId="12250" xr:uid="{00000000-0005-0000-0000-0000797D0000}"/>
    <cellStyle name="Note 5 12 7 5 2" xfId="29685" xr:uid="{00000000-0005-0000-0000-00007A7D0000}"/>
    <cellStyle name="Note 5 12 7 5 3" xfId="44138" xr:uid="{00000000-0005-0000-0000-00007B7D0000}"/>
    <cellStyle name="Note 5 12 7 6" xfId="19257" xr:uid="{00000000-0005-0000-0000-00007C7D0000}"/>
    <cellStyle name="Note 5 12 8" xfId="2417" xr:uid="{00000000-0005-0000-0000-00007D7D0000}"/>
    <cellStyle name="Note 5 12 8 2" xfId="4928" xr:uid="{00000000-0005-0000-0000-00007E7D0000}"/>
    <cellStyle name="Note 5 12 8 2 2" xfId="22364" xr:uid="{00000000-0005-0000-0000-00007F7D0000}"/>
    <cellStyle name="Note 5 12 8 2 3" xfId="36817" xr:uid="{00000000-0005-0000-0000-0000807D0000}"/>
    <cellStyle name="Note 5 12 8 3" xfId="7390" xr:uid="{00000000-0005-0000-0000-0000817D0000}"/>
    <cellStyle name="Note 5 12 8 3 2" xfId="24825" xr:uid="{00000000-0005-0000-0000-0000827D0000}"/>
    <cellStyle name="Note 5 12 8 3 3" xfId="39278" xr:uid="{00000000-0005-0000-0000-0000837D0000}"/>
    <cellStyle name="Note 5 12 8 4" xfId="9831" xr:uid="{00000000-0005-0000-0000-0000847D0000}"/>
    <cellStyle name="Note 5 12 8 4 2" xfId="27266" xr:uid="{00000000-0005-0000-0000-0000857D0000}"/>
    <cellStyle name="Note 5 12 8 4 3" xfId="41719" xr:uid="{00000000-0005-0000-0000-0000867D0000}"/>
    <cellStyle name="Note 5 12 8 5" xfId="12251" xr:uid="{00000000-0005-0000-0000-0000877D0000}"/>
    <cellStyle name="Note 5 12 8 5 2" xfId="29686" xr:uid="{00000000-0005-0000-0000-0000887D0000}"/>
    <cellStyle name="Note 5 12 8 5 3" xfId="44139" xr:uid="{00000000-0005-0000-0000-0000897D0000}"/>
    <cellStyle name="Note 5 12 8 6" xfId="15374" xr:uid="{00000000-0005-0000-0000-00008A7D0000}"/>
    <cellStyle name="Note 5 12 8 6 2" xfId="32809" xr:uid="{00000000-0005-0000-0000-00008B7D0000}"/>
    <cellStyle name="Note 5 12 8 6 3" xfId="47262" xr:uid="{00000000-0005-0000-0000-00008C7D0000}"/>
    <cellStyle name="Note 5 12 8 7" xfId="19258" xr:uid="{00000000-0005-0000-0000-00008D7D0000}"/>
    <cellStyle name="Note 5 12 8 8" xfId="20536" xr:uid="{00000000-0005-0000-0000-00008E7D0000}"/>
    <cellStyle name="Note 5 12 9" xfId="4909" xr:uid="{00000000-0005-0000-0000-00008F7D0000}"/>
    <cellStyle name="Note 5 12 9 2" xfId="14307" xr:uid="{00000000-0005-0000-0000-0000907D0000}"/>
    <cellStyle name="Note 5 12 9 2 2" xfId="31742" xr:uid="{00000000-0005-0000-0000-0000917D0000}"/>
    <cellStyle name="Note 5 12 9 2 3" xfId="46195" xr:uid="{00000000-0005-0000-0000-0000927D0000}"/>
    <cellStyle name="Note 5 12 9 3" xfId="16768" xr:uid="{00000000-0005-0000-0000-0000937D0000}"/>
    <cellStyle name="Note 5 12 9 3 2" xfId="34203" xr:uid="{00000000-0005-0000-0000-0000947D0000}"/>
    <cellStyle name="Note 5 12 9 3 3" xfId="48656" xr:uid="{00000000-0005-0000-0000-0000957D0000}"/>
    <cellStyle name="Note 5 12 9 4" xfId="22345" xr:uid="{00000000-0005-0000-0000-0000967D0000}"/>
    <cellStyle name="Note 5 12 9 5" xfId="36798" xr:uid="{00000000-0005-0000-0000-0000977D0000}"/>
    <cellStyle name="Note 5 13" xfId="2418" xr:uid="{00000000-0005-0000-0000-0000987D0000}"/>
    <cellStyle name="Note 5 13 10" xfId="7391" xr:uid="{00000000-0005-0000-0000-0000997D0000}"/>
    <cellStyle name="Note 5 13 10 2" xfId="24826" xr:uid="{00000000-0005-0000-0000-00009A7D0000}"/>
    <cellStyle name="Note 5 13 10 3" xfId="39279" xr:uid="{00000000-0005-0000-0000-00009B7D0000}"/>
    <cellStyle name="Note 5 13 11" xfId="9832" xr:uid="{00000000-0005-0000-0000-00009C7D0000}"/>
    <cellStyle name="Note 5 13 11 2" xfId="27267" xr:uid="{00000000-0005-0000-0000-00009D7D0000}"/>
    <cellStyle name="Note 5 13 11 3" xfId="41720" xr:uid="{00000000-0005-0000-0000-00009E7D0000}"/>
    <cellStyle name="Note 5 13 12" xfId="12252" xr:uid="{00000000-0005-0000-0000-00009F7D0000}"/>
    <cellStyle name="Note 5 13 12 2" xfId="29687" xr:uid="{00000000-0005-0000-0000-0000A07D0000}"/>
    <cellStyle name="Note 5 13 12 3" xfId="44140" xr:uid="{00000000-0005-0000-0000-0000A17D0000}"/>
    <cellStyle name="Note 5 13 13" xfId="19259" xr:uid="{00000000-0005-0000-0000-0000A27D0000}"/>
    <cellStyle name="Note 5 13 2" xfId="2419" xr:uid="{00000000-0005-0000-0000-0000A37D0000}"/>
    <cellStyle name="Note 5 13 2 2" xfId="2420" xr:uid="{00000000-0005-0000-0000-0000A47D0000}"/>
    <cellStyle name="Note 5 13 2 2 2" xfId="4931" xr:uid="{00000000-0005-0000-0000-0000A57D0000}"/>
    <cellStyle name="Note 5 13 2 2 2 2" xfId="14324" xr:uid="{00000000-0005-0000-0000-0000A67D0000}"/>
    <cellStyle name="Note 5 13 2 2 2 2 2" xfId="31759" xr:uid="{00000000-0005-0000-0000-0000A77D0000}"/>
    <cellStyle name="Note 5 13 2 2 2 2 3" xfId="46212" xr:uid="{00000000-0005-0000-0000-0000A87D0000}"/>
    <cellStyle name="Note 5 13 2 2 2 3" xfId="16785" xr:uid="{00000000-0005-0000-0000-0000A97D0000}"/>
    <cellStyle name="Note 5 13 2 2 2 3 2" xfId="34220" xr:uid="{00000000-0005-0000-0000-0000AA7D0000}"/>
    <cellStyle name="Note 5 13 2 2 2 3 3" xfId="48673" xr:uid="{00000000-0005-0000-0000-0000AB7D0000}"/>
    <cellStyle name="Note 5 13 2 2 2 4" xfId="22367" xr:uid="{00000000-0005-0000-0000-0000AC7D0000}"/>
    <cellStyle name="Note 5 13 2 2 2 5" xfId="36820" xr:uid="{00000000-0005-0000-0000-0000AD7D0000}"/>
    <cellStyle name="Note 5 13 2 2 3" xfId="7393" xr:uid="{00000000-0005-0000-0000-0000AE7D0000}"/>
    <cellStyle name="Note 5 13 2 2 3 2" xfId="24828" xr:uid="{00000000-0005-0000-0000-0000AF7D0000}"/>
    <cellStyle name="Note 5 13 2 2 3 3" xfId="39281" xr:uid="{00000000-0005-0000-0000-0000B07D0000}"/>
    <cellStyle name="Note 5 13 2 2 4" xfId="9834" xr:uid="{00000000-0005-0000-0000-0000B17D0000}"/>
    <cellStyle name="Note 5 13 2 2 4 2" xfId="27269" xr:uid="{00000000-0005-0000-0000-0000B27D0000}"/>
    <cellStyle name="Note 5 13 2 2 4 3" xfId="41722" xr:uid="{00000000-0005-0000-0000-0000B37D0000}"/>
    <cellStyle name="Note 5 13 2 2 5" xfId="12254" xr:uid="{00000000-0005-0000-0000-0000B47D0000}"/>
    <cellStyle name="Note 5 13 2 2 5 2" xfId="29689" xr:uid="{00000000-0005-0000-0000-0000B57D0000}"/>
    <cellStyle name="Note 5 13 2 2 5 3" xfId="44142" xr:uid="{00000000-0005-0000-0000-0000B67D0000}"/>
    <cellStyle name="Note 5 13 2 2 6" xfId="19261" xr:uid="{00000000-0005-0000-0000-0000B77D0000}"/>
    <cellStyle name="Note 5 13 2 3" xfId="2421" xr:uid="{00000000-0005-0000-0000-0000B87D0000}"/>
    <cellStyle name="Note 5 13 2 3 2" xfId="4932" xr:uid="{00000000-0005-0000-0000-0000B97D0000}"/>
    <cellStyle name="Note 5 13 2 3 2 2" xfId="14325" xr:uid="{00000000-0005-0000-0000-0000BA7D0000}"/>
    <cellStyle name="Note 5 13 2 3 2 2 2" xfId="31760" xr:uid="{00000000-0005-0000-0000-0000BB7D0000}"/>
    <cellStyle name="Note 5 13 2 3 2 2 3" xfId="46213" xr:uid="{00000000-0005-0000-0000-0000BC7D0000}"/>
    <cellStyle name="Note 5 13 2 3 2 3" xfId="16786" xr:uid="{00000000-0005-0000-0000-0000BD7D0000}"/>
    <cellStyle name="Note 5 13 2 3 2 3 2" xfId="34221" xr:uid="{00000000-0005-0000-0000-0000BE7D0000}"/>
    <cellStyle name="Note 5 13 2 3 2 3 3" xfId="48674" xr:uid="{00000000-0005-0000-0000-0000BF7D0000}"/>
    <cellStyle name="Note 5 13 2 3 2 4" xfId="22368" xr:uid="{00000000-0005-0000-0000-0000C07D0000}"/>
    <cellStyle name="Note 5 13 2 3 2 5" xfId="36821" xr:uid="{00000000-0005-0000-0000-0000C17D0000}"/>
    <cellStyle name="Note 5 13 2 3 3" xfId="7394" xr:uid="{00000000-0005-0000-0000-0000C27D0000}"/>
    <cellStyle name="Note 5 13 2 3 3 2" xfId="24829" xr:uid="{00000000-0005-0000-0000-0000C37D0000}"/>
    <cellStyle name="Note 5 13 2 3 3 3" xfId="39282" xr:uid="{00000000-0005-0000-0000-0000C47D0000}"/>
    <cellStyle name="Note 5 13 2 3 4" xfId="9835" xr:uid="{00000000-0005-0000-0000-0000C57D0000}"/>
    <cellStyle name="Note 5 13 2 3 4 2" xfId="27270" xr:uid="{00000000-0005-0000-0000-0000C67D0000}"/>
    <cellStyle name="Note 5 13 2 3 4 3" xfId="41723" xr:uid="{00000000-0005-0000-0000-0000C77D0000}"/>
    <cellStyle name="Note 5 13 2 3 5" xfId="12255" xr:uid="{00000000-0005-0000-0000-0000C87D0000}"/>
    <cellStyle name="Note 5 13 2 3 5 2" xfId="29690" xr:uid="{00000000-0005-0000-0000-0000C97D0000}"/>
    <cellStyle name="Note 5 13 2 3 5 3" xfId="44143" xr:uid="{00000000-0005-0000-0000-0000CA7D0000}"/>
    <cellStyle name="Note 5 13 2 3 6" xfId="19262" xr:uid="{00000000-0005-0000-0000-0000CB7D0000}"/>
    <cellStyle name="Note 5 13 2 4" xfId="2422" xr:uid="{00000000-0005-0000-0000-0000CC7D0000}"/>
    <cellStyle name="Note 5 13 2 4 2" xfId="4933" xr:uid="{00000000-0005-0000-0000-0000CD7D0000}"/>
    <cellStyle name="Note 5 13 2 4 2 2" xfId="22369" xr:uid="{00000000-0005-0000-0000-0000CE7D0000}"/>
    <cellStyle name="Note 5 13 2 4 2 3" xfId="36822" xr:uid="{00000000-0005-0000-0000-0000CF7D0000}"/>
    <cellStyle name="Note 5 13 2 4 3" xfId="7395" xr:uid="{00000000-0005-0000-0000-0000D07D0000}"/>
    <cellStyle name="Note 5 13 2 4 3 2" xfId="24830" xr:uid="{00000000-0005-0000-0000-0000D17D0000}"/>
    <cellStyle name="Note 5 13 2 4 3 3" xfId="39283" xr:uid="{00000000-0005-0000-0000-0000D27D0000}"/>
    <cellStyle name="Note 5 13 2 4 4" xfId="9836" xr:uid="{00000000-0005-0000-0000-0000D37D0000}"/>
    <cellStyle name="Note 5 13 2 4 4 2" xfId="27271" xr:uid="{00000000-0005-0000-0000-0000D47D0000}"/>
    <cellStyle name="Note 5 13 2 4 4 3" xfId="41724" xr:uid="{00000000-0005-0000-0000-0000D57D0000}"/>
    <cellStyle name="Note 5 13 2 4 5" xfId="12256" xr:uid="{00000000-0005-0000-0000-0000D67D0000}"/>
    <cellStyle name="Note 5 13 2 4 5 2" xfId="29691" xr:uid="{00000000-0005-0000-0000-0000D77D0000}"/>
    <cellStyle name="Note 5 13 2 4 5 3" xfId="44144" xr:uid="{00000000-0005-0000-0000-0000D87D0000}"/>
    <cellStyle name="Note 5 13 2 4 6" xfId="15375" xr:uid="{00000000-0005-0000-0000-0000D97D0000}"/>
    <cellStyle name="Note 5 13 2 4 6 2" xfId="32810" xr:uid="{00000000-0005-0000-0000-0000DA7D0000}"/>
    <cellStyle name="Note 5 13 2 4 6 3" xfId="47263" xr:uid="{00000000-0005-0000-0000-0000DB7D0000}"/>
    <cellStyle name="Note 5 13 2 4 7" xfId="19263" xr:uid="{00000000-0005-0000-0000-0000DC7D0000}"/>
    <cellStyle name="Note 5 13 2 4 8" xfId="20537" xr:uid="{00000000-0005-0000-0000-0000DD7D0000}"/>
    <cellStyle name="Note 5 13 2 5" xfId="4930" xr:uid="{00000000-0005-0000-0000-0000DE7D0000}"/>
    <cellStyle name="Note 5 13 2 5 2" xfId="14323" xr:uid="{00000000-0005-0000-0000-0000DF7D0000}"/>
    <cellStyle name="Note 5 13 2 5 2 2" xfId="31758" xr:uid="{00000000-0005-0000-0000-0000E07D0000}"/>
    <cellStyle name="Note 5 13 2 5 2 3" xfId="46211" xr:uid="{00000000-0005-0000-0000-0000E17D0000}"/>
    <cellStyle name="Note 5 13 2 5 3" xfId="16784" xr:uid="{00000000-0005-0000-0000-0000E27D0000}"/>
    <cellStyle name="Note 5 13 2 5 3 2" xfId="34219" xr:uid="{00000000-0005-0000-0000-0000E37D0000}"/>
    <cellStyle name="Note 5 13 2 5 3 3" xfId="48672" xr:uid="{00000000-0005-0000-0000-0000E47D0000}"/>
    <cellStyle name="Note 5 13 2 5 4" xfId="22366" xr:uid="{00000000-0005-0000-0000-0000E57D0000}"/>
    <cellStyle name="Note 5 13 2 5 5" xfId="36819" xr:uid="{00000000-0005-0000-0000-0000E67D0000}"/>
    <cellStyle name="Note 5 13 2 6" xfId="7392" xr:uid="{00000000-0005-0000-0000-0000E77D0000}"/>
    <cellStyle name="Note 5 13 2 6 2" xfId="24827" xr:uid="{00000000-0005-0000-0000-0000E87D0000}"/>
    <cellStyle name="Note 5 13 2 6 3" xfId="39280" xr:uid="{00000000-0005-0000-0000-0000E97D0000}"/>
    <cellStyle name="Note 5 13 2 7" xfId="9833" xr:uid="{00000000-0005-0000-0000-0000EA7D0000}"/>
    <cellStyle name="Note 5 13 2 7 2" xfId="27268" xr:uid="{00000000-0005-0000-0000-0000EB7D0000}"/>
    <cellStyle name="Note 5 13 2 7 3" xfId="41721" xr:uid="{00000000-0005-0000-0000-0000EC7D0000}"/>
    <cellStyle name="Note 5 13 2 8" xfId="12253" xr:uid="{00000000-0005-0000-0000-0000ED7D0000}"/>
    <cellStyle name="Note 5 13 2 8 2" xfId="29688" xr:uid="{00000000-0005-0000-0000-0000EE7D0000}"/>
    <cellStyle name="Note 5 13 2 8 3" xfId="44141" xr:uid="{00000000-0005-0000-0000-0000EF7D0000}"/>
    <cellStyle name="Note 5 13 2 9" xfId="19260" xr:uid="{00000000-0005-0000-0000-0000F07D0000}"/>
    <cellStyle name="Note 5 13 3" xfId="2423" xr:uid="{00000000-0005-0000-0000-0000F17D0000}"/>
    <cellStyle name="Note 5 13 3 2" xfId="2424" xr:uid="{00000000-0005-0000-0000-0000F27D0000}"/>
    <cellStyle name="Note 5 13 3 2 2" xfId="4935" xr:uid="{00000000-0005-0000-0000-0000F37D0000}"/>
    <cellStyle name="Note 5 13 3 2 2 2" xfId="14327" xr:uid="{00000000-0005-0000-0000-0000F47D0000}"/>
    <cellStyle name="Note 5 13 3 2 2 2 2" xfId="31762" xr:uid="{00000000-0005-0000-0000-0000F57D0000}"/>
    <cellStyle name="Note 5 13 3 2 2 2 3" xfId="46215" xr:uid="{00000000-0005-0000-0000-0000F67D0000}"/>
    <cellStyle name="Note 5 13 3 2 2 3" xfId="16788" xr:uid="{00000000-0005-0000-0000-0000F77D0000}"/>
    <cellStyle name="Note 5 13 3 2 2 3 2" xfId="34223" xr:uid="{00000000-0005-0000-0000-0000F87D0000}"/>
    <cellStyle name="Note 5 13 3 2 2 3 3" xfId="48676" xr:uid="{00000000-0005-0000-0000-0000F97D0000}"/>
    <cellStyle name="Note 5 13 3 2 2 4" xfId="22371" xr:uid="{00000000-0005-0000-0000-0000FA7D0000}"/>
    <cellStyle name="Note 5 13 3 2 2 5" xfId="36824" xr:uid="{00000000-0005-0000-0000-0000FB7D0000}"/>
    <cellStyle name="Note 5 13 3 2 3" xfId="7397" xr:uid="{00000000-0005-0000-0000-0000FC7D0000}"/>
    <cellStyle name="Note 5 13 3 2 3 2" xfId="24832" xr:uid="{00000000-0005-0000-0000-0000FD7D0000}"/>
    <cellStyle name="Note 5 13 3 2 3 3" xfId="39285" xr:uid="{00000000-0005-0000-0000-0000FE7D0000}"/>
    <cellStyle name="Note 5 13 3 2 4" xfId="9838" xr:uid="{00000000-0005-0000-0000-0000FF7D0000}"/>
    <cellStyle name="Note 5 13 3 2 4 2" xfId="27273" xr:uid="{00000000-0005-0000-0000-0000007E0000}"/>
    <cellStyle name="Note 5 13 3 2 4 3" xfId="41726" xr:uid="{00000000-0005-0000-0000-0000017E0000}"/>
    <cellStyle name="Note 5 13 3 2 5" xfId="12258" xr:uid="{00000000-0005-0000-0000-0000027E0000}"/>
    <cellStyle name="Note 5 13 3 2 5 2" xfId="29693" xr:uid="{00000000-0005-0000-0000-0000037E0000}"/>
    <cellStyle name="Note 5 13 3 2 5 3" xfId="44146" xr:uid="{00000000-0005-0000-0000-0000047E0000}"/>
    <cellStyle name="Note 5 13 3 2 6" xfId="19265" xr:uid="{00000000-0005-0000-0000-0000057E0000}"/>
    <cellStyle name="Note 5 13 3 3" xfId="2425" xr:uid="{00000000-0005-0000-0000-0000067E0000}"/>
    <cellStyle name="Note 5 13 3 3 2" xfId="4936" xr:uid="{00000000-0005-0000-0000-0000077E0000}"/>
    <cellStyle name="Note 5 13 3 3 2 2" xfId="14328" xr:uid="{00000000-0005-0000-0000-0000087E0000}"/>
    <cellStyle name="Note 5 13 3 3 2 2 2" xfId="31763" xr:uid="{00000000-0005-0000-0000-0000097E0000}"/>
    <cellStyle name="Note 5 13 3 3 2 2 3" xfId="46216" xr:uid="{00000000-0005-0000-0000-00000A7E0000}"/>
    <cellStyle name="Note 5 13 3 3 2 3" xfId="16789" xr:uid="{00000000-0005-0000-0000-00000B7E0000}"/>
    <cellStyle name="Note 5 13 3 3 2 3 2" xfId="34224" xr:uid="{00000000-0005-0000-0000-00000C7E0000}"/>
    <cellStyle name="Note 5 13 3 3 2 3 3" xfId="48677" xr:uid="{00000000-0005-0000-0000-00000D7E0000}"/>
    <cellStyle name="Note 5 13 3 3 2 4" xfId="22372" xr:uid="{00000000-0005-0000-0000-00000E7E0000}"/>
    <cellStyle name="Note 5 13 3 3 2 5" xfId="36825" xr:uid="{00000000-0005-0000-0000-00000F7E0000}"/>
    <cellStyle name="Note 5 13 3 3 3" xfId="7398" xr:uid="{00000000-0005-0000-0000-0000107E0000}"/>
    <cellStyle name="Note 5 13 3 3 3 2" xfId="24833" xr:uid="{00000000-0005-0000-0000-0000117E0000}"/>
    <cellStyle name="Note 5 13 3 3 3 3" xfId="39286" xr:uid="{00000000-0005-0000-0000-0000127E0000}"/>
    <cellStyle name="Note 5 13 3 3 4" xfId="9839" xr:uid="{00000000-0005-0000-0000-0000137E0000}"/>
    <cellStyle name="Note 5 13 3 3 4 2" xfId="27274" xr:uid="{00000000-0005-0000-0000-0000147E0000}"/>
    <cellStyle name="Note 5 13 3 3 4 3" xfId="41727" xr:uid="{00000000-0005-0000-0000-0000157E0000}"/>
    <cellStyle name="Note 5 13 3 3 5" xfId="12259" xr:uid="{00000000-0005-0000-0000-0000167E0000}"/>
    <cellStyle name="Note 5 13 3 3 5 2" xfId="29694" xr:uid="{00000000-0005-0000-0000-0000177E0000}"/>
    <cellStyle name="Note 5 13 3 3 5 3" xfId="44147" xr:uid="{00000000-0005-0000-0000-0000187E0000}"/>
    <cellStyle name="Note 5 13 3 3 6" xfId="19266" xr:uid="{00000000-0005-0000-0000-0000197E0000}"/>
    <cellStyle name="Note 5 13 3 4" xfId="2426" xr:uid="{00000000-0005-0000-0000-00001A7E0000}"/>
    <cellStyle name="Note 5 13 3 4 2" xfId="4937" xr:uid="{00000000-0005-0000-0000-00001B7E0000}"/>
    <cellStyle name="Note 5 13 3 4 2 2" xfId="22373" xr:uid="{00000000-0005-0000-0000-00001C7E0000}"/>
    <cellStyle name="Note 5 13 3 4 2 3" xfId="36826" xr:uid="{00000000-0005-0000-0000-00001D7E0000}"/>
    <cellStyle name="Note 5 13 3 4 3" xfId="7399" xr:uid="{00000000-0005-0000-0000-00001E7E0000}"/>
    <cellStyle name="Note 5 13 3 4 3 2" xfId="24834" xr:uid="{00000000-0005-0000-0000-00001F7E0000}"/>
    <cellStyle name="Note 5 13 3 4 3 3" xfId="39287" xr:uid="{00000000-0005-0000-0000-0000207E0000}"/>
    <cellStyle name="Note 5 13 3 4 4" xfId="9840" xr:uid="{00000000-0005-0000-0000-0000217E0000}"/>
    <cellStyle name="Note 5 13 3 4 4 2" xfId="27275" xr:uid="{00000000-0005-0000-0000-0000227E0000}"/>
    <cellStyle name="Note 5 13 3 4 4 3" xfId="41728" xr:uid="{00000000-0005-0000-0000-0000237E0000}"/>
    <cellStyle name="Note 5 13 3 4 5" xfId="12260" xr:uid="{00000000-0005-0000-0000-0000247E0000}"/>
    <cellStyle name="Note 5 13 3 4 5 2" xfId="29695" xr:uid="{00000000-0005-0000-0000-0000257E0000}"/>
    <cellStyle name="Note 5 13 3 4 5 3" xfId="44148" xr:uid="{00000000-0005-0000-0000-0000267E0000}"/>
    <cellStyle name="Note 5 13 3 4 6" xfId="15376" xr:uid="{00000000-0005-0000-0000-0000277E0000}"/>
    <cellStyle name="Note 5 13 3 4 6 2" xfId="32811" xr:uid="{00000000-0005-0000-0000-0000287E0000}"/>
    <cellStyle name="Note 5 13 3 4 6 3" xfId="47264" xr:uid="{00000000-0005-0000-0000-0000297E0000}"/>
    <cellStyle name="Note 5 13 3 4 7" xfId="19267" xr:uid="{00000000-0005-0000-0000-00002A7E0000}"/>
    <cellStyle name="Note 5 13 3 4 8" xfId="20538" xr:uid="{00000000-0005-0000-0000-00002B7E0000}"/>
    <cellStyle name="Note 5 13 3 5" xfId="4934" xr:uid="{00000000-0005-0000-0000-00002C7E0000}"/>
    <cellStyle name="Note 5 13 3 5 2" xfId="14326" xr:uid="{00000000-0005-0000-0000-00002D7E0000}"/>
    <cellStyle name="Note 5 13 3 5 2 2" xfId="31761" xr:uid="{00000000-0005-0000-0000-00002E7E0000}"/>
    <cellStyle name="Note 5 13 3 5 2 3" xfId="46214" xr:uid="{00000000-0005-0000-0000-00002F7E0000}"/>
    <cellStyle name="Note 5 13 3 5 3" xfId="16787" xr:uid="{00000000-0005-0000-0000-0000307E0000}"/>
    <cellStyle name="Note 5 13 3 5 3 2" xfId="34222" xr:uid="{00000000-0005-0000-0000-0000317E0000}"/>
    <cellStyle name="Note 5 13 3 5 3 3" xfId="48675" xr:uid="{00000000-0005-0000-0000-0000327E0000}"/>
    <cellStyle name="Note 5 13 3 5 4" xfId="22370" xr:uid="{00000000-0005-0000-0000-0000337E0000}"/>
    <cellStyle name="Note 5 13 3 5 5" xfId="36823" xr:uid="{00000000-0005-0000-0000-0000347E0000}"/>
    <cellStyle name="Note 5 13 3 6" xfId="7396" xr:uid="{00000000-0005-0000-0000-0000357E0000}"/>
    <cellStyle name="Note 5 13 3 6 2" xfId="24831" xr:uid="{00000000-0005-0000-0000-0000367E0000}"/>
    <cellStyle name="Note 5 13 3 6 3" xfId="39284" xr:uid="{00000000-0005-0000-0000-0000377E0000}"/>
    <cellStyle name="Note 5 13 3 7" xfId="9837" xr:uid="{00000000-0005-0000-0000-0000387E0000}"/>
    <cellStyle name="Note 5 13 3 7 2" xfId="27272" xr:uid="{00000000-0005-0000-0000-0000397E0000}"/>
    <cellStyle name="Note 5 13 3 7 3" xfId="41725" xr:uid="{00000000-0005-0000-0000-00003A7E0000}"/>
    <cellStyle name="Note 5 13 3 8" xfId="12257" xr:uid="{00000000-0005-0000-0000-00003B7E0000}"/>
    <cellStyle name="Note 5 13 3 8 2" xfId="29692" xr:uid="{00000000-0005-0000-0000-00003C7E0000}"/>
    <cellStyle name="Note 5 13 3 8 3" xfId="44145" xr:uid="{00000000-0005-0000-0000-00003D7E0000}"/>
    <cellStyle name="Note 5 13 3 9" xfId="19264" xr:uid="{00000000-0005-0000-0000-00003E7E0000}"/>
    <cellStyle name="Note 5 13 4" xfId="2427" xr:uid="{00000000-0005-0000-0000-00003F7E0000}"/>
    <cellStyle name="Note 5 13 4 2" xfId="2428" xr:uid="{00000000-0005-0000-0000-0000407E0000}"/>
    <cellStyle name="Note 5 13 4 2 2" xfId="4939" xr:uid="{00000000-0005-0000-0000-0000417E0000}"/>
    <cellStyle name="Note 5 13 4 2 2 2" xfId="14330" xr:uid="{00000000-0005-0000-0000-0000427E0000}"/>
    <cellStyle name="Note 5 13 4 2 2 2 2" xfId="31765" xr:uid="{00000000-0005-0000-0000-0000437E0000}"/>
    <cellStyle name="Note 5 13 4 2 2 2 3" xfId="46218" xr:uid="{00000000-0005-0000-0000-0000447E0000}"/>
    <cellStyle name="Note 5 13 4 2 2 3" xfId="16791" xr:uid="{00000000-0005-0000-0000-0000457E0000}"/>
    <cellStyle name="Note 5 13 4 2 2 3 2" xfId="34226" xr:uid="{00000000-0005-0000-0000-0000467E0000}"/>
    <cellStyle name="Note 5 13 4 2 2 3 3" xfId="48679" xr:uid="{00000000-0005-0000-0000-0000477E0000}"/>
    <cellStyle name="Note 5 13 4 2 2 4" xfId="22375" xr:uid="{00000000-0005-0000-0000-0000487E0000}"/>
    <cellStyle name="Note 5 13 4 2 2 5" xfId="36828" xr:uid="{00000000-0005-0000-0000-0000497E0000}"/>
    <cellStyle name="Note 5 13 4 2 3" xfId="7401" xr:uid="{00000000-0005-0000-0000-00004A7E0000}"/>
    <cellStyle name="Note 5 13 4 2 3 2" xfId="24836" xr:uid="{00000000-0005-0000-0000-00004B7E0000}"/>
    <cellStyle name="Note 5 13 4 2 3 3" xfId="39289" xr:uid="{00000000-0005-0000-0000-00004C7E0000}"/>
    <cellStyle name="Note 5 13 4 2 4" xfId="9842" xr:uid="{00000000-0005-0000-0000-00004D7E0000}"/>
    <cellStyle name="Note 5 13 4 2 4 2" xfId="27277" xr:uid="{00000000-0005-0000-0000-00004E7E0000}"/>
    <cellStyle name="Note 5 13 4 2 4 3" xfId="41730" xr:uid="{00000000-0005-0000-0000-00004F7E0000}"/>
    <cellStyle name="Note 5 13 4 2 5" xfId="12262" xr:uid="{00000000-0005-0000-0000-0000507E0000}"/>
    <cellStyle name="Note 5 13 4 2 5 2" xfId="29697" xr:uid="{00000000-0005-0000-0000-0000517E0000}"/>
    <cellStyle name="Note 5 13 4 2 5 3" xfId="44150" xr:uid="{00000000-0005-0000-0000-0000527E0000}"/>
    <cellStyle name="Note 5 13 4 2 6" xfId="19269" xr:uid="{00000000-0005-0000-0000-0000537E0000}"/>
    <cellStyle name="Note 5 13 4 3" xfId="2429" xr:uid="{00000000-0005-0000-0000-0000547E0000}"/>
    <cellStyle name="Note 5 13 4 3 2" xfId="4940" xr:uid="{00000000-0005-0000-0000-0000557E0000}"/>
    <cellStyle name="Note 5 13 4 3 2 2" xfId="14331" xr:uid="{00000000-0005-0000-0000-0000567E0000}"/>
    <cellStyle name="Note 5 13 4 3 2 2 2" xfId="31766" xr:uid="{00000000-0005-0000-0000-0000577E0000}"/>
    <cellStyle name="Note 5 13 4 3 2 2 3" xfId="46219" xr:uid="{00000000-0005-0000-0000-0000587E0000}"/>
    <cellStyle name="Note 5 13 4 3 2 3" xfId="16792" xr:uid="{00000000-0005-0000-0000-0000597E0000}"/>
    <cellStyle name="Note 5 13 4 3 2 3 2" xfId="34227" xr:uid="{00000000-0005-0000-0000-00005A7E0000}"/>
    <cellStyle name="Note 5 13 4 3 2 3 3" xfId="48680" xr:uid="{00000000-0005-0000-0000-00005B7E0000}"/>
    <cellStyle name="Note 5 13 4 3 2 4" xfId="22376" xr:uid="{00000000-0005-0000-0000-00005C7E0000}"/>
    <cellStyle name="Note 5 13 4 3 2 5" xfId="36829" xr:uid="{00000000-0005-0000-0000-00005D7E0000}"/>
    <cellStyle name="Note 5 13 4 3 3" xfId="7402" xr:uid="{00000000-0005-0000-0000-00005E7E0000}"/>
    <cellStyle name="Note 5 13 4 3 3 2" xfId="24837" xr:uid="{00000000-0005-0000-0000-00005F7E0000}"/>
    <cellStyle name="Note 5 13 4 3 3 3" xfId="39290" xr:uid="{00000000-0005-0000-0000-0000607E0000}"/>
    <cellStyle name="Note 5 13 4 3 4" xfId="9843" xr:uid="{00000000-0005-0000-0000-0000617E0000}"/>
    <cellStyle name="Note 5 13 4 3 4 2" xfId="27278" xr:uid="{00000000-0005-0000-0000-0000627E0000}"/>
    <cellStyle name="Note 5 13 4 3 4 3" xfId="41731" xr:uid="{00000000-0005-0000-0000-0000637E0000}"/>
    <cellStyle name="Note 5 13 4 3 5" xfId="12263" xr:uid="{00000000-0005-0000-0000-0000647E0000}"/>
    <cellStyle name="Note 5 13 4 3 5 2" xfId="29698" xr:uid="{00000000-0005-0000-0000-0000657E0000}"/>
    <cellStyle name="Note 5 13 4 3 5 3" xfId="44151" xr:uid="{00000000-0005-0000-0000-0000667E0000}"/>
    <cellStyle name="Note 5 13 4 3 6" xfId="19270" xr:uid="{00000000-0005-0000-0000-0000677E0000}"/>
    <cellStyle name="Note 5 13 4 4" xfId="2430" xr:uid="{00000000-0005-0000-0000-0000687E0000}"/>
    <cellStyle name="Note 5 13 4 4 2" xfId="4941" xr:uid="{00000000-0005-0000-0000-0000697E0000}"/>
    <cellStyle name="Note 5 13 4 4 2 2" xfId="22377" xr:uid="{00000000-0005-0000-0000-00006A7E0000}"/>
    <cellStyle name="Note 5 13 4 4 2 3" xfId="36830" xr:uid="{00000000-0005-0000-0000-00006B7E0000}"/>
    <cellStyle name="Note 5 13 4 4 3" xfId="7403" xr:uid="{00000000-0005-0000-0000-00006C7E0000}"/>
    <cellStyle name="Note 5 13 4 4 3 2" xfId="24838" xr:uid="{00000000-0005-0000-0000-00006D7E0000}"/>
    <cellStyle name="Note 5 13 4 4 3 3" xfId="39291" xr:uid="{00000000-0005-0000-0000-00006E7E0000}"/>
    <cellStyle name="Note 5 13 4 4 4" xfId="9844" xr:uid="{00000000-0005-0000-0000-00006F7E0000}"/>
    <cellStyle name="Note 5 13 4 4 4 2" xfId="27279" xr:uid="{00000000-0005-0000-0000-0000707E0000}"/>
    <cellStyle name="Note 5 13 4 4 4 3" xfId="41732" xr:uid="{00000000-0005-0000-0000-0000717E0000}"/>
    <cellStyle name="Note 5 13 4 4 5" xfId="12264" xr:uid="{00000000-0005-0000-0000-0000727E0000}"/>
    <cellStyle name="Note 5 13 4 4 5 2" xfId="29699" xr:uid="{00000000-0005-0000-0000-0000737E0000}"/>
    <cellStyle name="Note 5 13 4 4 5 3" xfId="44152" xr:uid="{00000000-0005-0000-0000-0000747E0000}"/>
    <cellStyle name="Note 5 13 4 4 6" xfId="15377" xr:uid="{00000000-0005-0000-0000-0000757E0000}"/>
    <cellStyle name="Note 5 13 4 4 6 2" xfId="32812" xr:uid="{00000000-0005-0000-0000-0000767E0000}"/>
    <cellStyle name="Note 5 13 4 4 6 3" xfId="47265" xr:uid="{00000000-0005-0000-0000-0000777E0000}"/>
    <cellStyle name="Note 5 13 4 4 7" xfId="19271" xr:uid="{00000000-0005-0000-0000-0000787E0000}"/>
    <cellStyle name="Note 5 13 4 4 8" xfId="20539" xr:uid="{00000000-0005-0000-0000-0000797E0000}"/>
    <cellStyle name="Note 5 13 4 5" xfId="4938" xr:uid="{00000000-0005-0000-0000-00007A7E0000}"/>
    <cellStyle name="Note 5 13 4 5 2" xfId="14329" xr:uid="{00000000-0005-0000-0000-00007B7E0000}"/>
    <cellStyle name="Note 5 13 4 5 2 2" xfId="31764" xr:uid="{00000000-0005-0000-0000-00007C7E0000}"/>
    <cellStyle name="Note 5 13 4 5 2 3" xfId="46217" xr:uid="{00000000-0005-0000-0000-00007D7E0000}"/>
    <cellStyle name="Note 5 13 4 5 3" xfId="16790" xr:uid="{00000000-0005-0000-0000-00007E7E0000}"/>
    <cellStyle name="Note 5 13 4 5 3 2" xfId="34225" xr:uid="{00000000-0005-0000-0000-00007F7E0000}"/>
    <cellStyle name="Note 5 13 4 5 3 3" xfId="48678" xr:uid="{00000000-0005-0000-0000-0000807E0000}"/>
    <cellStyle name="Note 5 13 4 5 4" xfId="22374" xr:uid="{00000000-0005-0000-0000-0000817E0000}"/>
    <cellStyle name="Note 5 13 4 5 5" xfId="36827" xr:uid="{00000000-0005-0000-0000-0000827E0000}"/>
    <cellStyle name="Note 5 13 4 6" xfId="7400" xr:uid="{00000000-0005-0000-0000-0000837E0000}"/>
    <cellStyle name="Note 5 13 4 6 2" xfId="24835" xr:uid="{00000000-0005-0000-0000-0000847E0000}"/>
    <cellStyle name="Note 5 13 4 6 3" xfId="39288" xr:uid="{00000000-0005-0000-0000-0000857E0000}"/>
    <cellStyle name="Note 5 13 4 7" xfId="9841" xr:uid="{00000000-0005-0000-0000-0000867E0000}"/>
    <cellStyle name="Note 5 13 4 7 2" xfId="27276" xr:uid="{00000000-0005-0000-0000-0000877E0000}"/>
    <cellStyle name="Note 5 13 4 7 3" xfId="41729" xr:uid="{00000000-0005-0000-0000-0000887E0000}"/>
    <cellStyle name="Note 5 13 4 8" xfId="12261" xr:uid="{00000000-0005-0000-0000-0000897E0000}"/>
    <cellStyle name="Note 5 13 4 8 2" xfId="29696" xr:uid="{00000000-0005-0000-0000-00008A7E0000}"/>
    <cellStyle name="Note 5 13 4 8 3" xfId="44149" xr:uid="{00000000-0005-0000-0000-00008B7E0000}"/>
    <cellStyle name="Note 5 13 4 9" xfId="19268" xr:uid="{00000000-0005-0000-0000-00008C7E0000}"/>
    <cellStyle name="Note 5 13 5" xfId="2431" xr:uid="{00000000-0005-0000-0000-00008D7E0000}"/>
    <cellStyle name="Note 5 13 5 2" xfId="2432" xr:uid="{00000000-0005-0000-0000-00008E7E0000}"/>
    <cellStyle name="Note 5 13 5 2 2" xfId="4943" xr:uid="{00000000-0005-0000-0000-00008F7E0000}"/>
    <cellStyle name="Note 5 13 5 2 2 2" xfId="14333" xr:uid="{00000000-0005-0000-0000-0000907E0000}"/>
    <cellStyle name="Note 5 13 5 2 2 2 2" xfId="31768" xr:uid="{00000000-0005-0000-0000-0000917E0000}"/>
    <cellStyle name="Note 5 13 5 2 2 2 3" xfId="46221" xr:uid="{00000000-0005-0000-0000-0000927E0000}"/>
    <cellStyle name="Note 5 13 5 2 2 3" xfId="16794" xr:uid="{00000000-0005-0000-0000-0000937E0000}"/>
    <cellStyle name="Note 5 13 5 2 2 3 2" xfId="34229" xr:uid="{00000000-0005-0000-0000-0000947E0000}"/>
    <cellStyle name="Note 5 13 5 2 2 3 3" xfId="48682" xr:uid="{00000000-0005-0000-0000-0000957E0000}"/>
    <cellStyle name="Note 5 13 5 2 2 4" xfId="22379" xr:uid="{00000000-0005-0000-0000-0000967E0000}"/>
    <cellStyle name="Note 5 13 5 2 2 5" xfId="36832" xr:uid="{00000000-0005-0000-0000-0000977E0000}"/>
    <cellStyle name="Note 5 13 5 2 3" xfId="7405" xr:uid="{00000000-0005-0000-0000-0000987E0000}"/>
    <cellStyle name="Note 5 13 5 2 3 2" xfId="24840" xr:uid="{00000000-0005-0000-0000-0000997E0000}"/>
    <cellStyle name="Note 5 13 5 2 3 3" xfId="39293" xr:uid="{00000000-0005-0000-0000-00009A7E0000}"/>
    <cellStyle name="Note 5 13 5 2 4" xfId="9846" xr:uid="{00000000-0005-0000-0000-00009B7E0000}"/>
    <cellStyle name="Note 5 13 5 2 4 2" xfId="27281" xr:uid="{00000000-0005-0000-0000-00009C7E0000}"/>
    <cellStyle name="Note 5 13 5 2 4 3" xfId="41734" xr:uid="{00000000-0005-0000-0000-00009D7E0000}"/>
    <cellStyle name="Note 5 13 5 2 5" xfId="12266" xr:uid="{00000000-0005-0000-0000-00009E7E0000}"/>
    <cellStyle name="Note 5 13 5 2 5 2" xfId="29701" xr:uid="{00000000-0005-0000-0000-00009F7E0000}"/>
    <cellStyle name="Note 5 13 5 2 5 3" xfId="44154" xr:uid="{00000000-0005-0000-0000-0000A07E0000}"/>
    <cellStyle name="Note 5 13 5 2 6" xfId="19273" xr:uid="{00000000-0005-0000-0000-0000A17E0000}"/>
    <cellStyle name="Note 5 13 5 3" xfId="2433" xr:uid="{00000000-0005-0000-0000-0000A27E0000}"/>
    <cellStyle name="Note 5 13 5 3 2" xfId="4944" xr:uid="{00000000-0005-0000-0000-0000A37E0000}"/>
    <cellStyle name="Note 5 13 5 3 2 2" xfId="14334" xr:uid="{00000000-0005-0000-0000-0000A47E0000}"/>
    <cellStyle name="Note 5 13 5 3 2 2 2" xfId="31769" xr:uid="{00000000-0005-0000-0000-0000A57E0000}"/>
    <cellStyle name="Note 5 13 5 3 2 2 3" xfId="46222" xr:uid="{00000000-0005-0000-0000-0000A67E0000}"/>
    <cellStyle name="Note 5 13 5 3 2 3" xfId="16795" xr:uid="{00000000-0005-0000-0000-0000A77E0000}"/>
    <cellStyle name="Note 5 13 5 3 2 3 2" xfId="34230" xr:uid="{00000000-0005-0000-0000-0000A87E0000}"/>
    <cellStyle name="Note 5 13 5 3 2 3 3" xfId="48683" xr:uid="{00000000-0005-0000-0000-0000A97E0000}"/>
    <cellStyle name="Note 5 13 5 3 2 4" xfId="22380" xr:uid="{00000000-0005-0000-0000-0000AA7E0000}"/>
    <cellStyle name="Note 5 13 5 3 2 5" xfId="36833" xr:uid="{00000000-0005-0000-0000-0000AB7E0000}"/>
    <cellStyle name="Note 5 13 5 3 3" xfId="7406" xr:uid="{00000000-0005-0000-0000-0000AC7E0000}"/>
    <cellStyle name="Note 5 13 5 3 3 2" xfId="24841" xr:uid="{00000000-0005-0000-0000-0000AD7E0000}"/>
    <cellStyle name="Note 5 13 5 3 3 3" xfId="39294" xr:uid="{00000000-0005-0000-0000-0000AE7E0000}"/>
    <cellStyle name="Note 5 13 5 3 4" xfId="9847" xr:uid="{00000000-0005-0000-0000-0000AF7E0000}"/>
    <cellStyle name="Note 5 13 5 3 4 2" xfId="27282" xr:uid="{00000000-0005-0000-0000-0000B07E0000}"/>
    <cellStyle name="Note 5 13 5 3 4 3" xfId="41735" xr:uid="{00000000-0005-0000-0000-0000B17E0000}"/>
    <cellStyle name="Note 5 13 5 3 5" xfId="12267" xr:uid="{00000000-0005-0000-0000-0000B27E0000}"/>
    <cellStyle name="Note 5 13 5 3 5 2" xfId="29702" xr:uid="{00000000-0005-0000-0000-0000B37E0000}"/>
    <cellStyle name="Note 5 13 5 3 5 3" xfId="44155" xr:uid="{00000000-0005-0000-0000-0000B47E0000}"/>
    <cellStyle name="Note 5 13 5 3 6" xfId="19274" xr:uid="{00000000-0005-0000-0000-0000B57E0000}"/>
    <cellStyle name="Note 5 13 5 4" xfId="2434" xr:uid="{00000000-0005-0000-0000-0000B67E0000}"/>
    <cellStyle name="Note 5 13 5 4 2" xfId="4945" xr:uid="{00000000-0005-0000-0000-0000B77E0000}"/>
    <cellStyle name="Note 5 13 5 4 2 2" xfId="22381" xr:uid="{00000000-0005-0000-0000-0000B87E0000}"/>
    <cellStyle name="Note 5 13 5 4 2 3" xfId="36834" xr:uid="{00000000-0005-0000-0000-0000B97E0000}"/>
    <cellStyle name="Note 5 13 5 4 3" xfId="7407" xr:uid="{00000000-0005-0000-0000-0000BA7E0000}"/>
    <cellStyle name="Note 5 13 5 4 3 2" xfId="24842" xr:uid="{00000000-0005-0000-0000-0000BB7E0000}"/>
    <cellStyle name="Note 5 13 5 4 3 3" xfId="39295" xr:uid="{00000000-0005-0000-0000-0000BC7E0000}"/>
    <cellStyle name="Note 5 13 5 4 4" xfId="9848" xr:uid="{00000000-0005-0000-0000-0000BD7E0000}"/>
    <cellStyle name="Note 5 13 5 4 4 2" xfId="27283" xr:uid="{00000000-0005-0000-0000-0000BE7E0000}"/>
    <cellStyle name="Note 5 13 5 4 4 3" xfId="41736" xr:uid="{00000000-0005-0000-0000-0000BF7E0000}"/>
    <cellStyle name="Note 5 13 5 4 5" xfId="12268" xr:uid="{00000000-0005-0000-0000-0000C07E0000}"/>
    <cellStyle name="Note 5 13 5 4 5 2" xfId="29703" xr:uid="{00000000-0005-0000-0000-0000C17E0000}"/>
    <cellStyle name="Note 5 13 5 4 5 3" xfId="44156" xr:uid="{00000000-0005-0000-0000-0000C27E0000}"/>
    <cellStyle name="Note 5 13 5 4 6" xfId="15378" xr:uid="{00000000-0005-0000-0000-0000C37E0000}"/>
    <cellStyle name="Note 5 13 5 4 6 2" xfId="32813" xr:uid="{00000000-0005-0000-0000-0000C47E0000}"/>
    <cellStyle name="Note 5 13 5 4 6 3" xfId="47266" xr:uid="{00000000-0005-0000-0000-0000C57E0000}"/>
    <cellStyle name="Note 5 13 5 4 7" xfId="19275" xr:uid="{00000000-0005-0000-0000-0000C67E0000}"/>
    <cellStyle name="Note 5 13 5 4 8" xfId="20540" xr:uid="{00000000-0005-0000-0000-0000C77E0000}"/>
    <cellStyle name="Note 5 13 5 5" xfId="4942" xr:uid="{00000000-0005-0000-0000-0000C87E0000}"/>
    <cellStyle name="Note 5 13 5 5 2" xfId="14332" xr:uid="{00000000-0005-0000-0000-0000C97E0000}"/>
    <cellStyle name="Note 5 13 5 5 2 2" xfId="31767" xr:uid="{00000000-0005-0000-0000-0000CA7E0000}"/>
    <cellStyle name="Note 5 13 5 5 2 3" xfId="46220" xr:uid="{00000000-0005-0000-0000-0000CB7E0000}"/>
    <cellStyle name="Note 5 13 5 5 3" xfId="16793" xr:uid="{00000000-0005-0000-0000-0000CC7E0000}"/>
    <cellStyle name="Note 5 13 5 5 3 2" xfId="34228" xr:uid="{00000000-0005-0000-0000-0000CD7E0000}"/>
    <cellStyle name="Note 5 13 5 5 3 3" xfId="48681" xr:uid="{00000000-0005-0000-0000-0000CE7E0000}"/>
    <cellStyle name="Note 5 13 5 5 4" xfId="22378" xr:uid="{00000000-0005-0000-0000-0000CF7E0000}"/>
    <cellStyle name="Note 5 13 5 5 5" xfId="36831" xr:uid="{00000000-0005-0000-0000-0000D07E0000}"/>
    <cellStyle name="Note 5 13 5 6" xfId="7404" xr:uid="{00000000-0005-0000-0000-0000D17E0000}"/>
    <cellStyle name="Note 5 13 5 6 2" xfId="24839" xr:uid="{00000000-0005-0000-0000-0000D27E0000}"/>
    <cellStyle name="Note 5 13 5 6 3" xfId="39292" xr:uid="{00000000-0005-0000-0000-0000D37E0000}"/>
    <cellStyle name="Note 5 13 5 7" xfId="9845" xr:uid="{00000000-0005-0000-0000-0000D47E0000}"/>
    <cellStyle name="Note 5 13 5 7 2" xfId="27280" xr:uid="{00000000-0005-0000-0000-0000D57E0000}"/>
    <cellStyle name="Note 5 13 5 7 3" xfId="41733" xr:uid="{00000000-0005-0000-0000-0000D67E0000}"/>
    <cellStyle name="Note 5 13 5 8" xfId="12265" xr:uid="{00000000-0005-0000-0000-0000D77E0000}"/>
    <cellStyle name="Note 5 13 5 8 2" xfId="29700" xr:uid="{00000000-0005-0000-0000-0000D87E0000}"/>
    <cellStyle name="Note 5 13 5 8 3" xfId="44153" xr:uid="{00000000-0005-0000-0000-0000D97E0000}"/>
    <cellStyle name="Note 5 13 5 9" xfId="19272" xr:uid="{00000000-0005-0000-0000-0000DA7E0000}"/>
    <cellStyle name="Note 5 13 6" xfId="2435" xr:uid="{00000000-0005-0000-0000-0000DB7E0000}"/>
    <cellStyle name="Note 5 13 6 2" xfId="4946" xr:uid="{00000000-0005-0000-0000-0000DC7E0000}"/>
    <cellStyle name="Note 5 13 6 2 2" xfId="14335" xr:uid="{00000000-0005-0000-0000-0000DD7E0000}"/>
    <cellStyle name="Note 5 13 6 2 2 2" xfId="31770" xr:uid="{00000000-0005-0000-0000-0000DE7E0000}"/>
    <cellStyle name="Note 5 13 6 2 2 3" xfId="46223" xr:uid="{00000000-0005-0000-0000-0000DF7E0000}"/>
    <cellStyle name="Note 5 13 6 2 3" xfId="16796" xr:uid="{00000000-0005-0000-0000-0000E07E0000}"/>
    <cellStyle name="Note 5 13 6 2 3 2" xfId="34231" xr:uid="{00000000-0005-0000-0000-0000E17E0000}"/>
    <cellStyle name="Note 5 13 6 2 3 3" xfId="48684" xr:uid="{00000000-0005-0000-0000-0000E27E0000}"/>
    <cellStyle name="Note 5 13 6 2 4" xfId="22382" xr:uid="{00000000-0005-0000-0000-0000E37E0000}"/>
    <cellStyle name="Note 5 13 6 2 5" xfId="36835" xr:uid="{00000000-0005-0000-0000-0000E47E0000}"/>
    <cellStyle name="Note 5 13 6 3" xfId="7408" xr:uid="{00000000-0005-0000-0000-0000E57E0000}"/>
    <cellStyle name="Note 5 13 6 3 2" xfId="24843" xr:uid="{00000000-0005-0000-0000-0000E67E0000}"/>
    <cellStyle name="Note 5 13 6 3 3" xfId="39296" xr:uid="{00000000-0005-0000-0000-0000E77E0000}"/>
    <cellStyle name="Note 5 13 6 4" xfId="9849" xr:uid="{00000000-0005-0000-0000-0000E87E0000}"/>
    <cellStyle name="Note 5 13 6 4 2" xfId="27284" xr:uid="{00000000-0005-0000-0000-0000E97E0000}"/>
    <cellStyle name="Note 5 13 6 4 3" xfId="41737" xr:uid="{00000000-0005-0000-0000-0000EA7E0000}"/>
    <cellStyle name="Note 5 13 6 5" xfId="12269" xr:uid="{00000000-0005-0000-0000-0000EB7E0000}"/>
    <cellStyle name="Note 5 13 6 5 2" xfId="29704" xr:uid="{00000000-0005-0000-0000-0000EC7E0000}"/>
    <cellStyle name="Note 5 13 6 5 3" xfId="44157" xr:uid="{00000000-0005-0000-0000-0000ED7E0000}"/>
    <cellStyle name="Note 5 13 6 6" xfId="19276" xr:uid="{00000000-0005-0000-0000-0000EE7E0000}"/>
    <cellStyle name="Note 5 13 7" xfId="2436" xr:uid="{00000000-0005-0000-0000-0000EF7E0000}"/>
    <cellStyle name="Note 5 13 7 2" xfId="4947" xr:uid="{00000000-0005-0000-0000-0000F07E0000}"/>
    <cellStyle name="Note 5 13 7 2 2" xfId="14336" xr:uid="{00000000-0005-0000-0000-0000F17E0000}"/>
    <cellStyle name="Note 5 13 7 2 2 2" xfId="31771" xr:uid="{00000000-0005-0000-0000-0000F27E0000}"/>
    <cellStyle name="Note 5 13 7 2 2 3" xfId="46224" xr:uid="{00000000-0005-0000-0000-0000F37E0000}"/>
    <cellStyle name="Note 5 13 7 2 3" xfId="16797" xr:uid="{00000000-0005-0000-0000-0000F47E0000}"/>
    <cellStyle name="Note 5 13 7 2 3 2" xfId="34232" xr:uid="{00000000-0005-0000-0000-0000F57E0000}"/>
    <cellStyle name="Note 5 13 7 2 3 3" xfId="48685" xr:uid="{00000000-0005-0000-0000-0000F67E0000}"/>
    <cellStyle name="Note 5 13 7 2 4" xfId="22383" xr:uid="{00000000-0005-0000-0000-0000F77E0000}"/>
    <cellStyle name="Note 5 13 7 2 5" xfId="36836" xr:uid="{00000000-0005-0000-0000-0000F87E0000}"/>
    <cellStyle name="Note 5 13 7 3" xfId="7409" xr:uid="{00000000-0005-0000-0000-0000F97E0000}"/>
    <cellStyle name="Note 5 13 7 3 2" xfId="24844" xr:uid="{00000000-0005-0000-0000-0000FA7E0000}"/>
    <cellStyle name="Note 5 13 7 3 3" xfId="39297" xr:uid="{00000000-0005-0000-0000-0000FB7E0000}"/>
    <cellStyle name="Note 5 13 7 4" xfId="9850" xr:uid="{00000000-0005-0000-0000-0000FC7E0000}"/>
    <cellStyle name="Note 5 13 7 4 2" xfId="27285" xr:uid="{00000000-0005-0000-0000-0000FD7E0000}"/>
    <cellStyle name="Note 5 13 7 4 3" xfId="41738" xr:uid="{00000000-0005-0000-0000-0000FE7E0000}"/>
    <cellStyle name="Note 5 13 7 5" xfId="12270" xr:uid="{00000000-0005-0000-0000-0000FF7E0000}"/>
    <cellStyle name="Note 5 13 7 5 2" xfId="29705" xr:uid="{00000000-0005-0000-0000-0000007F0000}"/>
    <cellStyle name="Note 5 13 7 5 3" xfId="44158" xr:uid="{00000000-0005-0000-0000-0000017F0000}"/>
    <cellStyle name="Note 5 13 7 6" xfId="19277" xr:uid="{00000000-0005-0000-0000-0000027F0000}"/>
    <cellStyle name="Note 5 13 8" xfId="2437" xr:uid="{00000000-0005-0000-0000-0000037F0000}"/>
    <cellStyle name="Note 5 13 8 2" xfId="4948" xr:uid="{00000000-0005-0000-0000-0000047F0000}"/>
    <cellStyle name="Note 5 13 8 2 2" xfId="22384" xr:uid="{00000000-0005-0000-0000-0000057F0000}"/>
    <cellStyle name="Note 5 13 8 2 3" xfId="36837" xr:uid="{00000000-0005-0000-0000-0000067F0000}"/>
    <cellStyle name="Note 5 13 8 3" xfId="7410" xr:uid="{00000000-0005-0000-0000-0000077F0000}"/>
    <cellStyle name="Note 5 13 8 3 2" xfId="24845" xr:uid="{00000000-0005-0000-0000-0000087F0000}"/>
    <cellStyle name="Note 5 13 8 3 3" xfId="39298" xr:uid="{00000000-0005-0000-0000-0000097F0000}"/>
    <cellStyle name="Note 5 13 8 4" xfId="9851" xr:uid="{00000000-0005-0000-0000-00000A7F0000}"/>
    <cellStyle name="Note 5 13 8 4 2" xfId="27286" xr:uid="{00000000-0005-0000-0000-00000B7F0000}"/>
    <cellStyle name="Note 5 13 8 4 3" xfId="41739" xr:uid="{00000000-0005-0000-0000-00000C7F0000}"/>
    <cellStyle name="Note 5 13 8 5" xfId="12271" xr:uid="{00000000-0005-0000-0000-00000D7F0000}"/>
    <cellStyle name="Note 5 13 8 5 2" xfId="29706" xr:uid="{00000000-0005-0000-0000-00000E7F0000}"/>
    <cellStyle name="Note 5 13 8 5 3" xfId="44159" xr:uid="{00000000-0005-0000-0000-00000F7F0000}"/>
    <cellStyle name="Note 5 13 8 6" xfId="15379" xr:uid="{00000000-0005-0000-0000-0000107F0000}"/>
    <cellStyle name="Note 5 13 8 6 2" xfId="32814" xr:uid="{00000000-0005-0000-0000-0000117F0000}"/>
    <cellStyle name="Note 5 13 8 6 3" xfId="47267" xr:uid="{00000000-0005-0000-0000-0000127F0000}"/>
    <cellStyle name="Note 5 13 8 7" xfId="19278" xr:uid="{00000000-0005-0000-0000-0000137F0000}"/>
    <cellStyle name="Note 5 13 8 8" xfId="20541" xr:uid="{00000000-0005-0000-0000-0000147F0000}"/>
    <cellStyle name="Note 5 13 9" xfId="4929" xr:uid="{00000000-0005-0000-0000-0000157F0000}"/>
    <cellStyle name="Note 5 13 9 2" xfId="14322" xr:uid="{00000000-0005-0000-0000-0000167F0000}"/>
    <cellStyle name="Note 5 13 9 2 2" xfId="31757" xr:uid="{00000000-0005-0000-0000-0000177F0000}"/>
    <cellStyle name="Note 5 13 9 2 3" xfId="46210" xr:uid="{00000000-0005-0000-0000-0000187F0000}"/>
    <cellStyle name="Note 5 13 9 3" xfId="16783" xr:uid="{00000000-0005-0000-0000-0000197F0000}"/>
    <cellStyle name="Note 5 13 9 3 2" xfId="34218" xr:uid="{00000000-0005-0000-0000-00001A7F0000}"/>
    <cellStyle name="Note 5 13 9 3 3" xfId="48671" xr:uid="{00000000-0005-0000-0000-00001B7F0000}"/>
    <cellStyle name="Note 5 13 9 4" xfId="22365" xr:uid="{00000000-0005-0000-0000-00001C7F0000}"/>
    <cellStyle name="Note 5 13 9 5" xfId="36818" xr:uid="{00000000-0005-0000-0000-00001D7F0000}"/>
    <cellStyle name="Note 5 14" xfId="2438" xr:uid="{00000000-0005-0000-0000-00001E7F0000}"/>
    <cellStyle name="Note 5 14 10" xfId="7411" xr:uid="{00000000-0005-0000-0000-00001F7F0000}"/>
    <cellStyle name="Note 5 14 10 2" xfId="24846" xr:uid="{00000000-0005-0000-0000-0000207F0000}"/>
    <cellStyle name="Note 5 14 10 3" xfId="39299" xr:uid="{00000000-0005-0000-0000-0000217F0000}"/>
    <cellStyle name="Note 5 14 11" xfId="9852" xr:uid="{00000000-0005-0000-0000-0000227F0000}"/>
    <cellStyle name="Note 5 14 11 2" xfId="27287" xr:uid="{00000000-0005-0000-0000-0000237F0000}"/>
    <cellStyle name="Note 5 14 11 3" xfId="41740" xr:uid="{00000000-0005-0000-0000-0000247F0000}"/>
    <cellStyle name="Note 5 14 12" xfId="12272" xr:uid="{00000000-0005-0000-0000-0000257F0000}"/>
    <cellStyle name="Note 5 14 12 2" xfId="29707" xr:uid="{00000000-0005-0000-0000-0000267F0000}"/>
    <cellStyle name="Note 5 14 12 3" xfId="44160" xr:uid="{00000000-0005-0000-0000-0000277F0000}"/>
    <cellStyle name="Note 5 14 13" xfId="19279" xr:uid="{00000000-0005-0000-0000-0000287F0000}"/>
    <cellStyle name="Note 5 14 2" xfId="2439" xr:uid="{00000000-0005-0000-0000-0000297F0000}"/>
    <cellStyle name="Note 5 14 2 2" xfId="2440" xr:uid="{00000000-0005-0000-0000-00002A7F0000}"/>
    <cellStyle name="Note 5 14 2 2 2" xfId="4951" xr:uid="{00000000-0005-0000-0000-00002B7F0000}"/>
    <cellStyle name="Note 5 14 2 2 2 2" xfId="14339" xr:uid="{00000000-0005-0000-0000-00002C7F0000}"/>
    <cellStyle name="Note 5 14 2 2 2 2 2" xfId="31774" xr:uid="{00000000-0005-0000-0000-00002D7F0000}"/>
    <cellStyle name="Note 5 14 2 2 2 2 3" xfId="46227" xr:uid="{00000000-0005-0000-0000-00002E7F0000}"/>
    <cellStyle name="Note 5 14 2 2 2 3" xfId="16800" xr:uid="{00000000-0005-0000-0000-00002F7F0000}"/>
    <cellStyle name="Note 5 14 2 2 2 3 2" xfId="34235" xr:uid="{00000000-0005-0000-0000-0000307F0000}"/>
    <cellStyle name="Note 5 14 2 2 2 3 3" xfId="48688" xr:uid="{00000000-0005-0000-0000-0000317F0000}"/>
    <cellStyle name="Note 5 14 2 2 2 4" xfId="22387" xr:uid="{00000000-0005-0000-0000-0000327F0000}"/>
    <cellStyle name="Note 5 14 2 2 2 5" xfId="36840" xr:uid="{00000000-0005-0000-0000-0000337F0000}"/>
    <cellStyle name="Note 5 14 2 2 3" xfId="7413" xr:uid="{00000000-0005-0000-0000-0000347F0000}"/>
    <cellStyle name="Note 5 14 2 2 3 2" xfId="24848" xr:uid="{00000000-0005-0000-0000-0000357F0000}"/>
    <cellStyle name="Note 5 14 2 2 3 3" xfId="39301" xr:uid="{00000000-0005-0000-0000-0000367F0000}"/>
    <cellStyle name="Note 5 14 2 2 4" xfId="9854" xr:uid="{00000000-0005-0000-0000-0000377F0000}"/>
    <cellStyle name="Note 5 14 2 2 4 2" xfId="27289" xr:uid="{00000000-0005-0000-0000-0000387F0000}"/>
    <cellStyle name="Note 5 14 2 2 4 3" xfId="41742" xr:uid="{00000000-0005-0000-0000-0000397F0000}"/>
    <cellStyle name="Note 5 14 2 2 5" xfId="12274" xr:uid="{00000000-0005-0000-0000-00003A7F0000}"/>
    <cellStyle name="Note 5 14 2 2 5 2" xfId="29709" xr:uid="{00000000-0005-0000-0000-00003B7F0000}"/>
    <cellStyle name="Note 5 14 2 2 5 3" xfId="44162" xr:uid="{00000000-0005-0000-0000-00003C7F0000}"/>
    <cellStyle name="Note 5 14 2 2 6" xfId="19281" xr:uid="{00000000-0005-0000-0000-00003D7F0000}"/>
    <cellStyle name="Note 5 14 2 3" xfId="2441" xr:uid="{00000000-0005-0000-0000-00003E7F0000}"/>
    <cellStyle name="Note 5 14 2 3 2" xfId="4952" xr:uid="{00000000-0005-0000-0000-00003F7F0000}"/>
    <cellStyle name="Note 5 14 2 3 2 2" xfId="14340" xr:uid="{00000000-0005-0000-0000-0000407F0000}"/>
    <cellStyle name="Note 5 14 2 3 2 2 2" xfId="31775" xr:uid="{00000000-0005-0000-0000-0000417F0000}"/>
    <cellStyle name="Note 5 14 2 3 2 2 3" xfId="46228" xr:uid="{00000000-0005-0000-0000-0000427F0000}"/>
    <cellStyle name="Note 5 14 2 3 2 3" xfId="16801" xr:uid="{00000000-0005-0000-0000-0000437F0000}"/>
    <cellStyle name="Note 5 14 2 3 2 3 2" xfId="34236" xr:uid="{00000000-0005-0000-0000-0000447F0000}"/>
    <cellStyle name="Note 5 14 2 3 2 3 3" xfId="48689" xr:uid="{00000000-0005-0000-0000-0000457F0000}"/>
    <cellStyle name="Note 5 14 2 3 2 4" xfId="22388" xr:uid="{00000000-0005-0000-0000-0000467F0000}"/>
    <cellStyle name="Note 5 14 2 3 2 5" xfId="36841" xr:uid="{00000000-0005-0000-0000-0000477F0000}"/>
    <cellStyle name="Note 5 14 2 3 3" xfId="7414" xr:uid="{00000000-0005-0000-0000-0000487F0000}"/>
    <cellStyle name="Note 5 14 2 3 3 2" xfId="24849" xr:uid="{00000000-0005-0000-0000-0000497F0000}"/>
    <cellStyle name="Note 5 14 2 3 3 3" xfId="39302" xr:uid="{00000000-0005-0000-0000-00004A7F0000}"/>
    <cellStyle name="Note 5 14 2 3 4" xfId="9855" xr:uid="{00000000-0005-0000-0000-00004B7F0000}"/>
    <cellStyle name="Note 5 14 2 3 4 2" xfId="27290" xr:uid="{00000000-0005-0000-0000-00004C7F0000}"/>
    <cellStyle name="Note 5 14 2 3 4 3" xfId="41743" xr:uid="{00000000-0005-0000-0000-00004D7F0000}"/>
    <cellStyle name="Note 5 14 2 3 5" xfId="12275" xr:uid="{00000000-0005-0000-0000-00004E7F0000}"/>
    <cellStyle name="Note 5 14 2 3 5 2" xfId="29710" xr:uid="{00000000-0005-0000-0000-00004F7F0000}"/>
    <cellStyle name="Note 5 14 2 3 5 3" xfId="44163" xr:uid="{00000000-0005-0000-0000-0000507F0000}"/>
    <cellStyle name="Note 5 14 2 3 6" xfId="19282" xr:uid="{00000000-0005-0000-0000-0000517F0000}"/>
    <cellStyle name="Note 5 14 2 4" xfId="2442" xr:uid="{00000000-0005-0000-0000-0000527F0000}"/>
    <cellStyle name="Note 5 14 2 4 2" xfId="4953" xr:uid="{00000000-0005-0000-0000-0000537F0000}"/>
    <cellStyle name="Note 5 14 2 4 2 2" xfId="22389" xr:uid="{00000000-0005-0000-0000-0000547F0000}"/>
    <cellStyle name="Note 5 14 2 4 2 3" xfId="36842" xr:uid="{00000000-0005-0000-0000-0000557F0000}"/>
    <cellStyle name="Note 5 14 2 4 3" xfId="7415" xr:uid="{00000000-0005-0000-0000-0000567F0000}"/>
    <cellStyle name="Note 5 14 2 4 3 2" xfId="24850" xr:uid="{00000000-0005-0000-0000-0000577F0000}"/>
    <cellStyle name="Note 5 14 2 4 3 3" xfId="39303" xr:uid="{00000000-0005-0000-0000-0000587F0000}"/>
    <cellStyle name="Note 5 14 2 4 4" xfId="9856" xr:uid="{00000000-0005-0000-0000-0000597F0000}"/>
    <cellStyle name="Note 5 14 2 4 4 2" xfId="27291" xr:uid="{00000000-0005-0000-0000-00005A7F0000}"/>
    <cellStyle name="Note 5 14 2 4 4 3" xfId="41744" xr:uid="{00000000-0005-0000-0000-00005B7F0000}"/>
    <cellStyle name="Note 5 14 2 4 5" xfId="12276" xr:uid="{00000000-0005-0000-0000-00005C7F0000}"/>
    <cellStyle name="Note 5 14 2 4 5 2" xfId="29711" xr:uid="{00000000-0005-0000-0000-00005D7F0000}"/>
    <cellStyle name="Note 5 14 2 4 5 3" xfId="44164" xr:uid="{00000000-0005-0000-0000-00005E7F0000}"/>
    <cellStyle name="Note 5 14 2 4 6" xfId="15380" xr:uid="{00000000-0005-0000-0000-00005F7F0000}"/>
    <cellStyle name="Note 5 14 2 4 6 2" xfId="32815" xr:uid="{00000000-0005-0000-0000-0000607F0000}"/>
    <cellStyle name="Note 5 14 2 4 6 3" xfId="47268" xr:uid="{00000000-0005-0000-0000-0000617F0000}"/>
    <cellStyle name="Note 5 14 2 4 7" xfId="19283" xr:uid="{00000000-0005-0000-0000-0000627F0000}"/>
    <cellStyle name="Note 5 14 2 4 8" xfId="20542" xr:uid="{00000000-0005-0000-0000-0000637F0000}"/>
    <cellStyle name="Note 5 14 2 5" xfId="4950" xr:uid="{00000000-0005-0000-0000-0000647F0000}"/>
    <cellStyle name="Note 5 14 2 5 2" xfId="14338" xr:uid="{00000000-0005-0000-0000-0000657F0000}"/>
    <cellStyle name="Note 5 14 2 5 2 2" xfId="31773" xr:uid="{00000000-0005-0000-0000-0000667F0000}"/>
    <cellStyle name="Note 5 14 2 5 2 3" xfId="46226" xr:uid="{00000000-0005-0000-0000-0000677F0000}"/>
    <cellStyle name="Note 5 14 2 5 3" xfId="16799" xr:uid="{00000000-0005-0000-0000-0000687F0000}"/>
    <cellStyle name="Note 5 14 2 5 3 2" xfId="34234" xr:uid="{00000000-0005-0000-0000-0000697F0000}"/>
    <cellStyle name="Note 5 14 2 5 3 3" xfId="48687" xr:uid="{00000000-0005-0000-0000-00006A7F0000}"/>
    <cellStyle name="Note 5 14 2 5 4" xfId="22386" xr:uid="{00000000-0005-0000-0000-00006B7F0000}"/>
    <cellStyle name="Note 5 14 2 5 5" xfId="36839" xr:uid="{00000000-0005-0000-0000-00006C7F0000}"/>
    <cellStyle name="Note 5 14 2 6" xfId="7412" xr:uid="{00000000-0005-0000-0000-00006D7F0000}"/>
    <cellStyle name="Note 5 14 2 6 2" xfId="24847" xr:uid="{00000000-0005-0000-0000-00006E7F0000}"/>
    <cellStyle name="Note 5 14 2 6 3" xfId="39300" xr:uid="{00000000-0005-0000-0000-00006F7F0000}"/>
    <cellStyle name="Note 5 14 2 7" xfId="9853" xr:uid="{00000000-0005-0000-0000-0000707F0000}"/>
    <cellStyle name="Note 5 14 2 7 2" xfId="27288" xr:uid="{00000000-0005-0000-0000-0000717F0000}"/>
    <cellStyle name="Note 5 14 2 7 3" xfId="41741" xr:uid="{00000000-0005-0000-0000-0000727F0000}"/>
    <cellStyle name="Note 5 14 2 8" xfId="12273" xr:uid="{00000000-0005-0000-0000-0000737F0000}"/>
    <cellStyle name="Note 5 14 2 8 2" xfId="29708" xr:uid="{00000000-0005-0000-0000-0000747F0000}"/>
    <cellStyle name="Note 5 14 2 8 3" xfId="44161" xr:uid="{00000000-0005-0000-0000-0000757F0000}"/>
    <cellStyle name="Note 5 14 2 9" xfId="19280" xr:uid="{00000000-0005-0000-0000-0000767F0000}"/>
    <cellStyle name="Note 5 14 3" xfId="2443" xr:uid="{00000000-0005-0000-0000-0000777F0000}"/>
    <cellStyle name="Note 5 14 3 2" xfId="2444" xr:uid="{00000000-0005-0000-0000-0000787F0000}"/>
    <cellStyle name="Note 5 14 3 2 2" xfId="4955" xr:uid="{00000000-0005-0000-0000-0000797F0000}"/>
    <cellStyle name="Note 5 14 3 2 2 2" xfId="14342" xr:uid="{00000000-0005-0000-0000-00007A7F0000}"/>
    <cellStyle name="Note 5 14 3 2 2 2 2" xfId="31777" xr:uid="{00000000-0005-0000-0000-00007B7F0000}"/>
    <cellStyle name="Note 5 14 3 2 2 2 3" xfId="46230" xr:uid="{00000000-0005-0000-0000-00007C7F0000}"/>
    <cellStyle name="Note 5 14 3 2 2 3" xfId="16803" xr:uid="{00000000-0005-0000-0000-00007D7F0000}"/>
    <cellStyle name="Note 5 14 3 2 2 3 2" xfId="34238" xr:uid="{00000000-0005-0000-0000-00007E7F0000}"/>
    <cellStyle name="Note 5 14 3 2 2 3 3" xfId="48691" xr:uid="{00000000-0005-0000-0000-00007F7F0000}"/>
    <cellStyle name="Note 5 14 3 2 2 4" xfId="22391" xr:uid="{00000000-0005-0000-0000-0000807F0000}"/>
    <cellStyle name="Note 5 14 3 2 2 5" xfId="36844" xr:uid="{00000000-0005-0000-0000-0000817F0000}"/>
    <cellStyle name="Note 5 14 3 2 3" xfId="7417" xr:uid="{00000000-0005-0000-0000-0000827F0000}"/>
    <cellStyle name="Note 5 14 3 2 3 2" xfId="24852" xr:uid="{00000000-0005-0000-0000-0000837F0000}"/>
    <cellStyle name="Note 5 14 3 2 3 3" xfId="39305" xr:uid="{00000000-0005-0000-0000-0000847F0000}"/>
    <cellStyle name="Note 5 14 3 2 4" xfId="9858" xr:uid="{00000000-0005-0000-0000-0000857F0000}"/>
    <cellStyle name="Note 5 14 3 2 4 2" xfId="27293" xr:uid="{00000000-0005-0000-0000-0000867F0000}"/>
    <cellStyle name="Note 5 14 3 2 4 3" xfId="41746" xr:uid="{00000000-0005-0000-0000-0000877F0000}"/>
    <cellStyle name="Note 5 14 3 2 5" xfId="12278" xr:uid="{00000000-0005-0000-0000-0000887F0000}"/>
    <cellStyle name="Note 5 14 3 2 5 2" xfId="29713" xr:uid="{00000000-0005-0000-0000-0000897F0000}"/>
    <cellStyle name="Note 5 14 3 2 5 3" xfId="44166" xr:uid="{00000000-0005-0000-0000-00008A7F0000}"/>
    <cellStyle name="Note 5 14 3 2 6" xfId="19285" xr:uid="{00000000-0005-0000-0000-00008B7F0000}"/>
    <cellStyle name="Note 5 14 3 3" xfId="2445" xr:uid="{00000000-0005-0000-0000-00008C7F0000}"/>
    <cellStyle name="Note 5 14 3 3 2" xfId="4956" xr:uid="{00000000-0005-0000-0000-00008D7F0000}"/>
    <cellStyle name="Note 5 14 3 3 2 2" xfId="14343" xr:uid="{00000000-0005-0000-0000-00008E7F0000}"/>
    <cellStyle name="Note 5 14 3 3 2 2 2" xfId="31778" xr:uid="{00000000-0005-0000-0000-00008F7F0000}"/>
    <cellStyle name="Note 5 14 3 3 2 2 3" xfId="46231" xr:uid="{00000000-0005-0000-0000-0000907F0000}"/>
    <cellStyle name="Note 5 14 3 3 2 3" xfId="16804" xr:uid="{00000000-0005-0000-0000-0000917F0000}"/>
    <cellStyle name="Note 5 14 3 3 2 3 2" xfId="34239" xr:uid="{00000000-0005-0000-0000-0000927F0000}"/>
    <cellStyle name="Note 5 14 3 3 2 3 3" xfId="48692" xr:uid="{00000000-0005-0000-0000-0000937F0000}"/>
    <cellStyle name="Note 5 14 3 3 2 4" xfId="22392" xr:uid="{00000000-0005-0000-0000-0000947F0000}"/>
    <cellStyle name="Note 5 14 3 3 2 5" xfId="36845" xr:uid="{00000000-0005-0000-0000-0000957F0000}"/>
    <cellStyle name="Note 5 14 3 3 3" xfId="7418" xr:uid="{00000000-0005-0000-0000-0000967F0000}"/>
    <cellStyle name="Note 5 14 3 3 3 2" xfId="24853" xr:uid="{00000000-0005-0000-0000-0000977F0000}"/>
    <cellStyle name="Note 5 14 3 3 3 3" xfId="39306" xr:uid="{00000000-0005-0000-0000-0000987F0000}"/>
    <cellStyle name="Note 5 14 3 3 4" xfId="9859" xr:uid="{00000000-0005-0000-0000-0000997F0000}"/>
    <cellStyle name="Note 5 14 3 3 4 2" xfId="27294" xr:uid="{00000000-0005-0000-0000-00009A7F0000}"/>
    <cellStyle name="Note 5 14 3 3 4 3" xfId="41747" xr:uid="{00000000-0005-0000-0000-00009B7F0000}"/>
    <cellStyle name="Note 5 14 3 3 5" xfId="12279" xr:uid="{00000000-0005-0000-0000-00009C7F0000}"/>
    <cellStyle name="Note 5 14 3 3 5 2" xfId="29714" xr:uid="{00000000-0005-0000-0000-00009D7F0000}"/>
    <cellStyle name="Note 5 14 3 3 5 3" xfId="44167" xr:uid="{00000000-0005-0000-0000-00009E7F0000}"/>
    <cellStyle name="Note 5 14 3 3 6" xfId="19286" xr:uid="{00000000-0005-0000-0000-00009F7F0000}"/>
    <cellStyle name="Note 5 14 3 4" xfId="2446" xr:uid="{00000000-0005-0000-0000-0000A07F0000}"/>
    <cellStyle name="Note 5 14 3 4 2" xfId="4957" xr:uid="{00000000-0005-0000-0000-0000A17F0000}"/>
    <cellStyle name="Note 5 14 3 4 2 2" xfId="22393" xr:uid="{00000000-0005-0000-0000-0000A27F0000}"/>
    <cellStyle name="Note 5 14 3 4 2 3" xfId="36846" xr:uid="{00000000-0005-0000-0000-0000A37F0000}"/>
    <cellStyle name="Note 5 14 3 4 3" xfId="7419" xr:uid="{00000000-0005-0000-0000-0000A47F0000}"/>
    <cellStyle name="Note 5 14 3 4 3 2" xfId="24854" xr:uid="{00000000-0005-0000-0000-0000A57F0000}"/>
    <cellStyle name="Note 5 14 3 4 3 3" xfId="39307" xr:uid="{00000000-0005-0000-0000-0000A67F0000}"/>
    <cellStyle name="Note 5 14 3 4 4" xfId="9860" xr:uid="{00000000-0005-0000-0000-0000A77F0000}"/>
    <cellStyle name="Note 5 14 3 4 4 2" xfId="27295" xr:uid="{00000000-0005-0000-0000-0000A87F0000}"/>
    <cellStyle name="Note 5 14 3 4 4 3" xfId="41748" xr:uid="{00000000-0005-0000-0000-0000A97F0000}"/>
    <cellStyle name="Note 5 14 3 4 5" xfId="12280" xr:uid="{00000000-0005-0000-0000-0000AA7F0000}"/>
    <cellStyle name="Note 5 14 3 4 5 2" xfId="29715" xr:uid="{00000000-0005-0000-0000-0000AB7F0000}"/>
    <cellStyle name="Note 5 14 3 4 5 3" xfId="44168" xr:uid="{00000000-0005-0000-0000-0000AC7F0000}"/>
    <cellStyle name="Note 5 14 3 4 6" xfId="15381" xr:uid="{00000000-0005-0000-0000-0000AD7F0000}"/>
    <cellStyle name="Note 5 14 3 4 6 2" xfId="32816" xr:uid="{00000000-0005-0000-0000-0000AE7F0000}"/>
    <cellStyle name="Note 5 14 3 4 6 3" xfId="47269" xr:uid="{00000000-0005-0000-0000-0000AF7F0000}"/>
    <cellStyle name="Note 5 14 3 4 7" xfId="19287" xr:uid="{00000000-0005-0000-0000-0000B07F0000}"/>
    <cellStyle name="Note 5 14 3 4 8" xfId="20543" xr:uid="{00000000-0005-0000-0000-0000B17F0000}"/>
    <cellStyle name="Note 5 14 3 5" xfId="4954" xr:uid="{00000000-0005-0000-0000-0000B27F0000}"/>
    <cellStyle name="Note 5 14 3 5 2" xfId="14341" xr:uid="{00000000-0005-0000-0000-0000B37F0000}"/>
    <cellStyle name="Note 5 14 3 5 2 2" xfId="31776" xr:uid="{00000000-0005-0000-0000-0000B47F0000}"/>
    <cellStyle name="Note 5 14 3 5 2 3" xfId="46229" xr:uid="{00000000-0005-0000-0000-0000B57F0000}"/>
    <cellStyle name="Note 5 14 3 5 3" xfId="16802" xr:uid="{00000000-0005-0000-0000-0000B67F0000}"/>
    <cellStyle name="Note 5 14 3 5 3 2" xfId="34237" xr:uid="{00000000-0005-0000-0000-0000B77F0000}"/>
    <cellStyle name="Note 5 14 3 5 3 3" xfId="48690" xr:uid="{00000000-0005-0000-0000-0000B87F0000}"/>
    <cellStyle name="Note 5 14 3 5 4" xfId="22390" xr:uid="{00000000-0005-0000-0000-0000B97F0000}"/>
    <cellStyle name="Note 5 14 3 5 5" xfId="36843" xr:uid="{00000000-0005-0000-0000-0000BA7F0000}"/>
    <cellStyle name="Note 5 14 3 6" xfId="7416" xr:uid="{00000000-0005-0000-0000-0000BB7F0000}"/>
    <cellStyle name="Note 5 14 3 6 2" xfId="24851" xr:uid="{00000000-0005-0000-0000-0000BC7F0000}"/>
    <cellStyle name="Note 5 14 3 6 3" xfId="39304" xr:uid="{00000000-0005-0000-0000-0000BD7F0000}"/>
    <cellStyle name="Note 5 14 3 7" xfId="9857" xr:uid="{00000000-0005-0000-0000-0000BE7F0000}"/>
    <cellStyle name="Note 5 14 3 7 2" xfId="27292" xr:uid="{00000000-0005-0000-0000-0000BF7F0000}"/>
    <cellStyle name="Note 5 14 3 7 3" xfId="41745" xr:uid="{00000000-0005-0000-0000-0000C07F0000}"/>
    <cellStyle name="Note 5 14 3 8" xfId="12277" xr:uid="{00000000-0005-0000-0000-0000C17F0000}"/>
    <cellStyle name="Note 5 14 3 8 2" xfId="29712" xr:uid="{00000000-0005-0000-0000-0000C27F0000}"/>
    <cellStyle name="Note 5 14 3 8 3" xfId="44165" xr:uid="{00000000-0005-0000-0000-0000C37F0000}"/>
    <cellStyle name="Note 5 14 3 9" xfId="19284" xr:uid="{00000000-0005-0000-0000-0000C47F0000}"/>
    <cellStyle name="Note 5 14 4" xfId="2447" xr:uid="{00000000-0005-0000-0000-0000C57F0000}"/>
    <cellStyle name="Note 5 14 4 2" xfId="2448" xr:uid="{00000000-0005-0000-0000-0000C67F0000}"/>
    <cellStyle name="Note 5 14 4 2 2" xfId="4959" xr:uid="{00000000-0005-0000-0000-0000C77F0000}"/>
    <cellStyle name="Note 5 14 4 2 2 2" xfId="14345" xr:uid="{00000000-0005-0000-0000-0000C87F0000}"/>
    <cellStyle name="Note 5 14 4 2 2 2 2" xfId="31780" xr:uid="{00000000-0005-0000-0000-0000C97F0000}"/>
    <cellStyle name="Note 5 14 4 2 2 2 3" xfId="46233" xr:uid="{00000000-0005-0000-0000-0000CA7F0000}"/>
    <cellStyle name="Note 5 14 4 2 2 3" xfId="16806" xr:uid="{00000000-0005-0000-0000-0000CB7F0000}"/>
    <cellStyle name="Note 5 14 4 2 2 3 2" xfId="34241" xr:uid="{00000000-0005-0000-0000-0000CC7F0000}"/>
    <cellStyle name="Note 5 14 4 2 2 3 3" xfId="48694" xr:uid="{00000000-0005-0000-0000-0000CD7F0000}"/>
    <cellStyle name="Note 5 14 4 2 2 4" xfId="22395" xr:uid="{00000000-0005-0000-0000-0000CE7F0000}"/>
    <cellStyle name="Note 5 14 4 2 2 5" xfId="36848" xr:uid="{00000000-0005-0000-0000-0000CF7F0000}"/>
    <cellStyle name="Note 5 14 4 2 3" xfId="7421" xr:uid="{00000000-0005-0000-0000-0000D07F0000}"/>
    <cellStyle name="Note 5 14 4 2 3 2" xfId="24856" xr:uid="{00000000-0005-0000-0000-0000D17F0000}"/>
    <cellStyle name="Note 5 14 4 2 3 3" xfId="39309" xr:uid="{00000000-0005-0000-0000-0000D27F0000}"/>
    <cellStyle name="Note 5 14 4 2 4" xfId="9862" xr:uid="{00000000-0005-0000-0000-0000D37F0000}"/>
    <cellStyle name="Note 5 14 4 2 4 2" xfId="27297" xr:uid="{00000000-0005-0000-0000-0000D47F0000}"/>
    <cellStyle name="Note 5 14 4 2 4 3" xfId="41750" xr:uid="{00000000-0005-0000-0000-0000D57F0000}"/>
    <cellStyle name="Note 5 14 4 2 5" xfId="12282" xr:uid="{00000000-0005-0000-0000-0000D67F0000}"/>
    <cellStyle name="Note 5 14 4 2 5 2" xfId="29717" xr:uid="{00000000-0005-0000-0000-0000D77F0000}"/>
    <cellStyle name="Note 5 14 4 2 5 3" xfId="44170" xr:uid="{00000000-0005-0000-0000-0000D87F0000}"/>
    <cellStyle name="Note 5 14 4 2 6" xfId="19289" xr:uid="{00000000-0005-0000-0000-0000D97F0000}"/>
    <cellStyle name="Note 5 14 4 3" xfId="2449" xr:uid="{00000000-0005-0000-0000-0000DA7F0000}"/>
    <cellStyle name="Note 5 14 4 3 2" xfId="4960" xr:uid="{00000000-0005-0000-0000-0000DB7F0000}"/>
    <cellStyle name="Note 5 14 4 3 2 2" xfId="14346" xr:uid="{00000000-0005-0000-0000-0000DC7F0000}"/>
    <cellStyle name="Note 5 14 4 3 2 2 2" xfId="31781" xr:uid="{00000000-0005-0000-0000-0000DD7F0000}"/>
    <cellStyle name="Note 5 14 4 3 2 2 3" xfId="46234" xr:uid="{00000000-0005-0000-0000-0000DE7F0000}"/>
    <cellStyle name="Note 5 14 4 3 2 3" xfId="16807" xr:uid="{00000000-0005-0000-0000-0000DF7F0000}"/>
    <cellStyle name="Note 5 14 4 3 2 3 2" xfId="34242" xr:uid="{00000000-0005-0000-0000-0000E07F0000}"/>
    <cellStyle name="Note 5 14 4 3 2 3 3" xfId="48695" xr:uid="{00000000-0005-0000-0000-0000E17F0000}"/>
    <cellStyle name="Note 5 14 4 3 2 4" xfId="22396" xr:uid="{00000000-0005-0000-0000-0000E27F0000}"/>
    <cellStyle name="Note 5 14 4 3 2 5" xfId="36849" xr:uid="{00000000-0005-0000-0000-0000E37F0000}"/>
    <cellStyle name="Note 5 14 4 3 3" xfId="7422" xr:uid="{00000000-0005-0000-0000-0000E47F0000}"/>
    <cellStyle name="Note 5 14 4 3 3 2" xfId="24857" xr:uid="{00000000-0005-0000-0000-0000E57F0000}"/>
    <cellStyle name="Note 5 14 4 3 3 3" xfId="39310" xr:uid="{00000000-0005-0000-0000-0000E67F0000}"/>
    <cellStyle name="Note 5 14 4 3 4" xfId="9863" xr:uid="{00000000-0005-0000-0000-0000E77F0000}"/>
    <cellStyle name="Note 5 14 4 3 4 2" xfId="27298" xr:uid="{00000000-0005-0000-0000-0000E87F0000}"/>
    <cellStyle name="Note 5 14 4 3 4 3" xfId="41751" xr:uid="{00000000-0005-0000-0000-0000E97F0000}"/>
    <cellStyle name="Note 5 14 4 3 5" xfId="12283" xr:uid="{00000000-0005-0000-0000-0000EA7F0000}"/>
    <cellStyle name="Note 5 14 4 3 5 2" xfId="29718" xr:uid="{00000000-0005-0000-0000-0000EB7F0000}"/>
    <cellStyle name="Note 5 14 4 3 5 3" xfId="44171" xr:uid="{00000000-0005-0000-0000-0000EC7F0000}"/>
    <cellStyle name="Note 5 14 4 3 6" xfId="19290" xr:uid="{00000000-0005-0000-0000-0000ED7F0000}"/>
    <cellStyle name="Note 5 14 4 4" xfId="2450" xr:uid="{00000000-0005-0000-0000-0000EE7F0000}"/>
    <cellStyle name="Note 5 14 4 4 2" xfId="4961" xr:uid="{00000000-0005-0000-0000-0000EF7F0000}"/>
    <cellStyle name="Note 5 14 4 4 2 2" xfId="22397" xr:uid="{00000000-0005-0000-0000-0000F07F0000}"/>
    <cellStyle name="Note 5 14 4 4 2 3" xfId="36850" xr:uid="{00000000-0005-0000-0000-0000F17F0000}"/>
    <cellStyle name="Note 5 14 4 4 3" xfId="7423" xr:uid="{00000000-0005-0000-0000-0000F27F0000}"/>
    <cellStyle name="Note 5 14 4 4 3 2" xfId="24858" xr:uid="{00000000-0005-0000-0000-0000F37F0000}"/>
    <cellStyle name="Note 5 14 4 4 3 3" xfId="39311" xr:uid="{00000000-0005-0000-0000-0000F47F0000}"/>
    <cellStyle name="Note 5 14 4 4 4" xfId="9864" xr:uid="{00000000-0005-0000-0000-0000F57F0000}"/>
    <cellStyle name="Note 5 14 4 4 4 2" xfId="27299" xr:uid="{00000000-0005-0000-0000-0000F67F0000}"/>
    <cellStyle name="Note 5 14 4 4 4 3" xfId="41752" xr:uid="{00000000-0005-0000-0000-0000F77F0000}"/>
    <cellStyle name="Note 5 14 4 4 5" xfId="12284" xr:uid="{00000000-0005-0000-0000-0000F87F0000}"/>
    <cellStyle name="Note 5 14 4 4 5 2" xfId="29719" xr:uid="{00000000-0005-0000-0000-0000F97F0000}"/>
    <cellStyle name="Note 5 14 4 4 5 3" xfId="44172" xr:uid="{00000000-0005-0000-0000-0000FA7F0000}"/>
    <cellStyle name="Note 5 14 4 4 6" xfId="15382" xr:uid="{00000000-0005-0000-0000-0000FB7F0000}"/>
    <cellStyle name="Note 5 14 4 4 6 2" xfId="32817" xr:uid="{00000000-0005-0000-0000-0000FC7F0000}"/>
    <cellStyle name="Note 5 14 4 4 6 3" xfId="47270" xr:uid="{00000000-0005-0000-0000-0000FD7F0000}"/>
    <cellStyle name="Note 5 14 4 4 7" xfId="19291" xr:uid="{00000000-0005-0000-0000-0000FE7F0000}"/>
    <cellStyle name="Note 5 14 4 4 8" xfId="20544" xr:uid="{00000000-0005-0000-0000-0000FF7F0000}"/>
    <cellStyle name="Note 5 14 4 5" xfId="4958" xr:uid="{00000000-0005-0000-0000-000000800000}"/>
    <cellStyle name="Note 5 14 4 5 2" xfId="14344" xr:uid="{00000000-0005-0000-0000-000001800000}"/>
    <cellStyle name="Note 5 14 4 5 2 2" xfId="31779" xr:uid="{00000000-0005-0000-0000-000002800000}"/>
    <cellStyle name="Note 5 14 4 5 2 3" xfId="46232" xr:uid="{00000000-0005-0000-0000-000003800000}"/>
    <cellStyle name="Note 5 14 4 5 3" xfId="16805" xr:uid="{00000000-0005-0000-0000-000004800000}"/>
    <cellStyle name="Note 5 14 4 5 3 2" xfId="34240" xr:uid="{00000000-0005-0000-0000-000005800000}"/>
    <cellStyle name="Note 5 14 4 5 3 3" xfId="48693" xr:uid="{00000000-0005-0000-0000-000006800000}"/>
    <cellStyle name="Note 5 14 4 5 4" xfId="22394" xr:uid="{00000000-0005-0000-0000-000007800000}"/>
    <cellStyle name="Note 5 14 4 5 5" xfId="36847" xr:uid="{00000000-0005-0000-0000-000008800000}"/>
    <cellStyle name="Note 5 14 4 6" xfId="7420" xr:uid="{00000000-0005-0000-0000-000009800000}"/>
    <cellStyle name="Note 5 14 4 6 2" xfId="24855" xr:uid="{00000000-0005-0000-0000-00000A800000}"/>
    <cellStyle name="Note 5 14 4 6 3" xfId="39308" xr:uid="{00000000-0005-0000-0000-00000B800000}"/>
    <cellStyle name="Note 5 14 4 7" xfId="9861" xr:uid="{00000000-0005-0000-0000-00000C800000}"/>
    <cellStyle name="Note 5 14 4 7 2" xfId="27296" xr:uid="{00000000-0005-0000-0000-00000D800000}"/>
    <cellStyle name="Note 5 14 4 7 3" xfId="41749" xr:uid="{00000000-0005-0000-0000-00000E800000}"/>
    <cellStyle name="Note 5 14 4 8" xfId="12281" xr:uid="{00000000-0005-0000-0000-00000F800000}"/>
    <cellStyle name="Note 5 14 4 8 2" xfId="29716" xr:uid="{00000000-0005-0000-0000-000010800000}"/>
    <cellStyle name="Note 5 14 4 8 3" xfId="44169" xr:uid="{00000000-0005-0000-0000-000011800000}"/>
    <cellStyle name="Note 5 14 4 9" xfId="19288" xr:uid="{00000000-0005-0000-0000-000012800000}"/>
    <cellStyle name="Note 5 14 5" xfId="2451" xr:uid="{00000000-0005-0000-0000-000013800000}"/>
    <cellStyle name="Note 5 14 5 2" xfId="2452" xr:uid="{00000000-0005-0000-0000-000014800000}"/>
    <cellStyle name="Note 5 14 5 2 2" xfId="4963" xr:uid="{00000000-0005-0000-0000-000015800000}"/>
    <cellStyle name="Note 5 14 5 2 2 2" xfId="14348" xr:uid="{00000000-0005-0000-0000-000016800000}"/>
    <cellStyle name="Note 5 14 5 2 2 2 2" xfId="31783" xr:uid="{00000000-0005-0000-0000-000017800000}"/>
    <cellStyle name="Note 5 14 5 2 2 2 3" xfId="46236" xr:uid="{00000000-0005-0000-0000-000018800000}"/>
    <cellStyle name="Note 5 14 5 2 2 3" xfId="16809" xr:uid="{00000000-0005-0000-0000-000019800000}"/>
    <cellStyle name="Note 5 14 5 2 2 3 2" xfId="34244" xr:uid="{00000000-0005-0000-0000-00001A800000}"/>
    <cellStyle name="Note 5 14 5 2 2 3 3" xfId="48697" xr:uid="{00000000-0005-0000-0000-00001B800000}"/>
    <cellStyle name="Note 5 14 5 2 2 4" xfId="22399" xr:uid="{00000000-0005-0000-0000-00001C800000}"/>
    <cellStyle name="Note 5 14 5 2 2 5" xfId="36852" xr:uid="{00000000-0005-0000-0000-00001D800000}"/>
    <cellStyle name="Note 5 14 5 2 3" xfId="7425" xr:uid="{00000000-0005-0000-0000-00001E800000}"/>
    <cellStyle name="Note 5 14 5 2 3 2" xfId="24860" xr:uid="{00000000-0005-0000-0000-00001F800000}"/>
    <cellStyle name="Note 5 14 5 2 3 3" xfId="39313" xr:uid="{00000000-0005-0000-0000-000020800000}"/>
    <cellStyle name="Note 5 14 5 2 4" xfId="9866" xr:uid="{00000000-0005-0000-0000-000021800000}"/>
    <cellStyle name="Note 5 14 5 2 4 2" xfId="27301" xr:uid="{00000000-0005-0000-0000-000022800000}"/>
    <cellStyle name="Note 5 14 5 2 4 3" xfId="41754" xr:uid="{00000000-0005-0000-0000-000023800000}"/>
    <cellStyle name="Note 5 14 5 2 5" xfId="12286" xr:uid="{00000000-0005-0000-0000-000024800000}"/>
    <cellStyle name="Note 5 14 5 2 5 2" xfId="29721" xr:uid="{00000000-0005-0000-0000-000025800000}"/>
    <cellStyle name="Note 5 14 5 2 5 3" xfId="44174" xr:uid="{00000000-0005-0000-0000-000026800000}"/>
    <cellStyle name="Note 5 14 5 2 6" xfId="19293" xr:uid="{00000000-0005-0000-0000-000027800000}"/>
    <cellStyle name="Note 5 14 5 3" xfId="2453" xr:uid="{00000000-0005-0000-0000-000028800000}"/>
    <cellStyle name="Note 5 14 5 3 2" xfId="4964" xr:uid="{00000000-0005-0000-0000-000029800000}"/>
    <cellStyle name="Note 5 14 5 3 2 2" xfId="14349" xr:uid="{00000000-0005-0000-0000-00002A800000}"/>
    <cellStyle name="Note 5 14 5 3 2 2 2" xfId="31784" xr:uid="{00000000-0005-0000-0000-00002B800000}"/>
    <cellStyle name="Note 5 14 5 3 2 2 3" xfId="46237" xr:uid="{00000000-0005-0000-0000-00002C800000}"/>
    <cellStyle name="Note 5 14 5 3 2 3" xfId="16810" xr:uid="{00000000-0005-0000-0000-00002D800000}"/>
    <cellStyle name="Note 5 14 5 3 2 3 2" xfId="34245" xr:uid="{00000000-0005-0000-0000-00002E800000}"/>
    <cellStyle name="Note 5 14 5 3 2 3 3" xfId="48698" xr:uid="{00000000-0005-0000-0000-00002F800000}"/>
    <cellStyle name="Note 5 14 5 3 2 4" xfId="22400" xr:uid="{00000000-0005-0000-0000-000030800000}"/>
    <cellStyle name="Note 5 14 5 3 2 5" xfId="36853" xr:uid="{00000000-0005-0000-0000-000031800000}"/>
    <cellStyle name="Note 5 14 5 3 3" xfId="7426" xr:uid="{00000000-0005-0000-0000-000032800000}"/>
    <cellStyle name="Note 5 14 5 3 3 2" xfId="24861" xr:uid="{00000000-0005-0000-0000-000033800000}"/>
    <cellStyle name="Note 5 14 5 3 3 3" xfId="39314" xr:uid="{00000000-0005-0000-0000-000034800000}"/>
    <cellStyle name="Note 5 14 5 3 4" xfId="9867" xr:uid="{00000000-0005-0000-0000-000035800000}"/>
    <cellStyle name="Note 5 14 5 3 4 2" xfId="27302" xr:uid="{00000000-0005-0000-0000-000036800000}"/>
    <cellStyle name="Note 5 14 5 3 4 3" xfId="41755" xr:uid="{00000000-0005-0000-0000-000037800000}"/>
    <cellStyle name="Note 5 14 5 3 5" xfId="12287" xr:uid="{00000000-0005-0000-0000-000038800000}"/>
    <cellStyle name="Note 5 14 5 3 5 2" xfId="29722" xr:uid="{00000000-0005-0000-0000-000039800000}"/>
    <cellStyle name="Note 5 14 5 3 5 3" xfId="44175" xr:uid="{00000000-0005-0000-0000-00003A800000}"/>
    <cellStyle name="Note 5 14 5 3 6" xfId="19294" xr:uid="{00000000-0005-0000-0000-00003B800000}"/>
    <cellStyle name="Note 5 14 5 4" xfId="2454" xr:uid="{00000000-0005-0000-0000-00003C800000}"/>
    <cellStyle name="Note 5 14 5 4 2" xfId="4965" xr:uid="{00000000-0005-0000-0000-00003D800000}"/>
    <cellStyle name="Note 5 14 5 4 2 2" xfId="22401" xr:uid="{00000000-0005-0000-0000-00003E800000}"/>
    <cellStyle name="Note 5 14 5 4 2 3" xfId="36854" xr:uid="{00000000-0005-0000-0000-00003F800000}"/>
    <cellStyle name="Note 5 14 5 4 3" xfId="7427" xr:uid="{00000000-0005-0000-0000-000040800000}"/>
    <cellStyle name="Note 5 14 5 4 3 2" xfId="24862" xr:uid="{00000000-0005-0000-0000-000041800000}"/>
    <cellStyle name="Note 5 14 5 4 3 3" xfId="39315" xr:uid="{00000000-0005-0000-0000-000042800000}"/>
    <cellStyle name="Note 5 14 5 4 4" xfId="9868" xr:uid="{00000000-0005-0000-0000-000043800000}"/>
    <cellStyle name="Note 5 14 5 4 4 2" xfId="27303" xr:uid="{00000000-0005-0000-0000-000044800000}"/>
    <cellStyle name="Note 5 14 5 4 4 3" xfId="41756" xr:uid="{00000000-0005-0000-0000-000045800000}"/>
    <cellStyle name="Note 5 14 5 4 5" xfId="12288" xr:uid="{00000000-0005-0000-0000-000046800000}"/>
    <cellStyle name="Note 5 14 5 4 5 2" xfId="29723" xr:uid="{00000000-0005-0000-0000-000047800000}"/>
    <cellStyle name="Note 5 14 5 4 5 3" xfId="44176" xr:uid="{00000000-0005-0000-0000-000048800000}"/>
    <cellStyle name="Note 5 14 5 4 6" xfId="15383" xr:uid="{00000000-0005-0000-0000-000049800000}"/>
    <cellStyle name="Note 5 14 5 4 6 2" xfId="32818" xr:uid="{00000000-0005-0000-0000-00004A800000}"/>
    <cellStyle name="Note 5 14 5 4 6 3" xfId="47271" xr:uid="{00000000-0005-0000-0000-00004B800000}"/>
    <cellStyle name="Note 5 14 5 4 7" xfId="19295" xr:uid="{00000000-0005-0000-0000-00004C800000}"/>
    <cellStyle name="Note 5 14 5 4 8" xfId="20545" xr:uid="{00000000-0005-0000-0000-00004D800000}"/>
    <cellStyle name="Note 5 14 5 5" xfId="4962" xr:uid="{00000000-0005-0000-0000-00004E800000}"/>
    <cellStyle name="Note 5 14 5 5 2" xfId="14347" xr:uid="{00000000-0005-0000-0000-00004F800000}"/>
    <cellStyle name="Note 5 14 5 5 2 2" xfId="31782" xr:uid="{00000000-0005-0000-0000-000050800000}"/>
    <cellStyle name="Note 5 14 5 5 2 3" xfId="46235" xr:uid="{00000000-0005-0000-0000-000051800000}"/>
    <cellStyle name="Note 5 14 5 5 3" xfId="16808" xr:uid="{00000000-0005-0000-0000-000052800000}"/>
    <cellStyle name="Note 5 14 5 5 3 2" xfId="34243" xr:uid="{00000000-0005-0000-0000-000053800000}"/>
    <cellStyle name="Note 5 14 5 5 3 3" xfId="48696" xr:uid="{00000000-0005-0000-0000-000054800000}"/>
    <cellStyle name="Note 5 14 5 5 4" xfId="22398" xr:uid="{00000000-0005-0000-0000-000055800000}"/>
    <cellStyle name="Note 5 14 5 5 5" xfId="36851" xr:uid="{00000000-0005-0000-0000-000056800000}"/>
    <cellStyle name="Note 5 14 5 6" xfId="7424" xr:uid="{00000000-0005-0000-0000-000057800000}"/>
    <cellStyle name="Note 5 14 5 6 2" xfId="24859" xr:uid="{00000000-0005-0000-0000-000058800000}"/>
    <cellStyle name="Note 5 14 5 6 3" xfId="39312" xr:uid="{00000000-0005-0000-0000-000059800000}"/>
    <cellStyle name="Note 5 14 5 7" xfId="9865" xr:uid="{00000000-0005-0000-0000-00005A800000}"/>
    <cellStyle name="Note 5 14 5 7 2" xfId="27300" xr:uid="{00000000-0005-0000-0000-00005B800000}"/>
    <cellStyle name="Note 5 14 5 7 3" xfId="41753" xr:uid="{00000000-0005-0000-0000-00005C800000}"/>
    <cellStyle name="Note 5 14 5 8" xfId="12285" xr:uid="{00000000-0005-0000-0000-00005D800000}"/>
    <cellStyle name="Note 5 14 5 8 2" xfId="29720" xr:uid="{00000000-0005-0000-0000-00005E800000}"/>
    <cellStyle name="Note 5 14 5 8 3" xfId="44173" xr:uid="{00000000-0005-0000-0000-00005F800000}"/>
    <cellStyle name="Note 5 14 5 9" xfId="19292" xr:uid="{00000000-0005-0000-0000-000060800000}"/>
    <cellStyle name="Note 5 14 6" xfId="2455" xr:uid="{00000000-0005-0000-0000-000061800000}"/>
    <cellStyle name="Note 5 14 6 2" xfId="4966" xr:uid="{00000000-0005-0000-0000-000062800000}"/>
    <cellStyle name="Note 5 14 6 2 2" xfId="14350" xr:uid="{00000000-0005-0000-0000-000063800000}"/>
    <cellStyle name="Note 5 14 6 2 2 2" xfId="31785" xr:uid="{00000000-0005-0000-0000-000064800000}"/>
    <cellStyle name="Note 5 14 6 2 2 3" xfId="46238" xr:uid="{00000000-0005-0000-0000-000065800000}"/>
    <cellStyle name="Note 5 14 6 2 3" xfId="16811" xr:uid="{00000000-0005-0000-0000-000066800000}"/>
    <cellStyle name="Note 5 14 6 2 3 2" xfId="34246" xr:uid="{00000000-0005-0000-0000-000067800000}"/>
    <cellStyle name="Note 5 14 6 2 3 3" xfId="48699" xr:uid="{00000000-0005-0000-0000-000068800000}"/>
    <cellStyle name="Note 5 14 6 2 4" xfId="22402" xr:uid="{00000000-0005-0000-0000-000069800000}"/>
    <cellStyle name="Note 5 14 6 2 5" xfId="36855" xr:uid="{00000000-0005-0000-0000-00006A800000}"/>
    <cellStyle name="Note 5 14 6 3" xfId="7428" xr:uid="{00000000-0005-0000-0000-00006B800000}"/>
    <cellStyle name="Note 5 14 6 3 2" xfId="24863" xr:uid="{00000000-0005-0000-0000-00006C800000}"/>
    <cellStyle name="Note 5 14 6 3 3" xfId="39316" xr:uid="{00000000-0005-0000-0000-00006D800000}"/>
    <cellStyle name="Note 5 14 6 4" xfId="9869" xr:uid="{00000000-0005-0000-0000-00006E800000}"/>
    <cellStyle name="Note 5 14 6 4 2" xfId="27304" xr:uid="{00000000-0005-0000-0000-00006F800000}"/>
    <cellStyle name="Note 5 14 6 4 3" xfId="41757" xr:uid="{00000000-0005-0000-0000-000070800000}"/>
    <cellStyle name="Note 5 14 6 5" xfId="12289" xr:uid="{00000000-0005-0000-0000-000071800000}"/>
    <cellStyle name="Note 5 14 6 5 2" xfId="29724" xr:uid="{00000000-0005-0000-0000-000072800000}"/>
    <cellStyle name="Note 5 14 6 5 3" xfId="44177" xr:uid="{00000000-0005-0000-0000-000073800000}"/>
    <cellStyle name="Note 5 14 6 6" xfId="19296" xr:uid="{00000000-0005-0000-0000-000074800000}"/>
    <cellStyle name="Note 5 14 7" xfId="2456" xr:uid="{00000000-0005-0000-0000-000075800000}"/>
    <cellStyle name="Note 5 14 7 2" xfId="4967" xr:uid="{00000000-0005-0000-0000-000076800000}"/>
    <cellStyle name="Note 5 14 7 2 2" xfId="14351" xr:uid="{00000000-0005-0000-0000-000077800000}"/>
    <cellStyle name="Note 5 14 7 2 2 2" xfId="31786" xr:uid="{00000000-0005-0000-0000-000078800000}"/>
    <cellStyle name="Note 5 14 7 2 2 3" xfId="46239" xr:uid="{00000000-0005-0000-0000-000079800000}"/>
    <cellStyle name="Note 5 14 7 2 3" xfId="16812" xr:uid="{00000000-0005-0000-0000-00007A800000}"/>
    <cellStyle name="Note 5 14 7 2 3 2" xfId="34247" xr:uid="{00000000-0005-0000-0000-00007B800000}"/>
    <cellStyle name="Note 5 14 7 2 3 3" xfId="48700" xr:uid="{00000000-0005-0000-0000-00007C800000}"/>
    <cellStyle name="Note 5 14 7 2 4" xfId="22403" xr:uid="{00000000-0005-0000-0000-00007D800000}"/>
    <cellStyle name="Note 5 14 7 2 5" xfId="36856" xr:uid="{00000000-0005-0000-0000-00007E800000}"/>
    <cellStyle name="Note 5 14 7 3" xfId="7429" xr:uid="{00000000-0005-0000-0000-00007F800000}"/>
    <cellStyle name="Note 5 14 7 3 2" xfId="24864" xr:uid="{00000000-0005-0000-0000-000080800000}"/>
    <cellStyle name="Note 5 14 7 3 3" xfId="39317" xr:uid="{00000000-0005-0000-0000-000081800000}"/>
    <cellStyle name="Note 5 14 7 4" xfId="9870" xr:uid="{00000000-0005-0000-0000-000082800000}"/>
    <cellStyle name="Note 5 14 7 4 2" xfId="27305" xr:uid="{00000000-0005-0000-0000-000083800000}"/>
    <cellStyle name="Note 5 14 7 4 3" xfId="41758" xr:uid="{00000000-0005-0000-0000-000084800000}"/>
    <cellStyle name="Note 5 14 7 5" xfId="12290" xr:uid="{00000000-0005-0000-0000-000085800000}"/>
    <cellStyle name="Note 5 14 7 5 2" xfId="29725" xr:uid="{00000000-0005-0000-0000-000086800000}"/>
    <cellStyle name="Note 5 14 7 5 3" xfId="44178" xr:uid="{00000000-0005-0000-0000-000087800000}"/>
    <cellStyle name="Note 5 14 7 6" xfId="19297" xr:uid="{00000000-0005-0000-0000-000088800000}"/>
    <cellStyle name="Note 5 14 8" xfId="2457" xr:uid="{00000000-0005-0000-0000-000089800000}"/>
    <cellStyle name="Note 5 14 8 2" xfId="4968" xr:uid="{00000000-0005-0000-0000-00008A800000}"/>
    <cellStyle name="Note 5 14 8 2 2" xfId="22404" xr:uid="{00000000-0005-0000-0000-00008B800000}"/>
    <cellStyle name="Note 5 14 8 2 3" xfId="36857" xr:uid="{00000000-0005-0000-0000-00008C800000}"/>
    <cellStyle name="Note 5 14 8 3" xfId="7430" xr:uid="{00000000-0005-0000-0000-00008D800000}"/>
    <cellStyle name="Note 5 14 8 3 2" xfId="24865" xr:uid="{00000000-0005-0000-0000-00008E800000}"/>
    <cellStyle name="Note 5 14 8 3 3" xfId="39318" xr:uid="{00000000-0005-0000-0000-00008F800000}"/>
    <cellStyle name="Note 5 14 8 4" xfId="9871" xr:uid="{00000000-0005-0000-0000-000090800000}"/>
    <cellStyle name="Note 5 14 8 4 2" xfId="27306" xr:uid="{00000000-0005-0000-0000-000091800000}"/>
    <cellStyle name="Note 5 14 8 4 3" xfId="41759" xr:uid="{00000000-0005-0000-0000-000092800000}"/>
    <cellStyle name="Note 5 14 8 5" xfId="12291" xr:uid="{00000000-0005-0000-0000-000093800000}"/>
    <cellStyle name="Note 5 14 8 5 2" xfId="29726" xr:uid="{00000000-0005-0000-0000-000094800000}"/>
    <cellStyle name="Note 5 14 8 5 3" xfId="44179" xr:uid="{00000000-0005-0000-0000-000095800000}"/>
    <cellStyle name="Note 5 14 8 6" xfId="15384" xr:uid="{00000000-0005-0000-0000-000096800000}"/>
    <cellStyle name="Note 5 14 8 6 2" xfId="32819" xr:uid="{00000000-0005-0000-0000-000097800000}"/>
    <cellStyle name="Note 5 14 8 6 3" xfId="47272" xr:uid="{00000000-0005-0000-0000-000098800000}"/>
    <cellStyle name="Note 5 14 8 7" xfId="19298" xr:uid="{00000000-0005-0000-0000-000099800000}"/>
    <cellStyle name="Note 5 14 8 8" xfId="20546" xr:uid="{00000000-0005-0000-0000-00009A800000}"/>
    <cellStyle name="Note 5 14 9" xfId="4949" xr:uid="{00000000-0005-0000-0000-00009B800000}"/>
    <cellStyle name="Note 5 14 9 2" xfId="14337" xr:uid="{00000000-0005-0000-0000-00009C800000}"/>
    <cellStyle name="Note 5 14 9 2 2" xfId="31772" xr:uid="{00000000-0005-0000-0000-00009D800000}"/>
    <cellStyle name="Note 5 14 9 2 3" xfId="46225" xr:uid="{00000000-0005-0000-0000-00009E800000}"/>
    <cellStyle name="Note 5 14 9 3" xfId="16798" xr:uid="{00000000-0005-0000-0000-00009F800000}"/>
    <cellStyle name="Note 5 14 9 3 2" xfId="34233" xr:uid="{00000000-0005-0000-0000-0000A0800000}"/>
    <cellStyle name="Note 5 14 9 3 3" xfId="48686" xr:uid="{00000000-0005-0000-0000-0000A1800000}"/>
    <cellStyle name="Note 5 14 9 4" xfId="22385" xr:uid="{00000000-0005-0000-0000-0000A2800000}"/>
    <cellStyle name="Note 5 14 9 5" xfId="36838" xr:uid="{00000000-0005-0000-0000-0000A3800000}"/>
    <cellStyle name="Note 5 15" xfId="2458" xr:uid="{00000000-0005-0000-0000-0000A4800000}"/>
    <cellStyle name="Note 5 15 10" xfId="7431" xr:uid="{00000000-0005-0000-0000-0000A5800000}"/>
    <cellStyle name="Note 5 15 10 2" xfId="24866" xr:uid="{00000000-0005-0000-0000-0000A6800000}"/>
    <cellStyle name="Note 5 15 10 3" xfId="39319" xr:uid="{00000000-0005-0000-0000-0000A7800000}"/>
    <cellStyle name="Note 5 15 11" xfId="9872" xr:uid="{00000000-0005-0000-0000-0000A8800000}"/>
    <cellStyle name="Note 5 15 11 2" xfId="27307" xr:uid="{00000000-0005-0000-0000-0000A9800000}"/>
    <cellStyle name="Note 5 15 11 3" xfId="41760" xr:uid="{00000000-0005-0000-0000-0000AA800000}"/>
    <cellStyle name="Note 5 15 12" xfId="12292" xr:uid="{00000000-0005-0000-0000-0000AB800000}"/>
    <cellStyle name="Note 5 15 12 2" xfId="29727" xr:uid="{00000000-0005-0000-0000-0000AC800000}"/>
    <cellStyle name="Note 5 15 12 3" xfId="44180" xr:uid="{00000000-0005-0000-0000-0000AD800000}"/>
    <cellStyle name="Note 5 15 13" xfId="19299" xr:uid="{00000000-0005-0000-0000-0000AE800000}"/>
    <cellStyle name="Note 5 15 2" xfId="2459" xr:uid="{00000000-0005-0000-0000-0000AF800000}"/>
    <cellStyle name="Note 5 15 2 2" xfId="2460" xr:uid="{00000000-0005-0000-0000-0000B0800000}"/>
    <cellStyle name="Note 5 15 2 2 2" xfId="4971" xr:uid="{00000000-0005-0000-0000-0000B1800000}"/>
    <cellStyle name="Note 5 15 2 2 2 2" xfId="14354" xr:uid="{00000000-0005-0000-0000-0000B2800000}"/>
    <cellStyle name="Note 5 15 2 2 2 2 2" xfId="31789" xr:uid="{00000000-0005-0000-0000-0000B3800000}"/>
    <cellStyle name="Note 5 15 2 2 2 2 3" xfId="46242" xr:uid="{00000000-0005-0000-0000-0000B4800000}"/>
    <cellStyle name="Note 5 15 2 2 2 3" xfId="16815" xr:uid="{00000000-0005-0000-0000-0000B5800000}"/>
    <cellStyle name="Note 5 15 2 2 2 3 2" xfId="34250" xr:uid="{00000000-0005-0000-0000-0000B6800000}"/>
    <cellStyle name="Note 5 15 2 2 2 3 3" xfId="48703" xr:uid="{00000000-0005-0000-0000-0000B7800000}"/>
    <cellStyle name="Note 5 15 2 2 2 4" xfId="22407" xr:uid="{00000000-0005-0000-0000-0000B8800000}"/>
    <cellStyle name="Note 5 15 2 2 2 5" xfId="36860" xr:uid="{00000000-0005-0000-0000-0000B9800000}"/>
    <cellStyle name="Note 5 15 2 2 3" xfId="7433" xr:uid="{00000000-0005-0000-0000-0000BA800000}"/>
    <cellStyle name="Note 5 15 2 2 3 2" xfId="24868" xr:uid="{00000000-0005-0000-0000-0000BB800000}"/>
    <cellStyle name="Note 5 15 2 2 3 3" xfId="39321" xr:uid="{00000000-0005-0000-0000-0000BC800000}"/>
    <cellStyle name="Note 5 15 2 2 4" xfId="9874" xr:uid="{00000000-0005-0000-0000-0000BD800000}"/>
    <cellStyle name="Note 5 15 2 2 4 2" xfId="27309" xr:uid="{00000000-0005-0000-0000-0000BE800000}"/>
    <cellStyle name="Note 5 15 2 2 4 3" xfId="41762" xr:uid="{00000000-0005-0000-0000-0000BF800000}"/>
    <cellStyle name="Note 5 15 2 2 5" xfId="12294" xr:uid="{00000000-0005-0000-0000-0000C0800000}"/>
    <cellStyle name="Note 5 15 2 2 5 2" xfId="29729" xr:uid="{00000000-0005-0000-0000-0000C1800000}"/>
    <cellStyle name="Note 5 15 2 2 5 3" xfId="44182" xr:uid="{00000000-0005-0000-0000-0000C2800000}"/>
    <cellStyle name="Note 5 15 2 2 6" xfId="19301" xr:uid="{00000000-0005-0000-0000-0000C3800000}"/>
    <cellStyle name="Note 5 15 2 3" xfId="2461" xr:uid="{00000000-0005-0000-0000-0000C4800000}"/>
    <cellStyle name="Note 5 15 2 3 2" xfId="4972" xr:uid="{00000000-0005-0000-0000-0000C5800000}"/>
    <cellStyle name="Note 5 15 2 3 2 2" xfId="14355" xr:uid="{00000000-0005-0000-0000-0000C6800000}"/>
    <cellStyle name="Note 5 15 2 3 2 2 2" xfId="31790" xr:uid="{00000000-0005-0000-0000-0000C7800000}"/>
    <cellStyle name="Note 5 15 2 3 2 2 3" xfId="46243" xr:uid="{00000000-0005-0000-0000-0000C8800000}"/>
    <cellStyle name="Note 5 15 2 3 2 3" xfId="16816" xr:uid="{00000000-0005-0000-0000-0000C9800000}"/>
    <cellStyle name="Note 5 15 2 3 2 3 2" xfId="34251" xr:uid="{00000000-0005-0000-0000-0000CA800000}"/>
    <cellStyle name="Note 5 15 2 3 2 3 3" xfId="48704" xr:uid="{00000000-0005-0000-0000-0000CB800000}"/>
    <cellStyle name="Note 5 15 2 3 2 4" xfId="22408" xr:uid="{00000000-0005-0000-0000-0000CC800000}"/>
    <cellStyle name="Note 5 15 2 3 2 5" xfId="36861" xr:uid="{00000000-0005-0000-0000-0000CD800000}"/>
    <cellStyle name="Note 5 15 2 3 3" xfId="7434" xr:uid="{00000000-0005-0000-0000-0000CE800000}"/>
    <cellStyle name="Note 5 15 2 3 3 2" xfId="24869" xr:uid="{00000000-0005-0000-0000-0000CF800000}"/>
    <cellStyle name="Note 5 15 2 3 3 3" xfId="39322" xr:uid="{00000000-0005-0000-0000-0000D0800000}"/>
    <cellStyle name="Note 5 15 2 3 4" xfId="9875" xr:uid="{00000000-0005-0000-0000-0000D1800000}"/>
    <cellStyle name="Note 5 15 2 3 4 2" xfId="27310" xr:uid="{00000000-0005-0000-0000-0000D2800000}"/>
    <cellStyle name="Note 5 15 2 3 4 3" xfId="41763" xr:uid="{00000000-0005-0000-0000-0000D3800000}"/>
    <cellStyle name="Note 5 15 2 3 5" xfId="12295" xr:uid="{00000000-0005-0000-0000-0000D4800000}"/>
    <cellStyle name="Note 5 15 2 3 5 2" xfId="29730" xr:uid="{00000000-0005-0000-0000-0000D5800000}"/>
    <cellStyle name="Note 5 15 2 3 5 3" xfId="44183" xr:uid="{00000000-0005-0000-0000-0000D6800000}"/>
    <cellStyle name="Note 5 15 2 3 6" xfId="19302" xr:uid="{00000000-0005-0000-0000-0000D7800000}"/>
    <cellStyle name="Note 5 15 2 4" xfId="2462" xr:uid="{00000000-0005-0000-0000-0000D8800000}"/>
    <cellStyle name="Note 5 15 2 4 2" xfId="4973" xr:uid="{00000000-0005-0000-0000-0000D9800000}"/>
    <cellStyle name="Note 5 15 2 4 2 2" xfId="22409" xr:uid="{00000000-0005-0000-0000-0000DA800000}"/>
    <cellStyle name="Note 5 15 2 4 2 3" xfId="36862" xr:uid="{00000000-0005-0000-0000-0000DB800000}"/>
    <cellStyle name="Note 5 15 2 4 3" xfId="7435" xr:uid="{00000000-0005-0000-0000-0000DC800000}"/>
    <cellStyle name="Note 5 15 2 4 3 2" xfId="24870" xr:uid="{00000000-0005-0000-0000-0000DD800000}"/>
    <cellStyle name="Note 5 15 2 4 3 3" xfId="39323" xr:uid="{00000000-0005-0000-0000-0000DE800000}"/>
    <cellStyle name="Note 5 15 2 4 4" xfId="9876" xr:uid="{00000000-0005-0000-0000-0000DF800000}"/>
    <cellStyle name="Note 5 15 2 4 4 2" xfId="27311" xr:uid="{00000000-0005-0000-0000-0000E0800000}"/>
    <cellStyle name="Note 5 15 2 4 4 3" xfId="41764" xr:uid="{00000000-0005-0000-0000-0000E1800000}"/>
    <cellStyle name="Note 5 15 2 4 5" xfId="12296" xr:uid="{00000000-0005-0000-0000-0000E2800000}"/>
    <cellStyle name="Note 5 15 2 4 5 2" xfId="29731" xr:uid="{00000000-0005-0000-0000-0000E3800000}"/>
    <cellStyle name="Note 5 15 2 4 5 3" xfId="44184" xr:uid="{00000000-0005-0000-0000-0000E4800000}"/>
    <cellStyle name="Note 5 15 2 4 6" xfId="15385" xr:uid="{00000000-0005-0000-0000-0000E5800000}"/>
    <cellStyle name="Note 5 15 2 4 6 2" xfId="32820" xr:uid="{00000000-0005-0000-0000-0000E6800000}"/>
    <cellStyle name="Note 5 15 2 4 6 3" xfId="47273" xr:uid="{00000000-0005-0000-0000-0000E7800000}"/>
    <cellStyle name="Note 5 15 2 4 7" xfId="19303" xr:uid="{00000000-0005-0000-0000-0000E8800000}"/>
    <cellStyle name="Note 5 15 2 4 8" xfId="20547" xr:uid="{00000000-0005-0000-0000-0000E9800000}"/>
    <cellStyle name="Note 5 15 2 5" xfId="4970" xr:uid="{00000000-0005-0000-0000-0000EA800000}"/>
    <cellStyle name="Note 5 15 2 5 2" xfId="14353" xr:uid="{00000000-0005-0000-0000-0000EB800000}"/>
    <cellStyle name="Note 5 15 2 5 2 2" xfId="31788" xr:uid="{00000000-0005-0000-0000-0000EC800000}"/>
    <cellStyle name="Note 5 15 2 5 2 3" xfId="46241" xr:uid="{00000000-0005-0000-0000-0000ED800000}"/>
    <cellStyle name="Note 5 15 2 5 3" xfId="16814" xr:uid="{00000000-0005-0000-0000-0000EE800000}"/>
    <cellStyle name="Note 5 15 2 5 3 2" xfId="34249" xr:uid="{00000000-0005-0000-0000-0000EF800000}"/>
    <cellStyle name="Note 5 15 2 5 3 3" xfId="48702" xr:uid="{00000000-0005-0000-0000-0000F0800000}"/>
    <cellStyle name="Note 5 15 2 5 4" xfId="22406" xr:uid="{00000000-0005-0000-0000-0000F1800000}"/>
    <cellStyle name="Note 5 15 2 5 5" xfId="36859" xr:uid="{00000000-0005-0000-0000-0000F2800000}"/>
    <cellStyle name="Note 5 15 2 6" xfId="7432" xr:uid="{00000000-0005-0000-0000-0000F3800000}"/>
    <cellStyle name="Note 5 15 2 6 2" xfId="24867" xr:uid="{00000000-0005-0000-0000-0000F4800000}"/>
    <cellStyle name="Note 5 15 2 6 3" xfId="39320" xr:uid="{00000000-0005-0000-0000-0000F5800000}"/>
    <cellStyle name="Note 5 15 2 7" xfId="9873" xr:uid="{00000000-0005-0000-0000-0000F6800000}"/>
    <cellStyle name="Note 5 15 2 7 2" xfId="27308" xr:uid="{00000000-0005-0000-0000-0000F7800000}"/>
    <cellStyle name="Note 5 15 2 7 3" xfId="41761" xr:uid="{00000000-0005-0000-0000-0000F8800000}"/>
    <cellStyle name="Note 5 15 2 8" xfId="12293" xr:uid="{00000000-0005-0000-0000-0000F9800000}"/>
    <cellStyle name="Note 5 15 2 8 2" xfId="29728" xr:uid="{00000000-0005-0000-0000-0000FA800000}"/>
    <cellStyle name="Note 5 15 2 8 3" xfId="44181" xr:uid="{00000000-0005-0000-0000-0000FB800000}"/>
    <cellStyle name="Note 5 15 2 9" xfId="19300" xr:uid="{00000000-0005-0000-0000-0000FC800000}"/>
    <cellStyle name="Note 5 15 3" xfId="2463" xr:uid="{00000000-0005-0000-0000-0000FD800000}"/>
    <cellStyle name="Note 5 15 3 2" xfId="2464" xr:uid="{00000000-0005-0000-0000-0000FE800000}"/>
    <cellStyle name="Note 5 15 3 2 2" xfId="4975" xr:uid="{00000000-0005-0000-0000-0000FF800000}"/>
    <cellStyle name="Note 5 15 3 2 2 2" xfId="14357" xr:uid="{00000000-0005-0000-0000-000000810000}"/>
    <cellStyle name="Note 5 15 3 2 2 2 2" xfId="31792" xr:uid="{00000000-0005-0000-0000-000001810000}"/>
    <cellStyle name="Note 5 15 3 2 2 2 3" xfId="46245" xr:uid="{00000000-0005-0000-0000-000002810000}"/>
    <cellStyle name="Note 5 15 3 2 2 3" xfId="16818" xr:uid="{00000000-0005-0000-0000-000003810000}"/>
    <cellStyle name="Note 5 15 3 2 2 3 2" xfId="34253" xr:uid="{00000000-0005-0000-0000-000004810000}"/>
    <cellStyle name="Note 5 15 3 2 2 3 3" xfId="48706" xr:uid="{00000000-0005-0000-0000-000005810000}"/>
    <cellStyle name="Note 5 15 3 2 2 4" xfId="22411" xr:uid="{00000000-0005-0000-0000-000006810000}"/>
    <cellStyle name="Note 5 15 3 2 2 5" xfId="36864" xr:uid="{00000000-0005-0000-0000-000007810000}"/>
    <cellStyle name="Note 5 15 3 2 3" xfId="7437" xr:uid="{00000000-0005-0000-0000-000008810000}"/>
    <cellStyle name="Note 5 15 3 2 3 2" xfId="24872" xr:uid="{00000000-0005-0000-0000-000009810000}"/>
    <cellStyle name="Note 5 15 3 2 3 3" xfId="39325" xr:uid="{00000000-0005-0000-0000-00000A810000}"/>
    <cellStyle name="Note 5 15 3 2 4" xfId="9878" xr:uid="{00000000-0005-0000-0000-00000B810000}"/>
    <cellStyle name="Note 5 15 3 2 4 2" xfId="27313" xr:uid="{00000000-0005-0000-0000-00000C810000}"/>
    <cellStyle name="Note 5 15 3 2 4 3" xfId="41766" xr:uid="{00000000-0005-0000-0000-00000D810000}"/>
    <cellStyle name="Note 5 15 3 2 5" xfId="12298" xr:uid="{00000000-0005-0000-0000-00000E810000}"/>
    <cellStyle name="Note 5 15 3 2 5 2" xfId="29733" xr:uid="{00000000-0005-0000-0000-00000F810000}"/>
    <cellStyle name="Note 5 15 3 2 5 3" xfId="44186" xr:uid="{00000000-0005-0000-0000-000010810000}"/>
    <cellStyle name="Note 5 15 3 2 6" xfId="19305" xr:uid="{00000000-0005-0000-0000-000011810000}"/>
    <cellStyle name="Note 5 15 3 3" xfId="2465" xr:uid="{00000000-0005-0000-0000-000012810000}"/>
    <cellStyle name="Note 5 15 3 3 2" xfId="4976" xr:uid="{00000000-0005-0000-0000-000013810000}"/>
    <cellStyle name="Note 5 15 3 3 2 2" xfId="14358" xr:uid="{00000000-0005-0000-0000-000014810000}"/>
    <cellStyle name="Note 5 15 3 3 2 2 2" xfId="31793" xr:uid="{00000000-0005-0000-0000-000015810000}"/>
    <cellStyle name="Note 5 15 3 3 2 2 3" xfId="46246" xr:uid="{00000000-0005-0000-0000-000016810000}"/>
    <cellStyle name="Note 5 15 3 3 2 3" xfId="16819" xr:uid="{00000000-0005-0000-0000-000017810000}"/>
    <cellStyle name="Note 5 15 3 3 2 3 2" xfId="34254" xr:uid="{00000000-0005-0000-0000-000018810000}"/>
    <cellStyle name="Note 5 15 3 3 2 3 3" xfId="48707" xr:uid="{00000000-0005-0000-0000-000019810000}"/>
    <cellStyle name="Note 5 15 3 3 2 4" xfId="22412" xr:uid="{00000000-0005-0000-0000-00001A810000}"/>
    <cellStyle name="Note 5 15 3 3 2 5" xfId="36865" xr:uid="{00000000-0005-0000-0000-00001B810000}"/>
    <cellStyle name="Note 5 15 3 3 3" xfId="7438" xr:uid="{00000000-0005-0000-0000-00001C810000}"/>
    <cellStyle name="Note 5 15 3 3 3 2" xfId="24873" xr:uid="{00000000-0005-0000-0000-00001D810000}"/>
    <cellStyle name="Note 5 15 3 3 3 3" xfId="39326" xr:uid="{00000000-0005-0000-0000-00001E810000}"/>
    <cellStyle name="Note 5 15 3 3 4" xfId="9879" xr:uid="{00000000-0005-0000-0000-00001F810000}"/>
    <cellStyle name="Note 5 15 3 3 4 2" xfId="27314" xr:uid="{00000000-0005-0000-0000-000020810000}"/>
    <cellStyle name="Note 5 15 3 3 4 3" xfId="41767" xr:uid="{00000000-0005-0000-0000-000021810000}"/>
    <cellStyle name="Note 5 15 3 3 5" xfId="12299" xr:uid="{00000000-0005-0000-0000-000022810000}"/>
    <cellStyle name="Note 5 15 3 3 5 2" xfId="29734" xr:uid="{00000000-0005-0000-0000-000023810000}"/>
    <cellStyle name="Note 5 15 3 3 5 3" xfId="44187" xr:uid="{00000000-0005-0000-0000-000024810000}"/>
    <cellStyle name="Note 5 15 3 3 6" xfId="19306" xr:uid="{00000000-0005-0000-0000-000025810000}"/>
    <cellStyle name="Note 5 15 3 4" xfId="2466" xr:uid="{00000000-0005-0000-0000-000026810000}"/>
    <cellStyle name="Note 5 15 3 4 2" xfId="4977" xr:uid="{00000000-0005-0000-0000-000027810000}"/>
    <cellStyle name="Note 5 15 3 4 2 2" xfId="22413" xr:uid="{00000000-0005-0000-0000-000028810000}"/>
    <cellStyle name="Note 5 15 3 4 2 3" xfId="36866" xr:uid="{00000000-0005-0000-0000-000029810000}"/>
    <cellStyle name="Note 5 15 3 4 3" xfId="7439" xr:uid="{00000000-0005-0000-0000-00002A810000}"/>
    <cellStyle name="Note 5 15 3 4 3 2" xfId="24874" xr:uid="{00000000-0005-0000-0000-00002B810000}"/>
    <cellStyle name="Note 5 15 3 4 3 3" xfId="39327" xr:uid="{00000000-0005-0000-0000-00002C810000}"/>
    <cellStyle name="Note 5 15 3 4 4" xfId="9880" xr:uid="{00000000-0005-0000-0000-00002D810000}"/>
    <cellStyle name="Note 5 15 3 4 4 2" xfId="27315" xr:uid="{00000000-0005-0000-0000-00002E810000}"/>
    <cellStyle name="Note 5 15 3 4 4 3" xfId="41768" xr:uid="{00000000-0005-0000-0000-00002F810000}"/>
    <cellStyle name="Note 5 15 3 4 5" xfId="12300" xr:uid="{00000000-0005-0000-0000-000030810000}"/>
    <cellStyle name="Note 5 15 3 4 5 2" xfId="29735" xr:uid="{00000000-0005-0000-0000-000031810000}"/>
    <cellStyle name="Note 5 15 3 4 5 3" xfId="44188" xr:uid="{00000000-0005-0000-0000-000032810000}"/>
    <cellStyle name="Note 5 15 3 4 6" xfId="15386" xr:uid="{00000000-0005-0000-0000-000033810000}"/>
    <cellStyle name="Note 5 15 3 4 6 2" xfId="32821" xr:uid="{00000000-0005-0000-0000-000034810000}"/>
    <cellStyle name="Note 5 15 3 4 6 3" xfId="47274" xr:uid="{00000000-0005-0000-0000-000035810000}"/>
    <cellStyle name="Note 5 15 3 4 7" xfId="19307" xr:uid="{00000000-0005-0000-0000-000036810000}"/>
    <cellStyle name="Note 5 15 3 4 8" xfId="20548" xr:uid="{00000000-0005-0000-0000-000037810000}"/>
    <cellStyle name="Note 5 15 3 5" xfId="4974" xr:uid="{00000000-0005-0000-0000-000038810000}"/>
    <cellStyle name="Note 5 15 3 5 2" xfId="14356" xr:uid="{00000000-0005-0000-0000-000039810000}"/>
    <cellStyle name="Note 5 15 3 5 2 2" xfId="31791" xr:uid="{00000000-0005-0000-0000-00003A810000}"/>
    <cellStyle name="Note 5 15 3 5 2 3" xfId="46244" xr:uid="{00000000-0005-0000-0000-00003B810000}"/>
    <cellStyle name="Note 5 15 3 5 3" xfId="16817" xr:uid="{00000000-0005-0000-0000-00003C810000}"/>
    <cellStyle name="Note 5 15 3 5 3 2" xfId="34252" xr:uid="{00000000-0005-0000-0000-00003D810000}"/>
    <cellStyle name="Note 5 15 3 5 3 3" xfId="48705" xr:uid="{00000000-0005-0000-0000-00003E810000}"/>
    <cellStyle name="Note 5 15 3 5 4" xfId="22410" xr:uid="{00000000-0005-0000-0000-00003F810000}"/>
    <cellStyle name="Note 5 15 3 5 5" xfId="36863" xr:uid="{00000000-0005-0000-0000-000040810000}"/>
    <cellStyle name="Note 5 15 3 6" xfId="7436" xr:uid="{00000000-0005-0000-0000-000041810000}"/>
    <cellStyle name="Note 5 15 3 6 2" xfId="24871" xr:uid="{00000000-0005-0000-0000-000042810000}"/>
    <cellStyle name="Note 5 15 3 6 3" xfId="39324" xr:uid="{00000000-0005-0000-0000-000043810000}"/>
    <cellStyle name="Note 5 15 3 7" xfId="9877" xr:uid="{00000000-0005-0000-0000-000044810000}"/>
    <cellStyle name="Note 5 15 3 7 2" xfId="27312" xr:uid="{00000000-0005-0000-0000-000045810000}"/>
    <cellStyle name="Note 5 15 3 7 3" xfId="41765" xr:uid="{00000000-0005-0000-0000-000046810000}"/>
    <cellStyle name="Note 5 15 3 8" xfId="12297" xr:uid="{00000000-0005-0000-0000-000047810000}"/>
    <cellStyle name="Note 5 15 3 8 2" xfId="29732" xr:uid="{00000000-0005-0000-0000-000048810000}"/>
    <cellStyle name="Note 5 15 3 8 3" xfId="44185" xr:uid="{00000000-0005-0000-0000-000049810000}"/>
    <cellStyle name="Note 5 15 3 9" xfId="19304" xr:uid="{00000000-0005-0000-0000-00004A810000}"/>
    <cellStyle name="Note 5 15 4" xfId="2467" xr:uid="{00000000-0005-0000-0000-00004B810000}"/>
    <cellStyle name="Note 5 15 4 2" xfId="2468" xr:uid="{00000000-0005-0000-0000-00004C810000}"/>
    <cellStyle name="Note 5 15 4 2 2" xfId="4979" xr:uid="{00000000-0005-0000-0000-00004D810000}"/>
    <cellStyle name="Note 5 15 4 2 2 2" xfId="14360" xr:uid="{00000000-0005-0000-0000-00004E810000}"/>
    <cellStyle name="Note 5 15 4 2 2 2 2" xfId="31795" xr:uid="{00000000-0005-0000-0000-00004F810000}"/>
    <cellStyle name="Note 5 15 4 2 2 2 3" xfId="46248" xr:uid="{00000000-0005-0000-0000-000050810000}"/>
    <cellStyle name="Note 5 15 4 2 2 3" xfId="16821" xr:uid="{00000000-0005-0000-0000-000051810000}"/>
    <cellStyle name="Note 5 15 4 2 2 3 2" xfId="34256" xr:uid="{00000000-0005-0000-0000-000052810000}"/>
    <cellStyle name="Note 5 15 4 2 2 3 3" xfId="48709" xr:uid="{00000000-0005-0000-0000-000053810000}"/>
    <cellStyle name="Note 5 15 4 2 2 4" xfId="22415" xr:uid="{00000000-0005-0000-0000-000054810000}"/>
    <cellStyle name="Note 5 15 4 2 2 5" xfId="36868" xr:uid="{00000000-0005-0000-0000-000055810000}"/>
    <cellStyle name="Note 5 15 4 2 3" xfId="7441" xr:uid="{00000000-0005-0000-0000-000056810000}"/>
    <cellStyle name="Note 5 15 4 2 3 2" xfId="24876" xr:uid="{00000000-0005-0000-0000-000057810000}"/>
    <cellStyle name="Note 5 15 4 2 3 3" xfId="39329" xr:uid="{00000000-0005-0000-0000-000058810000}"/>
    <cellStyle name="Note 5 15 4 2 4" xfId="9882" xr:uid="{00000000-0005-0000-0000-000059810000}"/>
    <cellStyle name="Note 5 15 4 2 4 2" xfId="27317" xr:uid="{00000000-0005-0000-0000-00005A810000}"/>
    <cellStyle name="Note 5 15 4 2 4 3" xfId="41770" xr:uid="{00000000-0005-0000-0000-00005B810000}"/>
    <cellStyle name="Note 5 15 4 2 5" xfId="12302" xr:uid="{00000000-0005-0000-0000-00005C810000}"/>
    <cellStyle name="Note 5 15 4 2 5 2" xfId="29737" xr:uid="{00000000-0005-0000-0000-00005D810000}"/>
    <cellStyle name="Note 5 15 4 2 5 3" xfId="44190" xr:uid="{00000000-0005-0000-0000-00005E810000}"/>
    <cellStyle name="Note 5 15 4 2 6" xfId="19309" xr:uid="{00000000-0005-0000-0000-00005F810000}"/>
    <cellStyle name="Note 5 15 4 3" xfId="2469" xr:uid="{00000000-0005-0000-0000-000060810000}"/>
    <cellStyle name="Note 5 15 4 3 2" xfId="4980" xr:uid="{00000000-0005-0000-0000-000061810000}"/>
    <cellStyle name="Note 5 15 4 3 2 2" xfId="14361" xr:uid="{00000000-0005-0000-0000-000062810000}"/>
    <cellStyle name="Note 5 15 4 3 2 2 2" xfId="31796" xr:uid="{00000000-0005-0000-0000-000063810000}"/>
    <cellStyle name="Note 5 15 4 3 2 2 3" xfId="46249" xr:uid="{00000000-0005-0000-0000-000064810000}"/>
    <cellStyle name="Note 5 15 4 3 2 3" xfId="16822" xr:uid="{00000000-0005-0000-0000-000065810000}"/>
    <cellStyle name="Note 5 15 4 3 2 3 2" xfId="34257" xr:uid="{00000000-0005-0000-0000-000066810000}"/>
    <cellStyle name="Note 5 15 4 3 2 3 3" xfId="48710" xr:uid="{00000000-0005-0000-0000-000067810000}"/>
    <cellStyle name="Note 5 15 4 3 2 4" xfId="22416" xr:uid="{00000000-0005-0000-0000-000068810000}"/>
    <cellStyle name="Note 5 15 4 3 2 5" xfId="36869" xr:uid="{00000000-0005-0000-0000-000069810000}"/>
    <cellStyle name="Note 5 15 4 3 3" xfId="7442" xr:uid="{00000000-0005-0000-0000-00006A810000}"/>
    <cellStyle name="Note 5 15 4 3 3 2" xfId="24877" xr:uid="{00000000-0005-0000-0000-00006B810000}"/>
    <cellStyle name="Note 5 15 4 3 3 3" xfId="39330" xr:uid="{00000000-0005-0000-0000-00006C810000}"/>
    <cellStyle name="Note 5 15 4 3 4" xfId="9883" xr:uid="{00000000-0005-0000-0000-00006D810000}"/>
    <cellStyle name="Note 5 15 4 3 4 2" xfId="27318" xr:uid="{00000000-0005-0000-0000-00006E810000}"/>
    <cellStyle name="Note 5 15 4 3 4 3" xfId="41771" xr:uid="{00000000-0005-0000-0000-00006F810000}"/>
    <cellStyle name="Note 5 15 4 3 5" xfId="12303" xr:uid="{00000000-0005-0000-0000-000070810000}"/>
    <cellStyle name="Note 5 15 4 3 5 2" xfId="29738" xr:uid="{00000000-0005-0000-0000-000071810000}"/>
    <cellStyle name="Note 5 15 4 3 5 3" xfId="44191" xr:uid="{00000000-0005-0000-0000-000072810000}"/>
    <cellStyle name="Note 5 15 4 3 6" xfId="19310" xr:uid="{00000000-0005-0000-0000-000073810000}"/>
    <cellStyle name="Note 5 15 4 4" xfId="2470" xr:uid="{00000000-0005-0000-0000-000074810000}"/>
    <cellStyle name="Note 5 15 4 4 2" xfId="4981" xr:uid="{00000000-0005-0000-0000-000075810000}"/>
    <cellStyle name="Note 5 15 4 4 2 2" xfId="22417" xr:uid="{00000000-0005-0000-0000-000076810000}"/>
    <cellStyle name="Note 5 15 4 4 2 3" xfId="36870" xr:uid="{00000000-0005-0000-0000-000077810000}"/>
    <cellStyle name="Note 5 15 4 4 3" xfId="7443" xr:uid="{00000000-0005-0000-0000-000078810000}"/>
    <cellStyle name="Note 5 15 4 4 3 2" xfId="24878" xr:uid="{00000000-0005-0000-0000-000079810000}"/>
    <cellStyle name="Note 5 15 4 4 3 3" xfId="39331" xr:uid="{00000000-0005-0000-0000-00007A810000}"/>
    <cellStyle name="Note 5 15 4 4 4" xfId="9884" xr:uid="{00000000-0005-0000-0000-00007B810000}"/>
    <cellStyle name="Note 5 15 4 4 4 2" xfId="27319" xr:uid="{00000000-0005-0000-0000-00007C810000}"/>
    <cellStyle name="Note 5 15 4 4 4 3" xfId="41772" xr:uid="{00000000-0005-0000-0000-00007D810000}"/>
    <cellStyle name="Note 5 15 4 4 5" xfId="12304" xr:uid="{00000000-0005-0000-0000-00007E810000}"/>
    <cellStyle name="Note 5 15 4 4 5 2" xfId="29739" xr:uid="{00000000-0005-0000-0000-00007F810000}"/>
    <cellStyle name="Note 5 15 4 4 5 3" xfId="44192" xr:uid="{00000000-0005-0000-0000-000080810000}"/>
    <cellStyle name="Note 5 15 4 4 6" xfId="15387" xr:uid="{00000000-0005-0000-0000-000081810000}"/>
    <cellStyle name="Note 5 15 4 4 6 2" xfId="32822" xr:uid="{00000000-0005-0000-0000-000082810000}"/>
    <cellStyle name="Note 5 15 4 4 6 3" xfId="47275" xr:uid="{00000000-0005-0000-0000-000083810000}"/>
    <cellStyle name="Note 5 15 4 4 7" xfId="19311" xr:uid="{00000000-0005-0000-0000-000084810000}"/>
    <cellStyle name="Note 5 15 4 4 8" xfId="20549" xr:uid="{00000000-0005-0000-0000-000085810000}"/>
    <cellStyle name="Note 5 15 4 5" xfId="4978" xr:uid="{00000000-0005-0000-0000-000086810000}"/>
    <cellStyle name="Note 5 15 4 5 2" xfId="14359" xr:uid="{00000000-0005-0000-0000-000087810000}"/>
    <cellStyle name="Note 5 15 4 5 2 2" xfId="31794" xr:uid="{00000000-0005-0000-0000-000088810000}"/>
    <cellStyle name="Note 5 15 4 5 2 3" xfId="46247" xr:uid="{00000000-0005-0000-0000-000089810000}"/>
    <cellStyle name="Note 5 15 4 5 3" xfId="16820" xr:uid="{00000000-0005-0000-0000-00008A810000}"/>
    <cellStyle name="Note 5 15 4 5 3 2" xfId="34255" xr:uid="{00000000-0005-0000-0000-00008B810000}"/>
    <cellStyle name="Note 5 15 4 5 3 3" xfId="48708" xr:uid="{00000000-0005-0000-0000-00008C810000}"/>
    <cellStyle name="Note 5 15 4 5 4" xfId="22414" xr:uid="{00000000-0005-0000-0000-00008D810000}"/>
    <cellStyle name="Note 5 15 4 5 5" xfId="36867" xr:uid="{00000000-0005-0000-0000-00008E810000}"/>
    <cellStyle name="Note 5 15 4 6" xfId="7440" xr:uid="{00000000-0005-0000-0000-00008F810000}"/>
    <cellStyle name="Note 5 15 4 6 2" xfId="24875" xr:uid="{00000000-0005-0000-0000-000090810000}"/>
    <cellStyle name="Note 5 15 4 6 3" xfId="39328" xr:uid="{00000000-0005-0000-0000-000091810000}"/>
    <cellStyle name="Note 5 15 4 7" xfId="9881" xr:uid="{00000000-0005-0000-0000-000092810000}"/>
    <cellStyle name="Note 5 15 4 7 2" xfId="27316" xr:uid="{00000000-0005-0000-0000-000093810000}"/>
    <cellStyle name="Note 5 15 4 7 3" xfId="41769" xr:uid="{00000000-0005-0000-0000-000094810000}"/>
    <cellStyle name="Note 5 15 4 8" xfId="12301" xr:uid="{00000000-0005-0000-0000-000095810000}"/>
    <cellStyle name="Note 5 15 4 8 2" xfId="29736" xr:uid="{00000000-0005-0000-0000-000096810000}"/>
    <cellStyle name="Note 5 15 4 8 3" xfId="44189" xr:uid="{00000000-0005-0000-0000-000097810000}"/>
    <cellStyle name="Note 5 15 4 9" xfId="19308" xr:uid="{00000000-0005-0000-0000-000098810000}"/>
    <cellStyle name="Note 5 15 5" xfId="2471" xr:uid="{00000000-0005-0000-0000-000099810000}"/>
    <cellStyle name="Note 5 15 5 2" xfId="2472" xr:uid="{00000000-0005-0000-0000-00009A810000}"/>
    <cellStyle name="Note 5 15 5 2 2" xfId="4983" xr:uid="{00000000-0005-0000-0000-00009B810000}"/>
    <cellStyle name="Note 5 15 5 2 2 2" xfId="14363" xr:uid="{00000000-0005-0000-0000-00009C810000}"/>
    <cellStyle name="Note 5 15 5 2 2 2 2" xfId="31798" xr:uid="{00000000-0005-0000-0000-00009D810000}"/>
    <cellStyle name="Note 5 15 5 2 2 2 3" xfId="46251" xr:uid="{00000000-0005-0000-0000-00009E810000}"/>
    <cellStyle name="Note 5 15 5 2 2 3" xfId="16824" xr:uid="{00000000-0005-0000-0000-00009F810000}"/>
    <cellStyle name="Note 5 15 5 2 2 3 2" xfId="34259" xr:uid="{00000000-0005-0000-0000-0000A0810000}"/>
    <cellStyle name="Note 5 15 5 2 2 3 3" xfId="48712" xr:uid="{00000000-0005-0000-0000-0000A1810000}"/>
    <cellStyle name="Note 5 15 5 2 2 4" xfId="22419" xr:uid="{00000000-0005-0000-0000-0000A2810000}"/>
    <cellStyle name="Note 5 15 5 2 2 5" xfId="36872" xr:uid="{00000000-0005-0000-0000-0000A3810000}"/>
    <cellStyle name="Note 5 15 5 2 3" xfId="7445" xr:uid="{00000000-0005-0000-0000-0000A4810000}"/>
    <cellStyle name="Note 5 15 5 2 3 2" xfId="24880" xr:uid="{00000000-0005-0000-0000-0000A5810000}"/>
    <cellStyle name="Note 5 15 5 2 3 3" xfId="39333" xr:uid="{00000000-0005-0000-0000-0000A6810000}"/>
    <cellStyle name="Note 5 15 5 2 4" xfId="9886" xr:uid="{00000000-0005-0000-0000-0000A7810000}"/>
    <cellStyle name="Note 5 15 5 2 4 2" xfId="27321" xr:uid="{00000000-0005-0000-0000-0000A8810000}"/>
    <cellStyle name="Note 5 15 5 2 4 3" xfId="41774" xr:uid="{00000000-0005-0000-0000-0000A9810000}"/>
    <cellStyle name="Note 5 15 5 2 5" xfId="12306" xr:uid="{00000000-0005-0000-0000-0000AA810000}"/>
    <cellStyle name="Note 5 15 5 2 5 2" xfId="29741" xr:uid="{00000000-0005-0000-0000-0000AB810000}"/>
    <cellStyle name="Note 5 15 5 2 5 3" xfId="44194" xr:uid="{00000000-0005-0000-0000-0000AC810000}"/>
    <cellStyle name="Note 5 15 5 2 6" xfId="19313" xr:uid="{00000000-0005-0000-0000-0000AD810000}"/>
    <cellStyle name="Note 5 15 5 3" xfId="2473" xr:uid="{00000000-0005-0000-0000-0000AE810000}"/>
    <cellStyle name="Note 5 15 5 3 2" xfId="4984" xr:uid="{00000000-0005-0000-0000-0000AF810000}"/>
    <cellStyle name="Note 5 15 5 3 2 2" xfId="14364" xr:uid="{00000000-0005-0000-0000-0000B0810000}"/>
    <cellStyle name="Note 5 15 5 3 2 2 2" xfId="31799" xr:uid="{00000000-0005-0000-0000-0000B1810000}"/>
    <cellStyle name="Note 5 15 5 3 2 2 3" xfId="46252" xr:uid="{00000000-0005-0000-0000-0000B2810000}"/>
    <cellStyle name="Note 5 15 5 3 2 3" xfId="16825" xr:uid="{00000000-0005-0000-0000-0000B3810000}"/>
    <cellStyle name="Note 5 15 5 3 2 3 2" xfId="34260" xr:uid="{00000000-0005-0000-0000-0000B4810000}"/>
    <cellStyle name="Note 5 15 5 3 2 3 3" xfId="48713" xr:uid="{00000000-0005-0000-0000-0000B5810000}"/>
    <cellStyle name="Note 5 15 5 3 2 4" xfId="22420" xr:uid="{00000000-0005-0000-0000-0000B6810000}"/>
    <cellStyle name="Note 5 15 5 3 2 5" xfId="36873" xr:uid="{00000000-0005-0000-0000-0000B7810000}"/>
    <cellStyle name="Note 5 15 5 3 3" xfId="7446" xr:uid="{00000000-0005-0000-0000-0000B8810000}"/>
    <cellStyle name="Note 5 15 5 3 3 2" xfId="24881" xr:uid="{00000000-0005-0000-0000-0000B9810000}"/>
    <cellStyle name="Note 5 15 5 3 3 3" xfId="39334" xr:uid="{00000000-0005-0000-0000-0000BA810000}"/>
    <cellStyle name="Note 5 15 5 3 4" xfId="9887" xr:uid="{00000000-0005-0000-0000-0000BB810000}"/>
    <cellStyle name="Note 5 15 5 3 4 2" xfId="27322" xr:uid="{00000000-0005-0000-0000-0000BC810000}"/>
    <cellStyle name="Note 5 15 5 3 4 3" xfId="41775" xr:uid="{00000000-0005-0000-0000-0000BD810000}"/>
    <cellStyle name="Note 5 15 5 3 5" xfId="12307" xr:uid="{00000000-0005-0000-0000-0000BE810000}"/>
    <cellStyle name="Note 5 15 5 3 5 2" xfId="29742" xr:uid="{00000000-0005-0000-0000-0000BF810000}"/>
    <cellStyle name="Note 5 15 5 3 5 3" xfId="44195" xr:uid="{00000000-0005-0000-0000-0000C0810000}"/>
    <cellStyle name="Note 5 15 5 3 6" xfId="19314" xr:uid="{00000000-0005-0000-0000-0000C1810000}"/>
    <cellStyle name="Note 5 15 5 4" xfId="2474" xr:uid="{00000000-0005-0000-0000-0000C2810000}"/>
    <cellStyle name="Note 5 15 5 4 2" xfId="4985" xr:uid="{00000000-0005-0000-0000-0000C3810000}"/>
    <cellStyle name="Note 5 15 5 4 2 2" xfId="22421" xr:uid="{00000000-0005-0000-0000-0000C4810000}"/>
    <cellStyle name="Note 5 15 5 4 2 3" xfId="36874" xr:uid="{00000000-0005-0000-0000-0000C5810000}"/>
    <cellStyle name="Note 5 15 5 4 3" xfId="7447" xr:uid="{00000000-0005-0000-0000-0000C6810000}"/>
    <cellStyle name="Note 5 15 5 4 3 2" xfId="24882" xr:uid="{00000000-0005-0000-0000-0000C7810000}"/>
    <cellStyle name="Note 5 15 5 4 3 3" xfId="39335" xr:uid="{00000000-0005-0000-0000-0000C8810000}"/>
    <cellStyle name="Note 5 15 5 4 4" xfId="9888" xr:uid="{00000000-0005-0000-0000-0000C9810000}"/>
    <cellStyle name="Note 5 15 5 4 4 2" xfId="27323" xr:uid="{00000000-0005-0000-0000-0000CA810000}"/>
    <cellStyle name="Note 5 15 5 4 4 3" xfId="41776" xr:uid="{00000000-0005-0000-0000-0000CB810000}"/>
    <cellStyle name="Note 5 15 5 4 5" xfId="12308" xr:uid="{00000000-0005-0000-0000-0000CC810000}"/>
    <cellStyle name="Note 5 15 5 4 5 2" xfId="29743" xr:uid="{00000000-0005-0000-0000-0000CD810000}"/>
    <cellStyle name="Note 5 15 5 4 5 3" xfId="44196" xr:uid="{00000000-0005-0000-0000-0000CE810000}"/>
    <cellStyle name="Note 5 15 5 4 6" xfId="15388" xr:uid="{00000000-0005-0000-0000-0000CF810000}"/>
    <cellStyle name="Note 5 15 5 4 6 2" xfId="32823" xr:uid="{00000000-0005-0000-0000-0000D0810000}"/>
    <cellStyle name="Note 5 15 5 4 6 3" xfId="47276" xr:uid="{00000000-0005-0000-0000-0000D1810000}"/>
    <cellStyle name="Note 5 15 5 4 7" xfId="19315" xr:uid="{00000000-0005-0000-0000-0000D2810000}"/>
    <cellStyle name="Note 5 15 5 4 8" xfId="20550" xr:uid="{00000000-0005-0000-0000-0000D3810000}"/>
    <cellStyle name="Note 5 15 5 5" xfId="4982" xr:uid="{00000000-0005-0000-0000-0000D4810000}"/>
    <cellStyle name="Note 5 15 5 5 2" xfId="14362" xr:uid="{00000000-0005-0000-0000-0000D5810000}"/>
    <cellStyle name="Note 5 15 5 5 2 2" xfId="31797" xr:uid="{00000000-0005-0000-0000-0000D6810000}"/>
    <cellStyle name="Note 5 15 5 5 2 3" xfId="46250" xr:uid="{00000000-0005-0000-0000-0000D7810000}"/>
    <cellStyle name="Note 5 15 5 5 3" xfId="16823" xr:uid="{00000000-0005-0000-0000-0000D8810000}"/>
    <cellStyle name="Note 5 15 5 5 3 2" xfId="34258" xr:uid="{00000000-0005-0000-0000-0000D9810000}"/>
    <cellStyle name="Note 5 15 5 5 3 3" xfId="48711" xr:uid="{00000000-0005-0000-0000-0000DA810000}"/>
    <cellStyle name="Note 5 15 5 5 4" xfId="22418" xr:uid="{00000000-0005-0000-0000-0000DB810000}"/>
    <cellStyle name="Note 5 15 5 5 5" xfId="36871" xr:uid="{00000000-0005-0000-0000-0000DC810000}"/>
    <cellStyle name="Note 5 15 5 6" xfId="7444" xr:uid="{00000000-0005-0000-0000-0000DD810000}"/>
    <cellStyle name="Note 5 15 5 6 2" xfId="24879" xr:uid="{00000000-0005-0000-0000-0000DE810000}"/>
    <cellStyle name="Note 5 15 5 6 3" xfId="39332" xr:uid="{00000000-0005-0000-0000-0000DF810000}"/>
    <cellStyle name="Note 5 15 5 7" xfId="9885" xr:uid="{00000000-0005-0000-0000-0000E0810000}"/>
    <cellStyle name="Note 5 15 5 7 2" xfId="27320" xr:uid="{00000000-0005-0000-0000-0000E1810000}"/>
    <cellStyle name="Note 5 15 5 7 3" xfId="41773" xr:uid="{00000000-0005-0000-0000-0000E2810000}"/>
    <cellStyle name="Note 5 15 5 8" xfId="12305" xr:uid="{00000000-0005-0000-0000-0000E3810000}"/>
    <cellStyle name="Note 5 15 5 8 2" xfId="29740" xr:uid="{00000000-0005-0000-0000-0000E4810000}"/>
    <cellStyle name="Note 5 15 5 8 3" xfId="44193" xr:uid="{00000000-0005-0000-0000-0000E5810000}"/>
    <cellStyle name="Note 5 15 5 9" xfId="19312" xr:uid="{00000000-0005-0000-0000-0000E6810000}"/>
    <cellStyle name="Note 5 15 6" xfId="2475" xr:uid="{00000000-0005-0000-0000-0000E7810000}"/>
    <cellStyle name="Note 5 15 6 2" xfId="4986" xr:uid="{00000000-0005-0000-0000-0000E8810000}"/>
    <cellStyle name="Note 5 15 6 2 2" xfId="14365" xr:uid="{00000000-0005-0000-0000-0000E9810000}"/>
    <cellStyle name="Note 5 15 6 2 2 2" xfId="31800" xr:uid="{00000000-0005-0000-0000-0000EA810000}"/>
    <cellStyle name="Note 5 15 6 2 2 3" xfId="46253" xr:uid="{00000000-0005-0000-0000-0000EB810000}"/>
    <cellStyle name="Note 5 15 6 2 3" xfId="16826" xr:uid="{00000000-0005-0000-0000-0000EC810000}"/>
    <cellStyle name="Note 5 15 6 2 3 2" xfId="34261" xr:uid="{00000000-0005-0000-0000-0000ED810000}"/>
    <cellStyle name="Note 5 15 6 2 3 3" xfId="48714" xr:uid="{00000000-0005-0000-0000-0000EE810000}"/>
    <cellStyle name="Note 5 15 6 2 4" xfId="22422" xr:uid="{00000000-0005-0000-0000-0000EF810000}"/>
    <cellStyle name="Note 5 15 6 2 5" xfId="36875" xr:uid="{00000000-0005-0000-0000-0000F0810000}"/>
    <cellStyle name="Note 5 15 6 3" xfId="7448" xr:uid="{00000000-0005-0000-0000-0000F1810000}"/>
    <cellStyle name="Note 5 15 6 3 2" xfId="24883" xr:uid="{00000000-0005-0000-0000-0000F2810000}"/>
    <cellStyle name="Note 5 15 6 3 3" xfId="39336" xr:uid="{00000000-0005-0000-0000-0000F3810000}"/>
    <cellStyle name="Note 5 15 6 4" xfId="9889" xr:uid="{00000000-0005-0000-0000-0000F4810000}"/>
    <cellStyle name="Note 5 15 6 4 2" xfId="27324" xr:uid="{00000000-0005-0000-0000-0000F5810000}"/>
    <cellStyle name="Note 5 15 6 4 3" xfId="41777" xr:uid="{00000000-0005-0000-0000-0000F6810000}"/>
    <cellStyle name="Note 5 15 6 5" xfId="12309" xr:uid="{00000000-0005-0000-0000-0000F7810000}"/>
    <cellStyle name="Note 5 15 6 5 2" xfId="29744" xr:uid="{00000000-0005-0000-0000-0000F8810000}"/>
    <cellStyle name="Note 5 15 6 5 3" xfId="44197" xr:uid="{00000000-0005-0000-0000-0000F9810000}"/>
    <cellStyle name="Note 5 15 6 6" xfId="19316" xr:uid="{00000000-0005-0000-0000-0000FA810000}"/>
    <cellStyle name="Note 5 15 7" xfId="2476" xr:uid="{00000000-0005-0000-0000-0000FB810000}"/>
    <cellStyle name="Note 5 15 7 2" xfId="4987" xr:uid="{00000000-0005-0000-0000-0000FC810000}"/>
    <cellStyle name="Note 5 15 7 2 2" xfId="14366" xr:uid="{00000000-0005-0000-0000-0000FD810000}"/>
    <cellStyle name="Note 5 15 7 2 2 2" xfId="31801" xr:uid="{00000000-0005-0000-0000-0000FE810000}"/>
    <cellStyle name="Note 5 15 7 2 2 3" xfId="46254" xr:uid="{00000000-0005-0000-0000-0000FF810000}"/>
    <cellStyle name="Note 5 15 7 2 3" xfId="16827" xr:uid="{00000000-0005-0000-0000-000000820000}"/>
    <cellStyle name="Note 5 15 7 2 3 2" xfId="34262" xr:uid="{00000000-0005-0000-0000-000001820000}"/>
    <cellStyle name="Note 5 15 7 2 3 3" xfId="48715" xr:uid="{00000000-0005-0000-0000-000002820000}"/>
    <cellStyle name="Note 5 15 7 2 4" xfId="22423" xr:uid="{00000000-0005-0000-0000-000003820000}"/>
    <cellStyle name="Note 5 15 7 2 5" xfId="36876" xr:uid="{00000000-0005-0000-0000-000004820000}"/>
    <cellStyle name="Note 5 15 7 3" xfId="7449" xr:uid="{00000000-0005-0000-0000-000005820000}"/>
    <cellStyle name="Note 5 15 7 3 2" xfId="24884" xr:uid="{00000000-0005-0000-0000-000006820000}"/>
    <cellStyle name="Note 5 15 7 3 3" xfId="39337" xr:uid="{00000000-0005-0000-0000-000007820000}"/>
    <cellStyle name="Note 5 15 7 4" xfId="9890" xr:uid="{00000000-0005-0000-0000-000008820000}"/>
    <cellStyle name="Note 5 15 7 4 2" xfId="27325" xr:uid="{00000000-0005-0000-0000-000009820000}"/>
    <cellStyle name="Note 5 15 7 4 3" xfId="41778" xr:uid="{00000000-0005-0000-0000-00000A820000}"/>
    <cellStyle name="Note 5 15 7 5" xfId="12310" xr:uid="{00000000-0005-0000-0000-00000B820000}"/>
    <cellStyle name="Note 5 15 7 5 2" xfId="29745" xr:uid="{00000000-0005-0000-0000-00000C820000}"/>
    <cellStyle name="Note 5 15 7 5 3" xfId="44198" xr:uid="{00000000-0005-0000-0000-00000D820000}"/>
    <cellStyle name="Note 5 15 7 6" xfId="19317" xr:uid="{00000000-0005-0000-0000-00000E820000}"/>
    <cellStyle name="Note 5 15 8" xfId="2477" xr:uid="{00000000-0005-0000-0000-00000F820000}"/>
    <cellStyle name="Note 5 15 8 2" xfId="4988" xr:uid="{00000000-0005-0000-0000-000010820000}"/>
    <cellStyle name="Note 5 15 8 2 2" xfId="22424" xr:uid="{00000000-0005-0000-0000-000011820000}"/>
    <cellStyle name="Note 5 15 8 2 3" xfId="36877" xr:uid="{00000000-0005-0000-0000-000012820000}"/>
    <cellStyle name="Note 5 15 8 3" xfId="7450" xr:uid="{00000000-0005-0000-0000-000013820000}"/>
    <cellStyle name="Note 5 15 8 3 2" xfId="24885" xr:uid="{00000000-0005-0000-0000-000014820000}"/>
    <cellStyle name="Note 5 15 8 3 3" xfId="39338" xr:uid="{00000000-0005-0000-0000-000015820000}"/>
    <cellStyle name="Note 5 15 8 4" xfId="9891" xr:uid="{00000000-0005-0000-0000-000016820000}"/>
    <cellStyle name="Note 5 15 8 4 2" xfId="27326" xr:uid="{00000000-0005-0000-0000-000017820000}"/>
    <cellStyle name="Note 5 15 8 4 3" xfId="41779" xr:uid="{00000000-0005-0000-0000-000018820000}"/>
    <cellStyle name="Note 5 15 8 5" xfId="12311" xr:uid="{00000000-0005-0000-0000-000019820000}"/>
    <cellStyle name="Note 5 15 8 5 2" xfId="29746" xr:uid="{00000000-0005-0000-0000-00001A820000}"/>
    <cellStyle name="Note 5 15 8 5 3" xfId="44199" xr:uid="{00000000-0005-0000-0000-00001B820000}"/>
    <cellStyle name="Note 5 15 8 6" xfId="15389" xr:uid="{00000000-0005-0000-0000-00001C820000}"/>
    <cellStyle name="Note 5 15 8 6 2" xfId="32824" xr:uid="{00000000-0005-0000-0000-00001D820000}"/>
    <cellStyle name="Note 5 15 8 6 3" xfId="47277" xr:uid="{00000000-0005-0000-0000-00001E820000}"/>
    <cellStyle name="Note 5 15 8 7" xfId="19318" xr:uid="{00000000-0005-0000-0000-00001F820000}"/>
    <cellStyle name="Note 5 15 8 8" xfId="20551" xr:uid="{00000000-0005-0000-0000-000020820000}"/>
    <cellStyle name="Note 5 15 9" xfId="4969" xr:uid="{00000000-0005-0000-0000-000021820000}"/>
    <cellStyle name="Note 5 15 9 2" xfId="14352" xr:uid="{00000000-0005-0000-0000-000022820000}"/>
    <cellStyle name="Note 5 15 9 2 2" xfId="31787" xr:uid="{00000000-0005-0000-0000-000023820000}"/>
    <cellStyle name="Note 5 15 9 2 3" xfId="46240" xr:uid="{00000000-0005-0000-0000-000024820000}"/>
    <cellStyle name="Note 5 15 9 3" xfId="16813" xr:uid="{00000000-0005-0000-0000-000025820000}"/>
    <cellStyle name="Note 5 15 9 3 2" xfId="34248" xr:uid="{00000000-0005-0000-0000-000026820000}"/>
    <cellStyle name="Note 5 15 9 3 3" xfId="48701" xr:uid="{00000000-0005-0000-0000-000027820000}"/>
    <cellStyle name="Note 5 15 9 4" xfId="22405" xr:uid="{00000000-0005-0000-0000-000028820000}"/>
    <cellStyle name="Note 5 15 9 5" xfId="36858" xr:uid="{00000000-0005-0000-0000-000029820000}"/>
    <cellStyle name="Note 5 16" xfId="2478" xr:uid="{00000000-0005-0000-0000-00002A820000}"/>
    <cellStyle name="Note 5 16 10" xfId="7451" xr:uid="{00000000-0005-0000-0000-00002B820000}"/>
    <cellStyle name="Note 5 16 10 2" xfId="24886" xr:uid="{00000000-0005-0000-0000-00002C820000}"/>
    <cellStyle name="Note 5 16 10 3" xfId="39339" xr:uid="{00000000-0005-0000-0000-00002D820000}"/>
    <cellStyle name="Note 5 16 11" xfId="9892" xr:uid="{00000000-0005-0000-0000-00002E820000}"/>
    <cellStyle name="Note 5 16 11 2" xfId="27327" xr:uid="{00000000-0005-0000-0000-00002F820000}"/>
    <cellStyle name="Note 5 16 11 3" xfId="41780" xr:uid="{00000000-0005-0000-0000-000030820000}"/>
    <cellStyle name="Note 5 16 12" xfId="12312" xr:uid="{00000000-0005-0000-0000-000031820000}"/>
    <cellStyle name="Note 5 16 12 2" xfId="29747" xr:uid="{00000000-0005-0000-0000-000032820000}"/>
    <cellStyle name="Note 5 16 12 3" xfId="44200" xr:uid="{00000000-0005-0000-0000-000033820000}"/>
    <cellStyle name="Note 5 16 13" xfId="19319" xr:uid="{00000000-0005-0000-0000-000034820000}"/>
    <cellStyle name="Note 5 16 2" xfId="2479" xr:uid="{00000000-0005-0000-0000-000035820000}"/>
    <cellStyle name="Note 5 16 2 2" xfId="2480" xr:uid="{00000000-0005-0000-0000-000036820000}"/>
    <cellStyle name="Note 5 16 2 2 2" xfId="4991" xr:uid="{00000000-0005-0000-0000-000037820000}"/>
    <cellStyle name="Note 5 16 2 2 2 2" xfId="14369" xr:uid="{00000000-0005-0000-0000-000038820000}"/>
    <cellStyle name="Note 5 16 2 2 2 2 2" xfId="31804" xr:uid="{00000000-0005-0000-0000-000039820000}"/>
    <cellStyle name="Note 5 16 2 2 2 2 3" xfId="46257" xr:uid="{00000000-0005-0000-0000-00003A820000}"/>
    <cellStyle name="Note 5 16 2 2 2 3" xfId="16830" xr:uid="{00000000-0005-0000-0000-00003B820000}"/>
    <cellStyle name="Note 5 16 2 2 2 3 2" xfId="34265" xr:uid="{00000000-0005-0000-0000-00003C820000}"/>
    <cellStyle name="Note 5 16 2 2 2 3 3" xfId="48718" xr:uid="{00000000-0005-0000-0000-00003D820000}"/>
    <cellStyle name="Note 5 16 2 2 2 4" xfId="22427" xr:uid="{00000000-0005-0000-0000-00003E820000}"/>
    <cellStyle name="Note 5 16 2 2 2 5" xfId="36880" xr:uid="{00000000-0005-0000-0000-00003F820000}"/>
    <cellStyle name="Note 5 16 2 2 3" xfId="7453" xr:uid="{00000000-0005-0000-0000-000040820000}"/>
    <cellStyle name="Note 5 16 2 2 3 2" xfId="24888" xr:uid="{00000000-0005-0000-0000-000041820000}"/>
    <cellStyle name="Note 5 16 2 2 3 3" xfId="39341" xr:uid="{00000000-0005-0000-0000-000042820000}"/>
    <cellStyle name="Note 5 16 2 2 4" xfId="9894" xr:uid="{00000000-0005-0000-0000-000043820000}"/>
    <cellStyle name="Note 5 16 2 2 4 2" xfId="27329" xr:uid="{00000000-0005-0000-0000-000044820000}"/>
    <cellStyle name="Note 5 16 2 2 4 3" xfId="41782" xr:uid="{00000000-0005-0000-0000-000045820000}"/>
    <cellStyle name="Note 5 16 2 2 5" xfId="12314" xr:uid="{00000000-0005-0000-0000-000046820000}"/>
    <cellStyle name="Note 5 16 2 2 5 2" xfId="29749" xr:uid="{00000000-0005-0000-0000-000047820000}"/>
    <cellStyle name="Note 5 16 2 2 5 3" xfId="44202" xr:uid="{00000000-0005-0000-0000-000048820000}"/>
    <cellStyle name="Note 5 16 2 2 6" xfId="19321" xr:uid="{00000000-0005-0000-0000-000049820000}"/>
    <cellStyle name="Note 5 16 2 3" xfId="2481" xr:uid="{00000000-0005-0000-0000-00004A820000}"/>
    <cellStyle name="Note 5 16 2 3 2" xfId="4992" xr:uid="{00000000-0005-0000-0000-00004B820000}"/>
    <cellStyle name="Note 5 16 2 3 2 2" xfId="14370" xr:uid="{00000000-0005-0000-0000-00004C820000}"/>
    <cellStyle name="Note 5 16 2 3 2 2 2" xfId="31805" xr:uid="{00000000-0005-0000-0000-00004D820000}"/>
    <cellStyle name="Note 5 16 2 3 2 2 3" xfId="46258" xr:uid="{00000000-0005-0000-0000-00004E820000}"/>
    <cellStyle name="Note 5 16 2 3 2 3" xfId="16831" xr:uid="{00000000-0005-0000-0000-00004F820000}"/>
    <cellStyle name="Note 5 16 2 3 2 3 2" xfId="34266" xr:uid="{00000000-0005-0000-0000-000050820000}"/>
    <cellStyle name="Note 5 16 2 3 2 3 3" xfId="48719" xr:uid="{00000000-0005-0000-0000-000051820000}"/>
    <cellStyle name="Note 5 16 2 3 2 4" xfId="22428" xr:uid="{00000000-0005-0000-0000-000052820000}"/>
    <cellStyle name="Note 5 16 2 3 2 5" xfId="36881" xr:uid="{00000000-0005-0000-0000-000053820000}"/>
    <cellStyle name="Note 5 16 2 3 3" xfId="7454" xr:uid="{00000000-0005-0000-0000-000054820000}"/>
    <cellStyle name="Note 5 16 2 3 3 2" xfId="24889" xr:uid="{00000000-0005-0000-0000-000055820000}"/>
    <cellStyle name="Note 5 16 2 3 3 3" xfId="39342" xr:uid="{00000000-0005-0000-0000-000056820000}"/>
    <cellStyle name="Note 5 16 2 3 4" xfId="9895" xr:uid="{00000000-0005-0000-0000-000057820000}"/>
    <cellStyle name="Note 5 16 2 3 4 2" xfId="27330" xr:uid="{00000000-0005-0000-0000-000058820000}"/>
    <cellStyle name="Note 5 16 2 3 4 3" xfId="41783" xr:uid="{00000000-0005-0000-0000-000059820000}"/>
    <cellStyle name="Note 5 16 2 3 5" xfId="12315" xr:uid="{00000000-0005-0000-0000-00005A820000}"/>
    <cellStyle name="Note 5 16 2 3 5 2" xfId="29750" xr:uid="{00000000-0005-0000-0000-00005B820000}"/>
    <cellStyle name="Note 5 16 2 3 5 3" xfId="44203" xr:uid="{00000000-0005-0000-0000-00005C820000}"/>
    <cellStyle name="Note 5 16 2 3 6" xfId="19322" xr:uid="{00000000-0005-0000-0000-00005D820000}"/>
    <cellStyle name="Note 5 16 2 4" xfId="2482" xr:uid="{00000000-0005-0000-0000-00005E820000}"/>
    <cellStyle name="Note 5 16 2 4 2" xfId="4993" xr:uid="{00000000-0005-0000-0000-00005F820000}"/>
    <cellStyle name="Note 5 16 2 4 2 2" xfId="22429" xr:uid="{00000000-0005-0000-0000-000060820000}"/>
    <cellStyle name="Note 5 16 2 4 2 3" xfId="36882" xr:uid="{00000000-0005-0000-0000-000061820000}"/>
    <cellStyle name="Note 5 16 2 4 3" xfId="7455" xr:uid="{00000000-0005-0000-0000-000062820000}"/>
    <cellStyle name="Note 5 16 2 4 3 2" xfId="24890" xr:uid="{00000000-0005-0000-0000-000063820000}"/>
    <cellStyle name="Note 5 16 2 4 3 3" xfId="39343" xr:uid="{00000000-0005-0000-0000-000064820000}"/>
    <cellStyle name="Note 5 16 2 4 4" xfId="9896" xr:uid="{00000000-0005-0000-0000-000065820000}"/>
    <cellStyle name="Note 5 16 2 4 4 2" xfId="27331" xr:uid="{00000000-0005-0000-0000-000066820000}"/>
    <cellStyle name="Note 5 16 2 4 4 3" xfId="41784" xr:uid="{00000000-0005-0000-0000-000067820000}"/>
    <cellStyle name="Note 5 16 2 4 5" xfId="12316" xr:uid="{00000000-0005-0000-0000-000068820000}"/>
    <cellStyle name="Note 5 16 2 4 5 2" xfId="29751" xr:uid="{00000000-0005-0000-0000-000069820000}"/>
    <cellStyle name="Note 5 16 2 4 5 3" xfId="44204" xr:uid="{00000000-0005-0000-0000-00006A820000}"/>
    <cellStyle name="Note 5 16 2 4 6" xfId="15390" xr:uid="{00000000-0005-0000-0000-00006B820000}"/>
    <cellStyle name="Note 5 16 2 4 6 2" xfId="32825" xr:uid="{00000000-0005-0000-0000-00006C820000}"/>
    <cellStyle name="Note 5 16 2 4 6 3" xfId="47278" xr:uid="{00000000-0005-0000-0000-00006D820000}"/>
    <cellStyle name="Note 5 16 2 4 7" xfId="19323" xr:uid="{00000000-0005-0000-0000-00006E820000}"/>
    <cellStyle name="Note 5 16 2 4 8" xfId="20552" xr:uid="{00000000-0005-0000-0000-00006F820000}"/>
    <cellStyle name="Note 5 16 2 5" xfId="4990" xr:uid="{00000000-0005-0000-0000-000070820000}"/>
    <cellStyle name="Note 5 16 2 5 2" xfId="14368" xr:uid="{00000000-0005-0000-0000-000071820000}"/>
    <cellStyle name="Note 5 16 2 5 2 2" xfId="31803" xr:uid="{00000000-0005-0000-0000-000072820000}"/>
    <cellStyle name="Note 5 16 2 5 2 3" xfId="46256" xr:uid="{00000000-0005-0000-0000-000073820000}"/>
    <cellStyle name="Note 5 16 2 5 3" xfId="16829" xr:uid="{00000000-0005-0000-0000-000074820000}"/>
    <cellStyle name="Note 5 16 2 5 3 2" xfId="34264" xr:uid="{00000000-0005-0000-0000-000075820000}"/>
    <cellStyle name="Note 5 16 2 5 3 3" xfId="48717" xr:uid="{00000000-0005-0000-0000-000076820000}"/>
    <cellStyle name="Note 5 16 2 5 4" xfId="22426" xr:uid="{00000000-0005-0000-0000-000077820000}"/>
    <cellStyle name="Note 5 16 2 5 5" xfId="36879" xr:uid="{00000000-0005-0000-0000-000078820000}"/>
    <cellStyle name="Note 5 16 2 6" xfId="7452" xr:uid="{00000000-0005-0000-0000-000079820000}"/>
    <cellStyle name="Note 5 16 2 6 2" xfId="24887" xr:uid="{00000000-0005-0000-0000-00007A820000}"/>
    <cellStyle name="Note 5 16 2 6 3" xfId="39340" xr:uid="{00000000-0005-0000-0000-00007B820000}"/>
    <cellStyle name="Note 5 16 2 7" xfId="9893" xr:uid="{00000000-0005-0000-0000-00007C820000}"/>
    <cellStyle name="Note 5 16 2 7 2" xfId="27328" xr:uid="{00000000-0005-0000-0000-00007D820000}"/>
    <cellStyle name="Note 5 16 2 7 3" xfId="41781" xr:uid="{00000000-0005-0000-0000-00007E820000}"/>
    <cellStyle name="Note 5 16 2 8" xfId="12313" xr:uid="{00000000-0005-0000-0000-00007F820000}"/>
    <cellStyle name="Note 5 16 2 8 2" xfId="29748" xr:uid="{00000000-0005-0000-0000-000080820000}"/>
    <cellStyle name="Note 5 16 2 8 3" xfId="44201" xr:uid="{00000000-0005-0000-0000-000081820000}"/>
    <cellStyle name="Note 5 16 2 9" xfId="19320" xr:uid="{00000000-0005-0000-0000-000082820000}"/>
    <cellStyle name="Note 5 16 3" xfId="2483" xr:uid="{00000000-0005-0000-0000-000083820000}"/>
    <cellStyle name="Note 5 16 3 2" xfId="2484" xr:uid="{00000000-0005-0000-0000-000084820000}"/>
    <cellStyle name="Note 5 16 3 2 2" xfId="4995" xr:uid="{00000000-0005-0000-0000-000085820000}"/>
    <cellStyle name="Note 5 16 3 2 2 2" xfId="14372" xr:uid="{00000000-0005-0000-0000-000086820000}"/>
    <cellStyle name="Note 5 16 3 2 2 2 2" xfId="31807" xr:uid="{00000000-0005-0000-0000-000087820000}"/>
    <cellStyle name="Note 5 16 3 2 2 2 3" xfId="46260" xr:uid="{00000000-0005-0000-0000-000088820000}"/>
    <cellStyle name="Note 5 16 3 2 2 3" xfId="16833" xr:uid="{00000000-0005-0000-0000-000089820000}"/>
    <cellStyle name="Note 5 16 3 2 2 3 2" xfId="34268" xr:uid="{00000000-0005-0000-0000-00008A820000}"/>
    <cellStyle name="Note 5 16 3 2 2 3 3" xfId="48721" xr:uid="{00000000-0005-0000-0000-00008B820000}"/>
    <cellStyle name="Note 5 16 3 2 2 4" xfId="22431" xr:uid="{00000000-0005-0000-0000-00008C820000}"/>
    <cellStyle name="Note 5 16 3 2 2 5" xfId="36884" xr:uid="{00000000-0005-0000-0000-00008D820000}"/>
    <cellStyle name="Note 5 16 3 2 3" xfId="7457" xr:uid="{00000000-0005-0000-0000-00008E820000}"/>
    <cellStyle name="Note 5 16 3 2 3 2" xfId="24892" xr:uid="{00000000-0005-0000-0000-00008F820000}"/>
    <cellStyle name="Note 5 16 3 2 3 3" xfId="39345" xr:uid="{00000000-0005-0000-0000-000090820000}"/>
    <cellStyle name="Note 5 16 3 2 4" xfId="9898" xr:uid="{00000000-0005-0000-0000-000091820000}"/>
    <cellStyle name="Note 5 16 3 2 4 2" xfId="27333" xr:uid="{00000000-0005-0000-0000-000092820000}"/>
    <cellStyle name="Note 5 16 3 2 4 3" xfId="41786" xr:uid="{00000000-0005-0000-0000-000093820000}"/>
    <cellStyle name="Note 5 16 3 2 5" xfId="12318" xr:uid="{00000000-0005-0000-0000-000094820000}"/>
    <cellStyle name="Note 5 16 3 2 5 2" xfId="29753" xr:uid="{00000000-0005-0000-0000-000095820000}"/>
    <cellStyle name="Note 5 16 3 2 5 3" xfId="44206" xr:uid="{00000000-0005-0000-0000-000096820000}"/>
    <cellStyle name="Note 5 16 3 2 6" xfId="19325" xr:uid="{00000000-0005-0000-0000-000097820000}"/>
    <cellStyle name="Note 5 16 3 3" xfId="2485" xr:uid="{00000000-0005-0000-0000-000098820000}"/>
    <cellStyle name="Note 5 16 3 3 2" xfId="4996" xr:uid="{00000000-0005-0000-0000-000099820000}"/>
    <cellStyle name="Note 5 16 3 3 2 2" xfId="14373" xr:uid="{00000000-0005-0000-0000-00009A820000}"/>
    <cellStyle name="Note 5 16 3 3 2 2 2" xfId="31808" xr:uid="{00000000-0005-0000-0000-00009B820000}"/>
    <cellStyle name="Note 5 16 3 3 2 2 3" xfId="46261" xr:uid="{00000000-0005-0000-0000-00009C820000}"/>
    <cellStyle name="Note 5 16 3 3 2 3" xfId="16834" xr:uid="{00000000-0005-0000-0000-00009D820000}"/>
    <cellStyle name="Note 5 16 3 3 2 3 2" xfId="34269" xr:uid="{00000000-0005-0000-0000-00009E820000}"/>
    <cellStyle name="Note 5 16 3 3 2 3 3" xfId="48722" xr:uid="{00000000-0005-0000-0000-00009F820000}"/>
    <cellStyle name="Note 5 16 3 3 2 4" xfId="22432" xr:uid="{00000000-0005-0000-0000-0000A0820000}"/>
    <cellStyle name="Note 5 16 3 3 2 5" xfId="36885" xr:uid="{00000000-0005-0000-0000-0000A1820000}"/>
    <cellStyle name="Note 5 16 3 3 3" xfId="7458" xr:uid="{00000000-0005-0000-0000-0000A2820000}"/>
    <cellStyle name="Note 5 16 3 3 3 2" xfId="24893" xr:uid="{00000000-0005-0000-0000-0000A3820000}"/>
    <cellStyle name="Note 5 16 3 3 3 3" xfId="39346" xr:uid="{00000000-0005-0000-0000-0000A4820000}"/>
    <cellStyle name="Note 5 16 3 3 4" xfId="9899" xr:uid="{00000000-0005-0000-0000-0000A5820000}"/>
    <cellStyle name="Note 5 16 3 3 4 2" xfId="27334" xr:uid="{00000000-0005-0000-0000-0000A6820000}"/>
    <cellStyle name="Note 5 16 3 3 4 3" xfId="41787" xr:uid="{00000000-0005-0000-0000-0000A7820000}"/>
    <cellStyle name="Note 5 16 3 3 5" xfId="12319" xr:uid="{00000000-0005-0000-0000-0000A8820000}"/>
    <cellStyle name="Note 5 16 3 3 5 2" xfId="29754" xr:uid="{00000000-0005-0000-0000-0000A9820000}"/>
    <cellStyle name="Note 5 16 3 3 5 3" xfId="44207" xr:uid="{00000000-0005-0000-0000-0000AA820000}"/>
    <cellStyle name="Note 5 16 3 3 6" xfId="19326" xr:uid="{00000000-0005-0000-0000-0000AB820000}"/>
    <cellStyle name="Note 5 16 3 4" xfId="2486" xr:uid="{00000000-0005-0000-0000-0000AC820000}"/>
    <cellStyle name="Note 5 16 3 4 2" xfId="4997" xr:uid="{00000000-0005-0000-0000-0000AD820000}"/>
    <cellStyle name="Note 5 16 3 4 2 2" xfId="22433" xr:uid="{00000000-0005-0000-0000-0000AE820000}"/>
    <cellStyle name="Note 5 16 3 4 2 3" xfId="36886" xr:uid="{00000000-0005-0000-0000-0000AF820000}"/>
    <cellStyle name="Note 5 16 3 4 3" xfId="7459" xr:uid="{00000000-0005-0000-0000-0000B0820000}"/>
    <cellStyle name="Note 5 16 3 4 3 2" xfId="24894" xr:uid="{00000000-0005-0000-0000-0000B1820000}"/>
    <cellStyle name="Note 5 16 3 4 3 3" xfId="39347" xr:uid="{00000000-0005-0000-0000-0000B2820000}"/>
    <cellStyle name="Note 5 16 3 4 4" xfId="9900" xr:uid="{00000000-0005-0000-0000-0000B3820000}"/>
    <cellStyle name="Note 5 16 3 4 4 2" xfId="27335" xr:uid="{00000000-0005-0000-0000-0000B4820000}"/>
    <cellStyle name="Note 5 16 3 4 4 3" xfId="41788" xr:uid="{00000000-0005-0000-0000-0000B5820000}"/>
    <cellStyle name="Note 5 16 3 4 5" xfId="12320" xr:uid="{00000000-0005-0000-0000-0000B6820000}"/>
    <cellStyle name="Note 5 16 3 4 5 2" xfId="29755" xr:uid="{00000000-0005-0000-0000-0000B7820000}"/>
    <cellStyle name="Note 5 16 3 4 5 3" xfId="44208" xr:uid="{00000000-0005-0000-0000-0000B8820000}"/>
    <cellStyle name="Note 5 16 3 4 6" xfId="15391" xr:uid="{00000000-0005-0000-0000-0000B9820000}"/>
    <cellStyle name="Note 5 16 3 4 6 2" xfId="32826" xr:uid="{00000000-0005-0000-0000-0000BA820000}"/>
    <cellStyle name="Note 5 16 3 4 6 3" xfId="47279" xr:uid="{00000000-0005-0000-0000-0000BB820000}"/>
    <cellStyle name="Note 5 16 3 4 7" xfId="19327" xr:uid="{00000000-0005-0000-0000-0000BC820000}"/>
    <cellStyle name="Note 5 16 3 4 8" xfId="20553" xr:uid="{00000000-0005-0000-0000-0000BD820000}"/>
    <cellStyle name="Note 5 16 3 5" xfId="4994" xr:uid="{00000000-0005-0000-0000-0000BE820000}"/>
    <cellStyle name="Note 5 16 3 5 2" xfId="14371" xr:uid="{00000000-0005-0000-0000-0000BF820000}"/>
    <cellStyle name="Note 5 16 3 5 2 2" xfId="31806" xr:uid="{00000000-0005-0000-0000-0000C0820000}"/>
    <cellStyle name="Note 5 16 3 5 2 3" xfId="46259" xr:uid="{00000000-0005-0000-0000-0000C1820000}"/>
    <cellStyle name="Note 5 16 3 5 3" xfId="16832" xr:uid="{00000000-0005-0000-0000-0000C2820000}"/>
    <cellStyle name="Note 5 16 3 5 3 2" xfId="34267" xr:uid="{00000000-0005-0000-0000-0000C3820000}"/>
    <cellStyle name="Note 5 16 3 5 3 3" xfId="48720" xr:uid="{00000000-0005-0000-0000-0000C4820000}"/>
    <cellStyle name="Note 5 16 3 5 4" xfId="22430" xr:uid="{00000000-0005-0000-0000-0000C5820000}"/>
    <cellStyle name="Note 5 16 3 5 5" xfId="36883" xr:uid="{00000000-0005-0000-0000-0000C6820000}"/>
    <cellStyle name="Note 5 16 3 6" xfId="7456" xr:uid="{00000000-0005-0000-0000-0000C7820000}"/>
    <cellStyle name="Note 5 16 3 6 2" xfId="24891" xr:uid="{00000000-0005-0000-0000-0000C8820000}"/>
    <cellStyle name="Note 5 16 3 6 3" xfId="39344" xr:uid="{00000000-0005-0000-0000-0000C9820000}"/>
    <cellStyle name="Note 5 16 3 7" xfId="9897" xr:uid="{00000000-0005-0000-0000-0000CA820000}"/>
    <cellStyle name="Note 5 16 3 7 2" xfId="27332" xr:uid="{00000000-0005-0000-0000-0000CB820000}"/>
    <cellStyle name="Note 5 16 3 7 3" xfId="41785" xr:uid="{00000000-0005-0000-0000-0000CC820000}"/>
    <cellStyle name="Note 5 16 3 8" xfId="12317" xr:uid="{00000000-0005-0000-0000-0000CD820000}"/>
    <cellStyle name="Note 5 16 3 8 2" xfId="29752" xr:uid="{00000000-0005-0000-0000-0000CE820000}"/>
    <cellStyle name="Note 5 16 3 8 3" xfId="44205" xr:uid="{00000000-0005-0000-0000-0000CF820000}"/>
    <cellStyle name="Note 5 16 3 9" xfId="19324" xr:uid="{00000000-0005-0000-0000-0000D0820000}"/>
    <cellStyle name="Note 5 16 4" xfId="2487" xr:uid="{00000000-0005-0000-0000-0000D1820000}"/>
    <cellStyle name="Note 5 16 4 2" xfId="2488" xr:uid="{00000000-0005-0000-0000-0000D2820000}"/>
    <cellStyle name="Note 5 16 4 2 2" xfId="4999" xr:uid="{00000000-0005-0000-0000-0000D3820000}"/>
    <cellStyle name="Note 5 16 4 2 2 2" xfId="14375" xr:uid="{00000000-0005-0000-0000-0000D4820000}"/>
    <cellStyle name="Note 5 16 4 2 2 2 2" xfId="31810" xr:uid="{00000000-0005-0000-0000-0000D5820000}"/>
    <cellStyle name="Note 5 16 4 2 2 2 3" xfId="46263" xr:uid="{00000000-0005-0000-0000-0000D6820000}"/>
    <cellStyle name="Note 5 16 4 2 2 3" xfId="16836" xr:uid="{00000000-0005-0000-0000-0000D7820000}"/>
    <cellStyle name="Note 5 16 4 2 2 3 2" xfId="34271" xr:uid="{00000000-0005-0000-0000-0000D8820000}"/>
    <cellStyle name="Note 5 16 4 2 2 3 3" xfId="48724" xr:uid="{00000000-0005-0000-0000-0000D9820000}"/>
    <cellStyle name="Note 5 16 4 2 2 4" xfId="22435" xr:uid="{00000000-0005-0000-0000-0000DA820000}"/>
    <cellStyle name="Note 5 16 4 2 2 5" xfId="36888" xr:uid="{00000000-0005-0000-0000-0000DB820000}"/>
    <cellStyle name="Note 5 16 4 2 3" xfId="7461" xr:uid="{00000000-0005-0000-0000-0000DC820000}"/>
    <cellStyle name="Note 5 16 4 2 3 2" xfId="24896" xr:uid="{00000000-0005-0000-0000-0000DD820000}"/>
    <cellStyle name="Note 5 16 4 2 3 3" xfId="39349" xr:uid="{00000000-0005-0000-0000-0000DE820000}"/>
    <cellStyle name="Note 5 16 4 2 4" xfId="9902" xr:uid="{00000000-0005-0000-0000-0000DF820000}"/>
    <cellStyle name="Note 5 16 4 2 4 2" xfId="27337" xr:uid="{00000000-0005-0000-0000-0000E0820000}"/>
    <cellStyle name="Note 5 16 4 2 4 3" xfId="41790" xr:uid="{00000000-0005-0000-0000-0000E1820000}"/>
    <cellStyle name="Note 5 16 4 2 5" xfId="12322" xr:uid="{00000000-0005-0000-0000-0000E2820000}"/>
    <cellStyle name="Note 5 16 4 2 5 2" xfId="29757" xr:uid="{00000000-0005-0000-0000-0000E3820000}"/>
    <cellStyle name="Note 5 16 4 2 5 3" xfId="44210" xr:uid="{00000000-0005-0000-0000-0000E4820000}"/>
    <cellStyle name="Note 5 16 4 2 6" xfId="19329" xr:uid="{00000000-0005-0000-0000-0000E5820000}"/>
    <cellStyle name="Note 5 16 4 3" xfId="2489" xr:uid="{00000000-0005-0000-0000-0000E6820000}"/>
    <cellStyle name="Note 5 16 4 3 2" xfId="5000" xr:uid="{00000000-0005-0000-0000-0000E7820000}"/>
    <cellStyle name="Note 5 16 4 3 2 2" xfId="14376" xr:uid="{00000000-0005-0000-0000-0000E8820000}"/>
    <cellStyle name="Note 5 16 4 3 2 2 2" xfId="31811" xr:uid="{00000000-0005-0000-0000-0000E9820000}"/>
    <cellStyle name="Note 5 16 4 3 2 2 3" xfId="46264" xr:uid="{00000000-0005-0000-0000-0000EA820000}"/>
    <cellStyle name="Note 5 16 4 3 2 3" xfId="16837" xr:uid="{00000000-0005-0000-0000-0000EB820000}"/>
    <cellStyle name="Note 5 16 4 3 2 3 2" xfId="34272" xr:uid="{00000000-0005-0000-0000-0000EC820000}"/>
    <cellStyle name="Note 5 16 4 3 2 3 3" xfId="48725" xr:uid="{00000000-0005-0000-0000-0000ED820000}"/>
    <cellStyle name="Note 5 16 4 3 2 4" xfId="22436" xr:uid="{00000000-0005-0000-0000-0000EE820000}"/>
    <cellStyle name="Note 5 16 4 3 2 5" xfId="36889" xr:uid="{00000000-0005-0000-0000-0000EF820000}"/>
    <cellStyle name="Note 5 16 4 3 3" xfId="7462" xr:uid="{00000000-0005-0000-0000-0000F0820000}"/>
    <cellStyle name="Note 5 16 4 3 3 2" xfId="24897" xr:uid="{00000000-0005-0000-0000-0000F1820000}"/>
    <cellStyle name="Note 5 16 4 3 3 3" xfId="39350" xr:uid="{00000000-0005-0000-0000-0000F2820000}"/>
    <cellStyle name="Note 5 16 4 3 4" xfId="9903" xr:uid="{00000000-0005-0000-0000-0000F3820000}"/>
    <cellStyle name="Note 5 16 4 3 4 2" xfId="27338" xr:uid="{00000000-0005-0000-0000-0000F4820000}"/>
    <cellStyle name="Note 5 16 4 3 4 3" xfId="41791" xr:uid="{00000000-0005-0000-0000-0000F5820000}"/>
    <cellStyle name="Note 5 16 4 3 5" xfId="12323" xr:uid="{00000000-0005-0000-0000-0000F6820000}"/>
    <cellStyle name="Note 5 16 4 3 5 2" xfId="29758" xr:uid="{00000000-0005-0000-0000-0000F7820000}"/>
    <cellStyle name="Note 5 16 4 3 5 3" xfId="44211" xr:uid="{00000000-0005-0000-0000-0000F8820000}"/>
    <cellStyle name="Note 5 16 4 3 6" xfId="19330" xr:uid="{00000000-0005-0000-0000-0000F9820000}"/>
    <cellStyle name="Note 5 16 4 4" xfId="2490" xr:uid="{00000000-0005-0000-0000-0000FA820000}"/>
    <cellStyle name="Note 5 16 4 4 2" xfId="5001" xr:uid="{00000000-0005-0000-0000-0000FB820000}"/>
    <cellStyle name="Note 5 16 4 4 2 2" xfId="22437" xr:uid="{00000000-0005-0000-0000-0000FC820000}"/>
    <cellStyle name="Note 5 16 4 4 2 3" xfId="36890" xr:uid="{00000000-0005-0000-0000-0000FD820000}"/>
    <cellStyle name="Note 5 16 4 4 3" xfId="7463" xr:uid="{00000000-0005-0000-0000-0000FE820000}"/>
    <cellStyle name="Note 5 16 4 4 3 2" xfId="24898" xr:uid="{00000000-0005-0000-0000-0000FF820000}"/>
    <cellStyle name="Note 5 16 4 4 3 3" xfId="39351" xr:uid="{00000000-0005-0000-0000-000000830000}"/>
    <cellStyle name="Note 5 16 4 4 4" xfId="9904" xr:uid="{00000000-0005-0000-0000-000001830000}"/>
    <cellStyle name="Note 5 16 4 4 4 2" xfId="27339" xr:uid="{00000000-0005-0000-0000-000002830000}"/>
    <cellStyle name="Note 5 16 4 4 4 3" xfId="41792" xr:uid="{00000000-0005-0000-0000-000003830000}"/>
    <cellStyle name="Note 5 16 4 4 5" xfId="12324" xr:uid="{00000000-0005-0000-0000-000004830000}"/>
    <cellStyle name="Note 5 16 4 4 5 2" xfId="29759" xr:uid="{00000000-0005-0000-0000-000005830000}"/>
    <cellStyle name="Note 5 16 4 4 5 3" xfId="44212" xr:uid="{00000000-0005-0000-0000-000006830000}"/>
    <cellStyle name="Note 5 16 4 4 6" xfId="15392" xr:uid="{00000000-0005-0000-0000-000007830000}"/>
    <cellStyle name="Note 5 16 4 4 6 2" xfId="32827" xr:uid="{00000000-0005-0000-0000-000008830000}"/>
    <cellStyle name="Note 5 16 4 4 6 3" xfId="47280" xr:uid="{00000000-0005-0000-0000-000009830000}"/>
    <cellStyle name="Note 5 16 4 4 7" xfId="19331" xr:uid="{00000000-0005-0000-0000-00000A830000}"/>
    <cellStyle name="Note 5 16 4 4 8" xfId="20554" xr:uid="{00000000-0005-0000-0000-00000B830000}"/>
    <cellStyle name="Note 5 16 4 5" xfId="4998" xr:uid="{00000000-0005-0000-0000-00000C830000}"/>
    <cellStyle name="Note 5 16 4 5 2" xfId="14374" xr:uid="{00000000-0005-0000-0000-00000D830000}"/>
    <cellStyle name="Note 5 16 4 5 2 2" xfId="31809" xr:uid="{00000000-0005-0000-0000-00000E830000}"/>
    <cellStyle name="Note 5 16 4 5 2 3" xfId="46262" xr:uid="{00000000-0005-0000-0000-00000F830000}"/>
    <cellStyle name="Note 5 16 4 5 3" xfId="16835" xr:uid="{00000000-0005-0000-0000-000010830000}"/>
    <cellStyle name="Note 5 16 4 5 3 2" xfId="34270" xr:uid="{00000000-0005-0000-0000-000011830000}"/>
    <cellStyle name="Note 5 16 4 5 3 3" xfId="48723" xr:uid="{00000000-0005-0000-0000-000012830000}"/>
    <cellStyle name="Note 5 16 4 5 4" xfId="22434" xr:uid="{00000000-0005-0000-0000-000013830000}"/>
    <cellStyle name="Note 5 16 4 5 5" xfId="36887" xr:uid="{00000000-0005-0000-0000-000014830000}"/>
    <cellStyle name="Note 5 16 4 6" xfId="7460" xr:uid="{00000000-0005-0000-0000-000015830000}"/>
    <cellStyle name="Note 5 16 4 6 2" xfId="24895" xr:uid="{00000000-0005-0000-0000-000016830000}"/>
    <cellStyle name="Note 5 16 4 6 3" xfId="39348" xr:uid="{00000000-0005-0000-0000-000017830000}"/>
    <cellStyle name="Note 5 16 4 7" xfId="9901" xr:uid="{00000000-0005-0000-0000-000018830000}"/>
    <cellStyle name="Note 5 16 4 7 2" xfId="27336" xr:uid="{00000000-0005-0000-0000-000019830000}"/>
    <cellStyle name="Note 5 16 4 7 3" xfId="41789" xr:uid="{00000000-0005-0000-0000-00001A830000}"/>
    <cellStyle name="Note 5 16 4 8" xfId="12321" xr:uid="{00000000-0005-0000-0000-00001B830000}"/>
    <cellStyle name="Note 5 16 4 8 2" xfId="29756" xr:uid="{00000000-0005-0000-0000-00001C830000}"/>
    <cellStyle name="Note 5 16 4 8 3" xfId="44209" xr:uid="{00000000-0005-0000-0000-00001D830000}"/>
    <cellStyle name="Note 5 16 4 9" xfId="19328" xr:uid="{00000000-0005-0000-0000-00001E830000}"/>
    <cellStyle name="Note 5 16 5" xfId="2491" xr:uid="{00000000-0005-0000-0000-00001F830000}"/>
    <cellStyle name="Note 5 16 5 2" xfId="2492" xr:uid="{00000000-0005-0000-0000-000020830000}"/>
    <cellStyle name="Note 5 16 5 2 2" xfId="5003" xr:uid="{00000000-0005-0000-0000-000021830000}"/>
    <cellStyle name="Note 5 16 5 2 2 2" xfId="14378" xr:uid="{00000000-0005-0000-0000-000022830000}"/>
    <cellStyle name="Note 5 16 5 2 2 2 2" xfId="31813" xr:uid="{00000000-0005-0000-0000-000023830000}"/>
    <cellStyle name="Note 5 16 5 2 2 2 3" xfId="46266" xr:uid="{00000000-0005-0000-0000-000024830000}"/>
    <cellStyle name="Note 5 16 5 2 2 3" xfId="16839" xr:uid="{00000000-0005-0000-0000-000025830000}"/>
    <cellStyle name="Note 5 16 5 2 2 3 2" xfId="34274" xr:uid="{00000000-0005-0000-0000-000026830000}"/>
    <cellStyle name="Note 5 16 5 2 2 3 3" xfId="48727" xr:uid="{00000000-0005-0000-0000-000027830000}"/>
    <cellStyle name="Note 5 16 5 2 2 4" xfId="22439" xr:uid="{00000000-0005-0000-0000-000028830000}"/>
    <cellStyle name="Note 5 16 5 2 2 5" xfId="36892" xr:uid="{00000000-0005-0000-0000-000029830000}"/>
    <cellStyle name="Note 5 16 5 2 3" xfId="7465" xr:uid="{00000000-0005-0000-0000-00002A830000}"/>
    <cellStyle name="Note 5 16 5 2 3 2" xfId="24900" xr:uid="{00000000-0005-0000-0000-00002B830000}"/>
    <cellStyle name="Note 5 16 5 2 3 3" xfId="39353" xr:uid="{00000000-0005-0000-0000-00002C830000}"/>
    <cellStyle name="Note 5 16 5 2 4" xfId="9906" xr:uid="{00000000-0005-0000-0000-00002D830000}"/>
    <cellStyle name="Note 5 16 5 2 4 2" xfId="27341" xr:uid="{00000000-0005-0000-0000-00002E830000}"/>
    <cellStyle name="Note 5 16 5 2 4 3" xfId="41794" xr:uid="{00000000-0005-0000-0000-00002F830000}"/>
    <cellStyle name="Note 5 16 5 2 5" xfId="12326" xr:uid="{00000000-0005-0000-0000-000030830000}"/>
    <cellStyle name="Note 5 16 5 2 5 2" xfId="29761" xr:uid="{00000000-0005-0000-0000-000031830000}"/>
    <cellStyle name="Note 5 16 5 2 5 3" xfId="44214" xr:uid="{00000000-0005-0000-0000-000032830000}"/>
    <cellStyle name="Note 5 16 5 2 6" xfId="19333" xr:uid="{00000000-0005-0000-0000-000033830000}"/>
    <cellStyle name="Note 5 16 5 3" xfId="2493" xr:uid="{00000000-0005-0000-0000-000034830000}"/>
    <cellStyle name="Note 5 16 5 3 2" xfId="5004" xr:uid="{00000000-0005-0000-0000-000035830000}"/>
    <cellStyle name="Note 5 16 5 3 2 2" xfId="14379" xr:uid="{00000000-0005-0000-0000-000036830000}"/>
    <cellStyle name="Note 5 16 5 3 2 2 2" xfId="31814" xr:uid="{00000000-0005-0000-0000-000037830000}"/>
    <cellStyle name="Note 5 16 5 3 2 2 3" xfId="46267" xr:uid="{00000000-0005-0000-0000-000038830000}"/>
    <cellStyle name="Note 5 16 5 3 2 3" xfId="16840" xr:uid="{00000000-0005-0000-0000-000039830000}"/>
    <cellStyle name="Note 5 16 5 3 2 3 2" xfId="34275" xr:uid="{00000000-0005-0000-0000-00003A830000}"/>
    <cellStyle name="Note 5 16 5 3 2 3 3" xfId="48728" xr:uid="{00000000-0005-0000-0000-00003B830000}"/>
    <cellStyle name="Note 5 16 5 3 2 4" xfId="22440" xr:uid="{00000000-0005-0000-0000-00003C830000}"/>
    <cellStyle name="Note 5 16 5 3 2 5" xfId="36893" xr:uid="{00000000-0005-0000-0000-00003D830000}"/>
    <cellStyle name="Note 5 16 5 3 3" xfId="7466" xr:uid="{00000000-0005-0000-0000-00003E830000}"/>
    <cellStyle name="Note 5 16 5 3 3 2" xfId="24901" xr:uid="{00000000-0005-0000-0000-00003F830000}"/>
    <cellStyle name="Note 5 16 5 3 3 3" xfId="39354" xr:uid="{00000000-0005-0000-0000-000040830000}"/>
    <cellStyle name="Note 5 16 5 3 4" xfId="9907" xr:uid="{00000000-0005-0000-0000-000041830000}"/>
    <cellStyle name="Note 5 16 5 3 4 2" xfId="27342" xr:uid="{00000000-0005-0000-0000-000042830000}"/>
    <cellStyle name="Note 5 16 5 3 4 3" xfId="41795" xr:uid="{00000000-0005-0000-0000-000043830000}"/>
    <cellStyle name="Note 5 16 5 3 5" xfId="12327" xr:uid="{00000000-0005-0000-0000-000044830000}"/>
    <cellStyle name="Note 5 16 5 3 5 2" xfId="29762" xr:uid="{00000000-0005-0000-0000-000045830000}"/>
    <cellStyle name="Note 5 16 5 3 5 3" xfId="44215" xr:uid="{00000000-0005-0000-0000-000046830000}"/>
    <cellStyle name="Note 5 16 5 3 6" xfId="19334" xr:uid="{00000000-0005-0000-0000-000047830000}"/>
    <cellStyle name="Note 5 16 5 4" xfId="2494" xr:uid="{00000000-0005-0000-0000-000048830000}"/>
    <cellStyle name="Note 5 16 5 4 2" xfId="5005" xr:uid="{00000000-0005-0000-0000-000049830000}"/>
    <cellStyle name="Note 5 16 5 4 2 2" xfId="22441" xr:uid="{00000000-0005-0000-0000-00004A830000}"/>
    <cellStyle name="Note 5 16 5 4 2 3" xfId="36894" xr:uid="{00000000-0005-0000-0000-00004B830000}"/>
    <cellStyle name="Note 5 16 5 4 3" xfId="7467" xr:uid="{00000000-0005-0000-0000-00004C830000}"/>
    <cellStyle name="Note 5 16 5 4 3 2" xfId="24902" xr:uid="{00000000-0005-0000-0000-00004D830000}"/>
    <cellStyle name="Note 5 16 5 4 3 3" xfId="39355" xr:uid="{00000000-0005-0000-0000-00004E830000}"/>
    <cellStyle name="Note 5 16 5 4 4" xfId="9908" xr:uid="{00000000-0005-0000-0000-00004F830000}"/>
    <cellStyle name="Note 5 16 5 4 4 2" xfId="27343" xr:uid="{00000000-0005-0000-0000-000050830000}"/>
    <cellStyle name="Note 5 16 5 4 4 3" xfId="41796" xr:uid="{00000000-0005-0000-0000-000051830000}"/>
    <cellStyle name="Note 5 16 5 4 5" xfId="12328" xr:uid="{00000000-0005-0000-0000-000052830000}"/>
    <cellStyle name="Note 5 16 5 4 5 2" xfId="29763" xr:uid="{00000000-0005-0000-0000-000053830000}"/>
    <cellStyle name="Note 5 16 5 4 5 3" xfId="44216" xr:uid="{00000000-0005-0000-0000-000054830000}"/>
    <cellStyle name="Note 5 16 5 4 6" xfId="15393" xr:uid="{00000000-0005-0000-0000-000055830000}"/>
    <cellStyle name="Note 5 16 5 4 6 2" xfId="32828" xr:uid="{00000000-0005-0000-0000-000056830000}"/>
    <cellStyle name="Note 5 16 5 4 6 3" xfId="47281" xr:uid="{00000000-0005-0000-0000-000057830000}"/>
    <cellStyle name="Note 5 16 5 4 7" xfId="19335" xr:uid="{00000000-0005-0000-0000-000058830000}"/>
    <cellStyle name="Note 5 16 5 4 8" xfId="20555" xr:uid="{00000000-0005-0000-0000-000059830000}"/>
    <cellStyle name="Note 5 16 5 5" xfId="5002" xr:uid="{00000000-0005-0000-0000-00005A830000}"/>
    <cellStyle name="Note 5 16 5 5 2" xfId="14377" xr:uid="{00000000-0005-0000-0000-00005B830000}"/>
    <cellStyle name="Note 5 16 5 5 2 2" xfId="31812" xr:uid="{00000000-0005-0000-0000-00005C830000}"/>
    <cellStyle name="Note 5 16 5 5 2 3" xfId="46265" xr:uid="{00000000-0005-0000-0000-00005D830000}"/>
    <cellStyle name="Note 5 16 5 5 3" xfId="16838" xr:uid="{00000000-0005-0000-0000-00005E830000}"/>
    <cellStyle name="Note 5 16 5 5 3 2" xfId="34273" xr:uid="{00000000-0005-0000-0000-00005F830000}"/>
    <cellStyle name="Note 5 16 5 5 3 3" xfId="48726" xr:uid="{00000000-0005-0000-0000-000060830000}"/>
    <cellStyle name="Note 5 16 5 5 4" xfId="22438" xr:uid="{00000000-0005-0000-0000-000061830000}"/>
    <cellStyle name="Note 5 16 5 5 5" xfId="36891" xr:uid="{00000000-0005-0000-0000-000062830000}"/>
    <cellStyle name="Note 5 16 5 6" xfId="7464" xr:uid="{00000000-0005-0000-0000-000063830000}"/>
    <cellStyle name="Note 5 16 5 6 2" xfId="24899" xr:uid="{00000000-0005-0000-0000-000064830000}"/>
    <cellStyle name="Note 5 16 5 6 3" xfId="39352" xr:uid="{00000000-0005-0000-0000-000065830000}"/>
    <cellStyle name="Note 5 16 5 7" xfId="9905" xr:uid="{00000000-0005-0000-0000-000066830000}"/>
    <cellStyle name="Note 5 16 5 7 2" xfId="27340" xr:uid="{00000000-0005-0000-0000-000067830000}"/>
    <cellStyle name="Note 5 16 5 7 3" xfId="41793" xr:uid="{00000000-0005-0000-0000-000068830000}"/>
    <cellStyle name="Note 5 16 5 8" xfId="12325" xr:uid="{00000000-0005-0000-0000-000069830000}"/>
    <cellStyle name="Note 5 16 5 8 2" xfId="29760" xr:uid="{00000000-0005-0000-0000-00006A830000}"/>
    <cellStyle name="Note 5 16 5 8 3" xfId="44213" xr:uid="{00000000-0005-0000-0000-00006B830000}"/>
    <cellStyle name="Note 5 16 5 9" xfId="19332" xr:uid="{00000000-0005-0000-0000-00006C830000}"/>
    <cellStyle name="Note 5 16 6" xfId="2495" xr:uid="{00000000-0005-0000-0000-00006D830000}"/>
    <cellStyle name="Note 5 16 6 2" xfId="5006" xr:uid="{00000000-0005-0000-0000-00006E830000}"/>
    <cellStyle name="Note 5 16 6 2 2" xfId="14380" xr:uid="{00000000-0005-0000-0000-00006F830000}"/>
    <cellStyle name="Note 5 16 6 2 2 2" xfId="31815" xr:uid="{00000000-0005-0000-0000-000070830000}"/>
    <cellStyle name="Note 5 16 6 2 2 3" xfId="46268" xr:uid="{00000000-0005-0000-0000-000071830000}"/>
    <cellStyle name="Note 5 16 6 2 3" xfId="16841" xr:uid="{00000000-0005-0000-0000-000072830000}"/>
    <cellStyle name="Note 5 16 6 2 3 2" xfId="34276" xr:uid="{00000000-0005-0000-0000-000073830000}"/>
    <cellStyle name="Note 5 16 6 2 3 3" xfId="48729" xr:uid="{00000000-0005-0000-0000-000074830000}"/>
    <cellStyle name="Note 5 16 6 2 4" xfId="22442" xr:uid="{00000000-0005-0000-0000-000075830000}"/>
    <cellStyle name="Note 5 16 6 2 5" xfId="36895" xr:uid="{00000000-0005-0000-0000-000076830000}"/>
    <cellStyle name="Note 5 16 6 3" xfId="7468" xr:uid="{00000000-0005-0000-0000-000077830000}"/>
    <cellStyle name="Note 5 16 6 3 2" xfId="24903" xr:uid="{00000000-0005-0000-0000-000078830000}"/>
    <cellStyle name="Note 5 16 6 3 3" xfId="39356" xr:uid="{00000000-0005-0000-0000-000079830000}"/>
    <cellStyle name="Note 5 16 6 4" xfId="9909" xr:uid="{00000000-0005-0000-0000-00007A830000}"/>
    <cellStyle name="Note 5 16 6 4 2" xfId="27344" xr:uid="{00000000-0005-0000-0000-00007B830000}"/>
    <cellStyle name="Note 5 16 6 4 3" xfId="41797" xr:uid="{00000000-0005-0000-0000-00007C830000}"/>
    <cellStyle name="Note 5 16 6 5" xfId="12329" xr:uid="{00000000-0005-0000-0000-00007D830000}"/>
    <cellStyle name="Note 5 16 6 5 2" xfId="29764" xr:uid="{00000000-0005-0000-0000-00007E830000}"/>
    <cellStyle name="Note 5 16 6 5 3" xfId="44217" xr:uid="{00000000-0005-0000-0000-00007F830000}"/>
    <cellStyle name="Note 5 16 6 6" xfId="19336" xr:uid="{00000000-0005-0000-0000-000080830000}"/>
    <cellStyle name="Note 5 16 7" xfId="2496" xr:uid="{00000000-0005-0000-0000-000081830000}"/>
    <cellStyle name="Note 5 16 7 2" xfId="5007" xr:uid="{00000000-0005-0000-0000-000082830000}"/>
    <cellStyle name="Note 5 16 7 2 2" xfId="14381" xr:uid="{00000000-0005-0000-0000-000083830000}"/>
    <cellStyle name="Note 5 16 7 2 2 2" xfId="31816" xr:uid="{00000000-0005-0000-0000-000084830000}"/>
    <cellStyle name="Note 5 16 7 2 2 3" xfId="46269" xr:uid="{00000000-0005-0000-0000-000085830000}"/>
    <cellStyle name="Note 5 16 7 2 3" xfId="16842" xr:uid="{00000000-0005-0000-0000-000086830000}"/>
    <cellStyle name="Note 5 16 7 2 3 2" xfId="34277" xr:uid="{00000000-0005-0000-0000-000087830000}"/>
    <cellStyle name="Note 5 16 7 2 3 3" xfId="48730" xr:uid="{00000000-0005-0000-0000-000088830000}"/>
    <cellStyle name="Note 5 16 7 2 4" xfId="22443" xr:uid="{00000000-0005-0000-0000-000089830000}"/>
    <cellStyle name="Note 5 16 7 2 5" xfId="36896" xr:uid="{00000000-0005-0000-0000-00008A830000}"/>
    <cellStyle name="Note 5 16 7 3" xfId="7469" xr:uid="{00000000-0005-0000-0000-00008B830000}"/>
    <cellStyle name="Note 5 16 7 3 2" xfId="24904" xr:uid="{00000000-0005-0000-0000-00008C830000}"/>
    <cellStyle name="Note 5 16 7 3 3" xfId="39357" xr:uid="{00000000-0005-0000-0000-00008D830000}"/>
    <cellStyle name="Note 5 16 7 4" xfId="9910" xr:uid="{00000000-0005-0000-0000-00008E830000}"/>
    <cellStyle name="Note 5 16 7 4 2" xfId="27345" xr:uid="{00000000-0005-0000-0000-00008F830000}"/>
    <cellStyle name="Note 5 16 7 4 3" xfId="41798" xr:uid="{00000000-0005-0000-0000-000090830000}"/>
    <cellStyle name="Note 5 16 7 5" xfId="12330" xr:uid="{00000000-0005-0000-0000-000091830000}"/>
    <cellStyle name="Note 5 16 7 5 2" xfId="29765" xr:uid="{00000000-0005-0000-0000-000092830000}"/>
    <cellStyle name="Note 5 16 7 5 3" xfId="44218" xr:uid="{00000000-0005-0000-0000-000093830000}"/>
    <cellStyle name="Note 5 16 7 6" xfId="19337" xr:uid="{00000000-0005-0000-0000-000094830000}"/>
    <cellStyle name="Note 5 16 8" xfId="2497" xr:uid="{00000000-0005-0000-0000-000095830000}"/>
    <cellStyle name="Note 5 16 8 2" xfId="5008" xr:uid="{00000000-0005-0000-0000-000096830000}"/>
    <cellStyle name="Note 5 16 8 2 2" xfId="22444" xr:uid="{00000000-0005-0000-0000-000097830000}"/>
    <cellStyle name="Note 5 16 8 2 3" xfId="36897" xr:uid="{00000000-0005-0000-0000-000098830000}"/>
    <cellStyle name="Note 5 16 8 3" xfId="7470" xr:uid="{00000000-0005-0000-0000-000099830000}"/>
    <cellStyle name="Note 5 16 8 3 2" xfId="24905" xr:uid="{00000000-0005-0000-0000-00009A830000}"/>
    <cellStyle name="Note 5 16 8 3 3" xfId="39358" xr:uid="{00000000-0005-0000-0000-00009B830000}"/>
    <cellStyle name="Note 5 16 8 4" xfId="9911" xr:uid="{00000000-0005-0000-0000-00009C830000}"/>
    <cellStyle name="Note 5 16 8 4 2" xfId="27346" xr:uid="{00000000-0005-0000-0000-00009D830000}"/>
    <cellStyle name="Note 5 16 8 4 3" xfId="41799" xr:uid="{00000000-0005-0000-0000-00009E830000}"/>
    <cellStyle name="Note 5 16 8 5" xfId="12331" xr:uid="{00000000-0005-0000-0000-00009F830000}"/>
    <cellStyle name="Note 5 16 8 5 2" xfId="29766" xr:uid="{00000000-0005-0000-0000-0000A0830000}"/>
    <cellStyle name="Note 5 16 8 5 3" xfId="44219" xr:uid="{00000000-0005-0000-0000-0000A1830000}"/>
    <cellStyle name="Note 5 16 8 6" xfId="15394" xr:uid="{00000000-0005-0000-0000-0000A2830000}"/>
    <cellStyle name="Note 5 16 8 6 2" xfId="32829" xr:uid="{00000000-0005-0000-0000-0000A3830000}"/>
    <cellStyle name="Note 5 16 8 6 3" xfId="47282" xr:uid="{00000000-0005-0000-0000-0000A4830000}"/>
    <cellStyle name="Note 5 16 8 7" xfId="19338" xr:uid="{00000000-0005-0000-0000-0000A5830000}"/>
    <cellStyle name="Note 5 16 8 8" xfId="20556" xr:uid="{00000000-0005-0000-0000-0000A6830000}"/>
    <cellStyle name="Note 5 16 9" xfId="4989" xr:uid="{00000000-0005-0000-0000-0000A7830000}"/>
    <cellStyle name="Note 5 16 9 2" xfId="14367" xr:uid="{00000000-0005-0000-0000-0000A8830000}"/>
    <cellStyle name="Note 5 16 9 2 2" xfId="31802" xr:uid="{00000000-0005-0000-0000-0000A9830000}"/>
    <cellStyle name="Note 5 16 9 2 3" xfId="46255" xr:uid="{00000000-0005-0000-0000-0000AA830000}"/>
    <cellStyle name="Note 5 16 9 3" xfId="16828" xr:uid="{00000000-0005-0000-0000-0000AB830000}"/>
    <cellStyle name="Note 5 16 9 3 2" xfId="34263" xr:uid="{00000000-0005-0000-0000-0000AC830000}"/>
    <cellStyle name="Note 5 16 9 3 3" xfId="48716" xr:uid="{00000000-0005-0000-0000-0000AD830000}"/>
    <cellStyle name="Note 5 16 9 4" xfId="22425" xr:uid="{00000000-0005-0000-0000-0000AE830000}"/>
    <cellStyle name="Note 5 16 9 5" xfId="36878" xr:uid="{00000000-0005-0000-0000-0000AF830000}"/>
    <cellStyle name="Note 5 17" xfId="2498" xr:uid="{00000000-0005-0000-0000-0000B0830000}"/>
    <cellStyle name="Note 5 17 10" xfId="7471" xr:uid="{00000000-0005-0000-0000-0000B1830000}"/>
    <cellStyle name="Note 5 17 10 2" xfId="24906" xr:uid="{00000000-0005-0000-0000-0000B2830000}"/>
    <cellStyle name="Note 5 17 10 3" xfId="39359" xr:uid="{00000000-0005-0000-0000-0000B3830000}"/>
    <cellStyle name="Note 5 17 11" xfId="9912" xr:uid="{00000000-0005-0000-0000-0000B4830000}"/>
    <cellStyle name="Note 5 17 11 2" xfId="27347" xr:uid="{00000000-0005-0000-0000-0000B5830000}"/>
    <cellStyle name="Note 5 17 11 3" xfId="41800" xr:uid="{00000000-0005-0000-0000-0000B6830000}"/>
    <cellStyle name="Note 5 17 12" xfId="12332" xr:uid="{00000000-0005-0000-0000-0000B7830000}"/>
    <cellStyle name="Note 5 17 12 2" xfId="29767" xr:uid="{00000000-0005-0000-0000-0000B8830000}"/>
    <cellStyle name="Note 5 17 12 3" xfId="44220" xr:uid="{00000000-0005-0000-0000-0000B9830000}"/>
    <cellStyle name="Note 5 17 13" xfId="19339" xr:uid="{00000000-0005-0000-0000-0000BA830000}"/>
    <cellStyle name="Note 5 17 2" xfId="2499" xr:uid="{00000000-0005-0000-0000-0000BB830000}"/>
    <cellStyle name="Note 5 17 2 2" xfId="2500" xr:uid="{00000000-0005-0000-0000-0000BC830000}"/>
    <cellStyle name="Note 5 17 2 2 2" xfId="5011" xr:uid="{00000000-0005-0000-0000-0000BD830000}"/>
    <cellStyle name="Note 5 17 2 2 2 2" xfId="14384" xr:uid="{00000000-0005-0000-0000-0000BE830000}"/>
    <cellStyle name="Note 5 17 2 2 2 2 2" xfId="31819" xr:uid="{00000000-0005-0000-0000-0000BF830000}"/>
    <cellStyle name="Note 5 17 2 2 2 2 3" xfId="46272" xr:uid="{00000000-0005-0000-0000-0000C0830000}"/>
    <cellStyle name="Note 5 17 2 2 2 3" xfId="16845" xr:uid="{00000000-0005-0000-0000-0000C1830000}"/>
    <cellStyle name="Note 5 17 2 2 2 3 2" xfId="34280" xr:uid="{00000000-0005-0000-0000-0000C2830000}"/>
    <cellStyle name="Note 5 17 2 2 2 3 3" xfId="48733" xr:uid="{00000000-0005-0000-0000-0000C3830000}"/>
    <cellStyle name="Note 5 17 2 2 2 4" xfId="22447" xr:uid="{00000000-0005-0000-0000-0000C4830000}"/>
    <cellStyle name="Note 5 17 2 2 2 5" xfId="36900" xr:uid="{00000000-0005-0000-0000-0000C5830000}"/>
    <cellStyle name="Note 5 17 2 2 3" xfId="7473" xr:uid="{00000000-0005-0000-0000-0000C6830000}"/>
    <cellStyle name="Note 5 17 2 2 3 2" xfId="24908" xr:uid="{00000000-0005-0000-0000-0000C7830000}"/>
    <cellStyle name="Note 5 17 2 2 3 3" xfId="39361" xr:uid="{00000000-0005-0000-0000-0000C8830000}"/>
    <cellStyle name="Note 5 17 2 2 4" xfId="9914" xr:uid="{00000000-0005-0000-0000-0000C9830000}"/>
    <cellStyle name="Note 5 17 2 2 4 2" xfId="27349" xr:uid="{00000000-0005-0000-0000-0000CA830000}"/>
    <cellStyle name="Note 5 17 2 2 4 3" xfId="41802" xr:uid="{00000000-0005-0000-0000-0000CB830000}"/>
    <cellStyle name="Note 5 17 2 2 5" xfId="12334" xr:uid="{00000000-0005-0000-0000-0000CC830000}"/>
    <cellStyle name="Note 5 17 2 2 5 2" xfId="29769" xr:uid="{00000000-0005-0000-0000-0000CD830000}"/>
    <cellStyle name="Note 5 17 2 2 5 3" xfId="44222" xr:uid="{00000000-0005-0000-0000-0000CE830000}"/>
    <cellStyle name="Note 5 17 2 2 6" xfId="19341" xr:uid="{00000000-0005-0000-0000-0000CF830000}"/>
    <cellStyle name="Note 5 17 2 3" xfId="2501" xr:uid="{00000000-0005-0000-0000-0000D0830000}"/>
    <cellStyle name="Note 5 17 2 3 2" xfId="5012" xr:uid="{00000000-0005-0000-0000-0000D1830000}"/>
    <cellStyle name="Note 5 17 2 3 2 2" xfId="14385" xr:uid="{00000000-0005-0000-0000-0000D2830000}"/>
    <cellStyle name="Note 5 17 2 3 2 2 2" xfId="31820" xr:uid="{00000000-0005-0000-0000-0000D3830000}"/>
    <cellStyle name="Note 5 17 2 3 2 2 3" xfId="46273" xr:uid="{00000000-0005-0000-0000-0000D4830000}"/>
    <cellStyle name="Note 5 17 2 3 2 3" xfId="16846" xr:uid="{00000000-0005-0000-0000-0000D5830000}"/>
    <cellStyle name="Note 5 17 2 3 2 3 2" xfId="34281" xr:uid="{00000000-0005-0000-0000-0000D6830000}"/>
    <cellStyle name="Note 5 17 2 3 2 3 3" xfId="48734" xr:uid="{00000000-0005-0000-0000-0000D7830000}"/>
    <cellStyle name="Note 5 17 2 3 2 4" xfId="22448" xr:uid="{00000000-0005-0000-0000-0000D8830000}"/>
    <cellStyle name="Note 5 17 2 3 2 5" xfId="36901" xr:uid="{00000000-0005-0000-0000-0000D9830000}"/>
    <cellStyle name="Note 5 17 2 3 3" xfId="7474" xr:uid="{00000000-0005-0000-0000-0000DA830000}"/>
    <cellStyle name="Note 5 17 2 3 3 2" xfId="24909" xr:uid="{00000000-0005-0000-0000-0000DB830000}"/>
    <cellStyle name="Note 5 17 2 3 3 3" xfId="39362" xr:uid="{00000000-0005-0000-0000-0000DC830000}"/>
    <cellStyle name="Note 5 17 2 3 4" xfId="9915" xr:uid="{00000000-0005-0000-0000-0000DD830000}"/>
    <cellStyle name="Note 5 17 2 3 4 2" xfId="27350" xr:uid="{00000000-0005-0000-0000-0000DE830000}"/>
    <cellStyle name="Note 5 17 2 3 4 3" xfId="41803" xr:uid="{00000000-0005-0000-0000-0000DF830000}"/>
    <cellStyle name="Note 5 17 2 3 5" xfId="12335" xr:uid="{00000000-0005-0000-0000-0000E0830000}"/>
    <cellStyle name="Note 5 17 2 3 5 2" xfId="29770" xr:uid="{00000000-0005-0000-0000-0000E1830000}"/>
    <cellStyle name="Note 5 17 2 3 5 3" xfId="44223" xr:uid="{00000000-0005-0000-0000-0000E2830000}"/>
    <cellStyle name="Note 5 17 2 3 6" xfId="19342" xr:uid="{00000000-0005-0000-0000-0000E3830000}"/>
    <cellStyle name="Note 5 17 2 4" xfId="2502" xr:uid="{00000000-0005-0000-0000-0000E4830000}"/>
    <cellStyle name="Note 5 17 2 4 2" xfId="5013" xr:uid="{00000000-0005-0000-0000-0000E5830000}"/>
    <cellStyle name="Note 5 17 2 4 2 2" xfId="22449" xr:uid="{00000000-0005-0000-0000-0000E6830000}"/>
    <cellStyle name="Note 5 17 2 4 2 3" xfId="36902" xr:uid="{00000000-0005-0000-0000-0000E7830000}"/>
    <cellStyle name="Note 5 17 2 4 3" xfId="7475" xr:uid="{00000000-0005-0000-0000-0000E8830000}"/>
    <cellStyle name="Note 5 17 2 4 3 2" xfId="24910" xr:uid="{00000000-0005-0000-0000-0000E9830000}"/>
    <cellStyle name="Note 5 17 2 4 3 3" xfId="39363" xr:uid="{00000000-0005-0000-0000-0000EA830000}"/>
    <cellStyle name="Note 5 17 2 4 4" xfId="9916" xr:uid="{00000000-0005-0000-0000-0000EB830000}"/>
    <cellStyle name="Note 5 17 2 4 4 2" xfId="27351" xr:uid="{00000000-0005-0000-0000-0000EC830000}"/>
    <cellStyle name="Note 5 17 2 4 4 3" xfId="41804" xr:uid="{00000000-0005-0000-0000-0000ED830000}"/>
    <cellStyle name="Note 5 17 2 4 5" xfId="12336" xr:uid="{00000000-0005-0000-0000-0000EE830000}"/>
    <cellStyle name="Note 5 17 2 4 5 2" xfId="29771" xr:uid="{00000000-0005-0000-0000-0000EF830000}"/>
    <cellStyle name="Note 5 17 2 4 5 3" xfId="44224" xr:uid="{00000000-0005-0000-0000-0000F0830000}"/>
    <cellStyle name="Note 5 17 2 4 6" xfId="15395" xr:uid="{00000000-0005-0000-0000-0000F1830000}"/>
    <cellStyle name="Note 5 17 2 4 6 2" xfId="32830" xr:uid="{00000000-0005-0000-0000-0000F2830000}"/>
    <cellStyle name="Note 5 17 2 4 6 3" xfId="47283" xr:uid="{00000000-0005-0000-0000-0000F3830000}"/>
    <cellStyle name="Note 5 17 2 4 7" xfId="19343" xr:uid="{00000000-0005-0000-0000-0000F4830000}"/>
    <cellStyle name="Note 5 17 2 4 8" xfId="20557" xr:uid="{00000000-0005-0000-0000-0000F5830000}"/>
    <cellStyle name="Note 5 17 2 5" xfId="5010" xr:uid="{00000000-0005-0000-0000-0000F6830000}"/>
    <cellStyle name="Note 5 17 2 5 2" xfId="14383" xr:uid="{00000000-0005-0000-0000-0000F7830000}"/>
    <cellStyle name="Note 5 17 2 5 2 2" xfId="31818" xr:uid="{00000000-0005-0000-0000-0000F8830000}"/>
    <cellStyle name="Note 5 17 2 5 2 3" xfId="46271" xr:uid="{00000000-0005-0000-0000-0000F9830000}"/>
    <cellStyle name="Note 5 17 2 5 3" xfId="16844" xr:uid="{00000000-0005-0000-0000-0000FA830000}"/>
    <cellStyle name="Note 5 17 2 5 3 2" xfId="34279" xr:uid="{00000000-0005-0000-0000-0000FB830000}"/>
    <cellStyle name="Note 5 17 2 5 3 3" xfId="48732" xr:uid="{00000000-0005-0000-0000-0000FC830000}"/>
    <cellStyle name="Note 5 17 2 5 4" xfId="22446" xr:uid="{00000000-0005-0000-0000-0000FD830000}"/>
    <cellStyle name="Note 5 17 2 5 5" xfId="36899" xr:uid="{00000000-0005-0000-0000-0000FE830000}"/>
    <cellStyle name="Note 5 17 2 6" xfId="7472" xr:uid="{00000000-0005-0000-0000-0000FF830000}"/>
    <cellStyle name="Note 5 17 2 6 2" xfId="24907" xr:uid="{00000000-0005-0000-0000-000000840000}"/>
    <cellStyle name="Note 5 17 2 6 3" xfId="39360" xr:uid="{00000000-0005-0000-0000-000001840000}"/>
    <cellStyle name="Note 5 17 2 7" xfId="9913" xr:uid="{00000000-0005-0000-0000-000002840000}"/>
    <cellStyle name="Note 5 17 2 7 2" xfId="27348" xr:uid="{00000000-0005-0000-0000-000003840000}"/>
    <cellStyle name="Note 5 17 2 7 3" xfId="41801" xr:uid="{00000000-0005-0000-0000-000004840000}"/>
    <cellStyle name="Note 5 17 2 8" xfId="12333" xr:uid="{00000000-0005-0000-0000-000005840000}"/>
    <cellStyle name="Note 5 17 2 8 2" xfId="29768" xr:uid="{00000000-0005-0000-0000-000006840000}"/>
    <cellStyle name="Note 5 17 2 8 3" xfId="44221" xr:uid="{00000000-0005-0000-0000-000007840000}"/>
    <cellStyle name="Note 5 17 2 9" xfId="19340" xr:uid="{00000000-0005-0000-0000-000008840000}"/>
    <cellStyle name="Note 5 17 3" xfId="2503" xr:uid="{00000000-0005-0000-0000-000009840000}"/>
    <cellStyle name="Note 5 17 3 2" xfId="2504" xr:uid="{00000000-0005-0000-0000-00000A840000}"/>
    <cellStyle name="Note 5 17 3 2 2" xfId="5015" xr:uid="{00000000-0005-0000-0000-00000B840000}"/>
    <cellStyle name="Note 5 17 3 2 2 2" xfId="14387" xr:uid="{00000000-0005-0000-0000-00000C840000}"/>
    <cellStyle name="Note 5 17 3 2 2 2 2" xfId="31822" xr:uid="{00000000-0005-0000-0000-00000D840000}"/>
    <cellStyle name="Note 5 17 3 2 2 2 3" xfId="46275" xr:uid="{00000000-0005-0000-0000-00000E840000}"/>
    <cellStyle name="Note 5 17 3 2 2 3" xfId="16848" xr:uid="{00000000-0005-0000-0000-00000F840000}"/>
    <cellStyle name="Note 5 17 3 2 2 3 2" xfId="34283" xr:uid="{00000000-0005-0000-0000-000010840000}"/>
    <cellStyle name="Note 5 17 3 2 2 3 3" xfId="48736" xr:uid="{00000000-0005-0000-0000-000011840000}"/>
    <cellStyle name="Note 5 17 3 2 2 4" xfId="22451" xr:uid="{00000000-0005-0000-0000-000012840000}"/>
    <cellStyle name="Note 5 17 3 2 2 5" xfId="36904" xr:uid="{00000000-0005-0000-0000-000013840000}"/>
    <cellStyle name="Note 5 17 3 2 3" xfId="7477" xr:uid="{00000000-0005-0000-0000-000014840000}"/>
    <cellStyle name="Note 5 17 3 2 3 2" xfId="24912" xr:uid="{00000000-0005-0000-0000-000015840000}"/>
    <cellStyle name="Note 5 17 3 2 3 3" xfId="39365" xr:uid="{00000000-0005-0000-0000-000016840000}"/>
    <cellStyle name="Note 5 17 3 2 4" xfId="9918" xr:uid="{00000000-0005-0000-0000-000017840000}"/>
    <cellStyle name="Note 5 17 3 2 4 2" xfId="27353" xr:uid="{00000000-0005-0000-0000-000018840000}"/>
    <cellStyle name="Note 5 17 3 2 4 3" xfId="41806" xr:uid="{00000000-0005-0000-0000-000019840000}"/>
    <cellStyle name="Note 5 17 3 2 5" xfId="12338" xr:uid="{00000000-0005-0000-0000-00001A840000}"/>
    <cellStyle name="Note 5 17 3 2 5 2" xfId="29773" xr:uid="{00000000-0005-0000-0000-00001B840000}"/>
    <cellStyle name="Note 5 17 3 2 5 3" xfId="44226" xr:uid="{00000000-0005-0000-0000-00001C840000}"/>
    <cellStyle name="Note 5 17 3 2 6" xfId="19345" xr:uid="{00000000-0005-0000-0000-00001D840000}"/>
    <cellStyle name="Note 5 17 3 3" xfId="2505" xr:uid="{00000000-0005-0000-0000-00001E840000}"/>
    <cellStyle name="Note 5 17 3 3 2" xfId="5016" xr:uid="{00000000-0005-0000-0000-00001F840000}"/>
    <cellStyle name="Note 5 17 3 3 2 2" xfId="14388" xr:uid="{00000000-0005-0000-0000-000020840000}"/>
    <cellStyle name="Note 5 17 3 3 2 2 2" xfId="31823" xr:uid="{00000000-0005-0000-0000-000021840000}"/>
    <cellStyle name="Note 5 17 3 3 2 2 3" xfId="46276" xr:uid="{00000000-0005-0000-0000-000022840000}"/>
    <cellStyle name="Note 5 17 3 3 2 3" xfId="16849" xr:uid="{00000000-0005-0000-0000-000023840000}"/>
    <cellStyle name="Note 5 17 3 3 2 3 2" xfId="34284" xr:uid="{00000000-0005-0000-0000-000024840000}"/>
    <cellStyle name="Note 5 17 3 3 2 3 3" xfId="48737" xr:uid="{00000000-0005-0000-0000-000025840000}"/>
    <cellStyle name="Note 5 17 3 3 2 4" xfId="22452" xr:uid="{00000000-0005-0000-0000-000026840000}"/>
    <cellStyle name="Note 5 17 3 3 2 5" xfId="36905" xr:uid="{00000000-0005-0000-0000-000027840000}"/>
    <cellStyle name="Note 5 17 3 3 3" xfId="7478" xr:uid="{00000000-0005-0000-0000-000028840000}"/>
    <cellStyle name="Note 5 17 3 3 3 2" xfId="24913" xr:uid="{00000000-0005-0000-0000-000029840000}"/>
    <cellStyle name="Note 5 17 3 3 3 3" xfId="39366" xr:uid="{00000000-0005-0000-0000-00002A840000}"/>
    <cellStyle name="Note 5 17 3 3 4" xfId="9919" xr:uid="{00000000-0005-0000-0000-00002B840000}"/>
    <cellStyle name="Note 5 17 3 3 4 2" xfId="27354" xr:uid="{00000000-0005-0000-0000-00002C840000}"/>
    <cellStyle name="Note 5 17 3 3 4 3" xfId="41807" xr:uid="{00000000-0005-0000-0000-00002D840000}"/>
    <cellStyle name="Note 5 17 3 3 5" xfId="12339" xr:uid="{00000000-0005-0000-0000-00002E840000}"/>
    <cellStyle name="Note 5 17 3 3 5 2" xfId="29774" xr:uid="{00000000-0005-0000-0000-00002F840000}"/>
    <cellStyle name="Note 5 17 3 3 5 3" xfId="44227" xr:uid="{00000000-0005-0000-0000-000030840000}"/>
    <cellStyle name="Note 5 17 3 3 6" xfId="19346" xr:uid="{00000000-0005-0000-0000-000031840000}"/>
    <cellStyle name="Note 5 17 3 4" xfId="2506" xr:uid="{00000000-0005-0000-0000-000032840000}"/>
    <cellStyle name="Note 5 17 3 4 2" xfId="5017" xr:uid="{00000000-0005-0000-0000-000033840000}"/>
    <cellStyle name="Note 5 17 3 4 2 2" xfId="22453" xr:uid="{00000000-0005-0000-0000-000034840000}"/>
    <cellStyle name="Note 5 17 3 4 2 3" xfId="36906" xr:uid="{00000000-0005-0000-0000-000035840000}"/>
    <cellStyle name="Note 5 17 3 4 3" xfId="7479" xr:uid="{00000000-0005-0000-0000-000036840000}"/>
    <cellStyle name="Note 5 17 3 4 3 2" xfId="24914" xr:uid="{00000000-0005-0000-0000-000037840000}"/>
    <cellStyle name="Note 5 17 3 4 3 3" xfId="39367" xr:uid="{00000000-0005-0000-0000-000038840000}"/>
    <cellStyle name="Note 5 17 3 4 4" xfId="9920" xr:uid="{00000000-0005-0000-0000-000039840000}"/>
    <cellStyle name="Note 5 17 3 4 4 2" xfId="27355" xr:uid="{00000000-0005-0000-0000-00003A840000}"/>
    <cellStyle name="Note 5 17 3 4 4 3" xfId="41808" xr:uid="{00000000-0005-0000-0000-00003B840000}"/>
    <cellStyle name="Note 5 17 3 4 5" xfId="12340" xr:uid="{00000000-0005-0000-0000-00003C840000}"/>
    <cellStyle name="Note 5 17 3 4 5 2" xfId="29775" xr:uid="{00000000-0005-0000-0000-00003D840000}"/>
    <cellStyle name="Note 5 17 3 4 5 3" xfId="44228" xr:uid="{00000000-0005-0000-0000-00003E840000}"/>
    <cellStyle name="Note 5 17 3 4 6" xfId="15396" xr:uid="{00000000-0005-0000-0000-00003F840000}"/>
    <cellStyle name="Note 5 17 3 4 6 2" xfId="32831" xr:uid="{00000000-0005-0000-0000-000040840000}"/>
    <cellStyle name="Note 5 17 3 4 6 3" xfId="47284" xr:uid="{00000000-0005-0000-0000-000041840000}"/>
    <cellStyle name="Note 5 17 3 4 7" xfId="19347" xr:uid="{00000000-0005-0000-0000-000042840000}"/>
    <cellStyle name="Note 5 17 3 4 8" xfId="20558" xr:uid="{00000000-0005-0000-0000-000043840000}"/>
    <cellStyle name="Note 5 17 3 5" xfId="5014" xr:uid="{00000000-0005-0000-0000-000044840000}"/>
    <cellStyle name="Note 5 17 3 5 2" xfId="14386" xr:uid="{00000000-0005-0000-0000-000045840000}"/>
    <cellStyle name="Note 5 17 3 5 2 2" xfId="31821" xr:uid="{00000000-0005-0000-0000-000046840000}"/>
    <cellStyle name="Note 5 17 3 5 2 3" xfId="46274" xr:uid="{00000000-0005-0000-0000-000047840000}"/>
    <cellStyle name="Note 5 17 3 5 3" xfId="16847" xr:uid="{00000000-0005-0000-0000-000048840000}"/>
    <cellStyle name="Note 5 17 3 5 3 2" xfId="34282" xr:uid="{00000000-0005-0000-0000-000049840000}"/>
    <cellStyle name="Note 5 17 3 5 3 3" xfId="48735" xr:uid="{00000000-0005-0000-0000-00004A840000}"/>
    <cellStyle name="Note 5 17 3 5 4" xfId="22450" xr:uid="{00000000-0005-0000-0000-00004B840000}"/>
    <cellStyle name="Note 5 17 3 5 5" xfId="36903" xr:uid="{00000000-0005-0000-0000-00004C840000}"/>
    <cellStyle name="Note 5 17 3 6" xfId="7476" xr:uid="{00000000-0005-0000-0000-00004D840000}"/>
    <cellStyle name="Note 5 17 3 6 2" xfId="24911" xr:uid="{00000000-0005-0000-0000-00004E840000}"/>
    <cellStyle name="Note 5 17 3 6 3" xfId="39364" xr:uid="{00000000-0005-0000-0000-00004F840000}"/>
    <cellStyle name="Note 5 17 3 7" xfId="9917" xr:uid="{00000000-0005-0000-0000-000050840000}"/>
    <cellStyle name="Note 5 17 3 7 2" xfId="27352" xr:uid="{00000000-0005-0000-0000-000051840000}"/>
    <cellStyle name="Note 5 17 3 7 3" xfId="41805" xr:uid="{00000000-0005-0000-0000-000052840000}"/>
    <cellStyle name="Note 5 17 3 8" xfId="12337" xr:uid="{00000000-0005-0000-0000-000053840000}"/>
    <cellStyle name="Note 5 17 3 8 2" xfId="29772" xr:uid="{00000000-0005-0000-0000-000054840000}"/>
    <cellStyle name="Note 5 17 3 8 3" xfId="44225" xr:uid="{00000000-0005-0000-0000-000055840000}"/>
    <cellStyle name="Note 5 17 3 9" xfId="19344" xr:uid="{00000000-0005-0000-0000-000056840000}"/>
    <cellStyle name="Note 5 17 4" xfId="2507" xr:uid="{00000000-0005-0000-0000-000057840000}"/>
    <cellStyle name="Note 5 17 4 2" xfId="2508" xr:uid="{00000000-0005-0000-0000-000058840000}"/>
    <cellStyle name="Note 5 17 4 2 2" xfId="5019" xr:uid="{00000000-0005-0000-0000-000059840000}"/>
    <cellStyle name="Note 5 17 4 2 2 2" xfId="14390" xr:uid="{00000000-0005-0000-0000-00005A840000}"/>
    <cellStyle name="Note 5 17 4 2 2 2 2" xfId="31825" xr:uid="{00000000-0005-0000-0000-00005B840000}"/>
    <cellStyle name="Note 5 17 4 2 2 2 3" xfId="46278" xr:uid="{00000000-0005-0000-0000-00005C840000}"/>
    <cellStyle name="Note 5 17 4 2 2 3" xfId="16851" xr:uid="{00000000-0005-0000-0000-00005D840000}"/>
    <cellStyle name="Note 5 17 4 2 2 3 2" xfId="34286" xr:uid="{00000000-0005-0000-0000-00005E840000}"/>
    <cellStyle name="Note 5 17 4 2 2 3 3" xfId="48739" xr:uid="{00000000-0005-0000-0000-00005F840000}"/>
    <cellStyle name="Note 5 17 4 2 2 4" xfId="22455" xr:uid="{00000000-0005-0000-0000-000060840000}"/>
    <cellStyle name="Note 5 17 4 2 2 5" xfId="36908" xr:uid="{00000000-0005-0000-0000-000061840000}"/>
    <cellStyle name="Note 5 17 4 2 3" xfId="7481" xr:uid="{00000000-0005-0000-0000-000062840000}"/>
    <cellStyle name="Note 5 17 4 2 3 2" xfId="24916" xr:uid="{00000000-0005-0000-0000-000063840000}"/>
    <cellStyle name="Note 5 17 4 2 3 3" xfId="39369" xr:uid="{00000000-0005-0000-0000-000064840000}"/>
    <cellStyle name="Note 5 17 4 2 4" xfId="9922" xr:uid="{00000000-0005-0000-0000-000065840000}"/>
    <cellStyle name="Note 5 17 4 2 4 2" xfId="27357" xr:uid="{00000000-0005-0000-0000-000066840000}"/>
    <cellStyle name="Note 5 17 4 2 4 3" xfId="41810" xr:uid="{00000000-0005-0000-0000-000067840000}"/>
    <cellStyle name="Note 5 17 4 2 5" xfId="12342" xr:uid="{00000000-0005-0000-0000-000068840000}"/>
    <cellStyle name="Note 5 17 4 2 5 2" xfId="29777" xr:uid="{00000000-0005-0000-0000-000069840000}"/>
    <cellStyle name="Note 5 17 4 2 5 3" xfId="44230" xr:uid="{00000000-0005-0000-0000-00006A840000}"/>
    <cellStyle name="Note 5 17 4 2 6" xfId="19349" xr:uid="{00000000-0005-0000-0000-00006B840000}"/>
    <cellStyle name="Note 5 17 4 3" xfId="2509" xr:uid="{00000000-0005-0000-0000-00006C840000}"/>
    <cellStyle name="Note 5 17 4 3 2" xfId="5020" xr:uid="{00000000-0005-0000-0000-00006D840000}"/>
    <cellStyle name="Note 5 17 4 3 2 2" xfId="14391" xr:uid="{00000000-0005-0000-0000-00006E840000}"/>
    <cellStyle name="Note 5 17 4 3 2 2 2" xfId="31826" xr:uid="{00000000-0005-0000-0000-00006F840000}"/>
    <cellStyle name="Note 5 17 4 3 2 2 3" xfId="46279" xr:uid="{00000000-0005-0000-0000-000070840000}"/>
    <cellStyle name="Note 5 17 4 3 2 3" xfId="16852" xr:uid="{00000000-0005-0000-0000-000071840000}"/>
    <cellStyle name="Note 5 17 4 3 2 3 2" xfId="34287" xr:uid="{00000000-0005-0000-0000-000072840000}"/>
    <cellStyle name="Note 5 17 4 3 2 3 3" xfId="48740" xr:uid="{00000000-0005-0000-0000-000073840000}"/>
    <cellStyle name="Note 5 17 4 3 2 4" xfId="22456" xr:uid="{00000000-0005-0000-0000-000074840000}"/>
    <cellStyle name="Note 5 17 4 3 2 5" xfId="36909" xr:uid="{00000000-0005-0000-0000-000075840000}"/>
    <cellStyle name="Note 5 17 4 3 3" xfId="7482" xr:uid="{00000000-0005-0000-0000-000076840000}"/>
    <cellStyle name="Note 5 17 4 3 3 2" xfId="24917" xr:uid="{00000000-0005-0000-0000-000077840000}"/>
    <cellStyle name="Note 5 17 4 3 3 3" xfId="39370" xr:uid="{00000000-0005-0000-0000-000078840000}"/>
    <cellStyle name="Note 5 17 4 3 4" xfId="9923" xr:uid="{00000000-0005-0000-0000-000079840000}"/>
    <cellStyle name="Note 5 17 4 3 4 2" xfId="27358" xr:uid="{00000000-0005-0000-0000-00007A840000}"/>
    <cellStyle name="Note 5 17 4 3 4 3" xfId="41811" xr:uid="{00000000-0005-0000-0000-00007B840000}"/>
    <cellStyle name="Note 5 17 4 3 5" xfId="12343" xr:uid="{00000000-0005-0000-0000-00007C840000}"/>
    <cellStyle name="Note 5 17 4 3 5 2" xfId="29778" xr:uid="{00000000-0005-0000-0000-00007D840000}"/>
    <cellStyle name="Note 5 17 4 3 5 3" xfId="44231" xr:uid="{00000000-0005-0000-0000-00007E840000}"/>
    <cellStyle name="Note 5 17 4 3 6" xfId="19350" xr:uid="{00000000-0005-0000-0000-00007F840000}"/>
    <cellStyle name="Note 5 17 4 4" xfId="2510" xr:uid="{00000000-0005-0000-0000-000080840000}"/>
    <cellStyle name="Note 5 17 4 4 2" xfId="5021" xr:uid="{00000000-0005-0000-0000-000081840000}"/>
    <cellStyle name="Note 5 17 4 4 2 2" xfId="22457" xr:uid="{00000000-0005-0000-0000-000082840000}"/>
    <cellStyle name="Note 5 17 4 4 2 3" xfId="36910" xr:uid="{00000000-0005-0000-0000-000083840000}"/>
    <cellStyle name="Note 5 17 4 4 3" xfId="7483" xr:uid="{00000000-0005-0000-0000-000084840000}"/>
    <cellStyle name="Note 5 17 4 4 3 2" xfId="24918" xr:uid="{00000000-0005-0000-0000-000085840000}"/>
    <cellStyle name="Note 5 17 4 4 3 3" xfId="39371" xr:uid="{00000000-0005-0000-0000-000086840000}"/>
    <cellStyle name="Note 5 17 4 4 4" xfId="9924" xr:uid="{00000000-0005-0000-0000-000087840000}"/>
    <cellStyle name="Note 5 17 4 4 4 2" xfId="27359" xr:uid="{00000000-0005-0000-0000-000088840000}"/>
    <cellStyle name="Note 5 17 4 4 4 3" xfId="41812" xr:uid="{00000000-0005-0000-0000-000089840000}"/>
    <cellStyle name="Note 5 17 4 4 5" xfId="12344" xr:uid="{00000000-0005-0000-0000-00008A840000}"/>
    <cellStyle name="Note 5 17 4 4 5 2" xfId="29779" xr:uid="{00000000-0005-0000-0000-00008B840000}"/>
    <cellStyle name="Note 5 17 4 4 5 3" xfId="44232" xr:uid="{00000000-0005-0000-0000-00008C840000}"/>
    <cellStyle name="Note 5 17 4 4 6" xfId="15397" xr:uid="{00000000-0005-0000-0000-00008D840000}"/>
    <cellStyle name="Note 5 17 4 4 6 2" xfId="32832" xr:uid="{00000000-0005-0000-0000-00008E840000}"/>
    <cellStyle name="Note 5 17 4 4 6 3" xfId="47285" xr:uid="{00000000-0005-0000-0000-00008F840000}"/>
    <cellStyle name="Note 5 17 4 4 7" xfId="19351" xr:uid="{00000000-0005-0000-0000-000090840000}"/>
    <cellStyle name="Note 5 17 4 4 8" xfId="20559" xr:uid="{00000000-0005-0000-0000-000091840000}"/>
    <cellStyle name="Note 5 17 4 5" xfId="5018" xr:uid="{00000000-0005-0000-0000-000092840000}"/>
    <cellStyle name="Note 5 17 4 5 2" xfId="14389" xr:uid="{00000000-0005-0000-0000-000093840000}"/>
    <cellStyle name="Note 5 17 4 5 2 2" xfId="31824" xr:uid="{00000000-0005-0000-0000-000094840000}"/>
    <cellStyle name="Note 5 17 4 5 2 3" xfId="46277" xr:uid="{00000000-0005-0000-0000-000095840000}"/>
    <cellStyle name="Note 5 17 4 5 3" xfId="16850" xr:uid="{00000000-0005-0000-0000-000096840000}"/>
    <cellStyle name="Note 5 17 4 5 3 2" xfId="34285" xr:uid="{00000000-0005-0000-0000-000097840000}"/>
    <cellStyle name="Note 5 17 4 5 3 3" xfId="48738" xr:uid="{00000000-0005-0000-0000-000098840000}"/>
    <cellStyle name="Note 5 17 4 5 4" xfId="22454" xr:uid="{00000000-0005-0000-0000-000099840000}"/>
    <cellStyle name="Note 5 17 4 5 5" xfId="36907" xr:uid="{00000000-0005-0000-0000-00009A840000}"/>
    <cellStyle name="Note 5 17 4 6" xfId="7480" xr:uid="{00000000-0005-0000-0000-00009B840000}"/>
    <cellStyle name="Note 5 17 4 6 2" xfId="24915" xr:uid="{00000000-0005-0000-0000-00009C840000}"/>
    <cellStyle name="Note 5 17 4 6 3" xfId="39368" xr:uid="{00000000-0005-0000-0000-00009D840000}"/>
    <cellStyle name="Note 5 17 4 7" xfId="9921" xr:uid="{00000000-0005-0000-0000-00009E840000}"/>
    <cellStyle name="Note 5 17 4 7 2" xfId="27356" xr:uid="{00000000-0005-0000-0000-00009F840000}"/>
    <cellStyle name="Note 5 17 4 7 3" xfId="41809" xr:uid="{00000000-0005-0000-0000-0000A0840000}"/>
    <cellStyle name="Note 5 17 4 8" xfId="12341" xr:uid="{00000000-0005-0000-0000-0000A1840000}"/>
    <cellStyle name="Note 5 17 4 8 2" xfId="29776" xr:uid="{00000000-0005-0000-0000-0000A2840000}"/>
    <cellStyle name="Note 5 17 4 8 3" xfId="44229" xr:uid="{00000000-0005-0000-0000-0000A3840000}"/>
    <cellStyle name="Note 5 17 4 9" xfId="19348" xr:uid="{00000000-0005-0000-0000-0000A4840000}"/>
    <cellStyle name="Note 5 17 5" xfId="2511" xr:uid="{00000000-0005-0000-0000-0000A5840000}"/>
    <cellStyle name="Note 5 17 5 2" xfId="2512" xr:uid="{00000000-0005-0000-0000-0000A6840000}"/>
    <cellStyle name="Note 5 17 5 2 2" xfId="5023" xr:uid="{00000000-0005-0000-0000-0000A7840000}"/>
    <cellStyle name="Note 5 17 5 2 2 2" xfId="14393" xr:uid="{00000000-0005-0000-0000-0000A8840000}"/>
    <cellStyle name="Note 5 17 5 2 2 2 2" xfId="31828" xr:uid="{00000000-0005-0000-0000-0000A9840000}"/>
    <cellStyle name="Note 5 17 5 2 2 2 3" xfId="46281" xr:uid="{00000000-0005-0000-0000-0000AA840000}"/>
    <cellStyle name="Note 5 17 5 2 2 3" xfId="16854" xr:uid="{00000000-0005-0000-0000-0000AB840000}"/>
    <cellStyle name="Note 5 17 5 2 2 3 2" xfId="34289" xr:uid="{00000000-0005-0000-0000-0000AC840000}"/>
    <cellStyle name="Note 5 17 5 2 2 3 3" xfId="48742" xr:uid="{00000000-0005-0000-0000-0000AD840000}"/>
    <cellStyle name="Note 5 17 5 2 2 4" xfId="22459" xr:uid="{00000000-0005-0000-0000-0000AE840000}"/>
    <cellStyle name="Note 5 17 5 2 2 5" xfId="36912" xr:uid="{00000000-0005-0000-0000-0000AF840000}"/>
    <cellStyle name="Note 5 17 5 2 3" xfId="7485" xr:uid="{00000000-0005-0000-0000-0000B0840000}"/>
    <cellStyle name="Note 5 17 5 2 3 2" xfId="24920" xr:uid="{00000000-0005-0000-0000-0000B1840000}"/>
    <cellStyle name="Note 5 17 5 2 3 3" xfId="39373" xr:uid="{00000000-0005-0000-0000-0000B2840000}"/>
    <cellStyle name="Note 5 17 5 2 4" xfId="9926" xr:uid="{00000000-0005-0000-0000-0000B3840000}"/>
    <cellStyle name="Note 5 17 5 2 4 2" xfId="27361" xr:uid="{00000000-0005-0000-0000-0000B4840000}"/>
    <cellStyle name="Note 5 17 5 2 4 3" xfId="41814" xr:uid="{00000000-0005-0000-0000-0000B5840000}"/>
    <cellStyle name="Note 5 17 5 2 5" xfId="12346" xr:uid="{00000000-0005-0000-0000-0000B6840000}"/>
    <cellStyle name="Note 5 17 5 2 5 2" xfId="29781" xr:uid="{00000000-0005-0000-0000-0000B7840000}"/>
    <cellStyle name="Note 5 17 5 2 5 3" xfId="44234" xr:uid="{00000000-0005-0000-0000-0000B8840000}"/>
    <cellStyle name="Note 5 17 5 2 6" xfId="19353" xr:uid="{00000000-0005-0000-0000-0000B9840000}"/>
    <cellStyle name="Note 5 17 5 3" xfId="2513" xr:uid="{00000000-0005-0000-0000-0000BA840000}"/>
    <cellStyle name="Note 5 17 5 3 2" xfId="5024" xr:uid="{00000000-0005-0000-0000-0000BB840000}"/>
    <cellStyle name="Note 5 17 5 3 2 2" xfId="14394" xr:uid="{00000000-0005-0000-0000-0000BC840000}"/>
    <cellStyle name="Note 5 17 5 3 2 2 2" xfId="31829" xr:uid="{00000000-0005-0000-0000-0000BD840000}"/>
    <cellStyle name="Note 5 17 5 3 2 2 3" xfId="46282" xr:uid="{00000000-0005-0000-0000-0000BE840000}"/>
    <cellStyle name="Note 5 17 5 3 2 3" xfId="16855" xr:uid="{00000000-0005-0000-0000-0000BF840000}"/>
    <cellStyle name="Note 5 17 5 3 2 3 2" xfId="34290" xr:uid="{00000000-0005-0000-0000-0000C0840000}"/>
    <cellStyle name="Note 5 17 5 3 2 3 3" xfId="48743" xr:uid="{00000000-0005-0000-0000-0000C1840000}"/>
    <cellStyle name="Note 5 17 5 3 2 4" xfId="22460" xr:uid="{00000000-0005-0000-0000-0000C2840000}"/>
    <cellStyle name="Note 5 17 5 3 2 5" xfId="36913" xr:uid="{00000000-0005-0000-0000-0000C3840000}"/>
    <cellStyle name="Note 5 17 5 3 3" xfId="7486" xr:uid="{00000000-0005-0000-0000-0000C4840000}"/>
    <cellStyle name="Note 5 17 5 3 3 2" xfId="24921" xr:uid="{00000000-0005-0000-0000-0000C5840000}"/>
    <cellStyle name="Note 5 17 5 3 3 3" xfId="39374" xr:uid="{00000000-0005-0000-0000-0000C6840000}"/>
    <cellStyle name="Note 5 17 5 3 4" xfId="9927" xr:uid="{00000000-0005-0000-0000-0000C7840000}"/>
    <cellStyle name="Note 5 17 5 3 4 2" xfId="27362" xr:uid="{00000000-0005-0000-0000-0000C8840000}"/>
    <cellStyle name="Note 5 17 5 3 4 3" xfId="41815" xr:uid="{00000000-0005-0000-0000-0000C9840000}"/>
    <cellStyle name="Note 5 17 5 3 5" xfId="12347" xr:uid="{00000000-0005-0000-0000-0000CA840000}"/>
    <cellStyle name="Note 5 17 5 3 5 2" xfId="29782" xr:uid="{00000000-0005-0000-0000-0000CB840000}"/>
    <cellStyle name="Note 5 17 5 3 5 3" xfId="44235" xr:uid="{00000000-0005-0000-0000-0000CC840000}"/>
    <cellStyle name="Note 5 17 5 3 6" xfId="19354" xr:uid="{00000000-0005-0000-0000-0000CD840000}"/>
    <cellStyle name="Note 5 17 5 4" xfId="2514" xr:uid="{00000000-0005-0000-0000-0000CE840000}"/>
    <cellStyle name="Note 5 17 5 4 2" xfId="5025" xr:uid="{00000000-0005-0000-0000-0000CF840000}"/>
    <cellStyle name="Note 5 17 5 4 2 2" xfId="22461" xr:uid="{00000000-0005-0000-0000-0000D0840000}"/>
    <cellStyle name="Note 5 17 5 4 2 3" xfId="36914" xr:uid="{00000000-0005-0000-0000-0000D1840000}"/>
    <cellStyle name="Note 5 17 5 4 3" xfId="7487" xr:uid="{00000000-0005-0000-0000-0000D2840000}"/>
    <cellStyle name="Note 5 17 5 4 3 2" xfId="24922" xr:uid="{00000000-0005-0000-0000-0000D3840000}"/>
    <cellStyle name="Note 5 17 5 4 3 3" xfId="39375" xr:uid="{00000000-0005-0000-0000-0000D4840000}"/>
    <cellStyle name="Note 5 17 5 4 4" xfId="9928" xr:uid="{00000000-0005-0000-0000-0000D5840000}"/>
    <cellStyle name="Note 5 17 5 4 4 2" xfId="27363" xr:uid="{00000000-0005-0000-0000-0000D6840000}"/>
    <cellStyle name="Note 5 17 5 4 4 3" xfId="41816" xr:uid="{00000000-0005-0000-0000-0000D7840000}"/>
    <cellStyle name="Note 5 17 5 4 5" xfId="12348" xr:uid="{00000000-0005-0000-0000-0000D8840000}"/>
    <cellStyle name="Note 5 17 5 4 5 2" xfId="29783" xr:uid="{00000000-0005-0000-0000-0000D9840000}"/>
    <cellStyle name="Note 5 17 5 4 5 3" xfId="44236" xr:uid="{00000000-0005-0000-0000-0000DA840000}"/>
    <cellStyle name="Note 5 17 5 4 6" xfId="15398" xr:uid="{00000000-0005-0000-0000-0000DB840000}"/>
    <cellStyle name="Note 5 17 5 4 6 2" xfId="32833" xr:uid="{00000000-0005-0000-0000-0000DC840000}"/>
    <cellStyle name="Note 5 17 5 4 6 3" xfId="47286" xr:uid="{00000000-0005-0000-0000-0000DD840000}"/>
    <cellStyle name="Note 5 17 5 4 7" xfId="19355" xr:uid="{00000000-0005-0000-0000-0000DE840000}"/>
    <cellStyle name="Note 5 17 5 4 8" xfId="20560" xr:uid="{00000000-0005-0000-0000-0000DF840000}"/>
    <cellStyle name="Note 5 17 5 5" xfId="5022" xr:uid="{00000000-0005-0000-0000-0000E0840000}"/>
    <cellStyle name="Note 5 17 5 5 2" xfId="14392" xr:uid="{00000000-0005-0000-0000-0000E1840000}"/>
    <cellStyle name="Note 5 17 5 5 2 2" xfId="31827" xr:uid="{00000000-0005-0000-0000-0000E2840000}"/>
    <cellStyle name="Note 5 17 5 5 2 3" xfId="46280" xr:uid="{00000000-0005-0000-0000-0000E3840000}"/>
    <cellStyle name="Note 5 17 5 5 3" xfId="16853" xr:uid="{00000000-0005-0000-0000-0000E4840000}"/>
    <cellStyle name="Note 5 17 5 5 3 2" xfId="34288" xr:uid="{00000000-0005-0000-0000-0000E5840000}"/>
    <cellStyle name="Note 5 17 5 5 3 3" xfId="48741" xr:uid="{00000000-0005-0000-0000-0000E6840000}"/>
    <cellStyle name="Note 5 17 5 5 4" xfId="22458" xr:uid="{00000000-0005-0000-0000-0000E7840000}"/>
    <cellStyle name="Note 5 17 5 5 5" xfId="36911" xr:uid="{00000000-0005-0000-0000-0000E8840000}"/>
    <cellStyle name="Note 5 17 5 6" xfId="7484" xr:uid="{00000000-0005-0000-0000-0000E9840000}"/>
    <cellStyle name="Note 5 17 5 6 2" xfId="24919" xr:uid="{00000000-0005-0000-0000-0000EA840000}"/>
    <cellStyle name="Note 5 17 5 6 3" xfId="39372" xr:uid="{00000000-0005-0000-0000-0000EB840000}"/>
    <cellStyle name="Note 5 17 5 7" xfId="9925" xr:uid="{00000000-0005-0000-0000-0000EC840000}"/>
    <cellStyle name="Note 5 17 5 7 2" xfId="27360" xr:uid="{00000000-0005-0000-0000-0000ED840000}"/>
    <cellStyle name="Note 5 17 5 7 3" xfId="41813" xr:uid="{00000000-0005-0000-0000-0000EE840000}"/>
    <cellStyle name="Note 5 17 5 8" xfId="12345" xr:uid="{00000000-0005-0000-0000-0000EF840000}"/>
    <cellStyle name="Note 5 17 5 8 2" xfId="29780" xr:uid="{00000000-0005-0000-0000-0000F0840000}"/>
    <cellStyle name="Note 5 17 5 8 3" xfId="44233" xr:uid="{00000000-0005-0000-0000-0000F1840000}"/>
    <cellStyle name="Note 5 17 5 9" xfId="19352" xr:uid="{00000000-0005-0000-0000-0000F2840000}"/>
    <cellStyle name="Note 5 17 6" xfId="2515" xr:uid="{00000000-0005-0000-0000-0000F3840000}"/>
    <cellStyle name="Note 5 17 6 2" xfId="5026" xr:uid="{00000000-0005-0000-0000-0000F4840000}"/>
    <cellStyle name="Note 5 17 6 2 2" xfId="14395" xr:uid="{00000000-0005-0000-0000-0000F5840000}"/>
    <cellStyle name="Note 5 17 6 2 2 2" xfId="31830" xr:uid="{00000000-0005-0000-0000-0000F6840000}"/>
    <cellStyle name="Note 5 17 6 2 2 3" xfId="46283" xr:uid="{00000000-0005-0000-0000-0000F7840000}"/>
    <cellStyle name="Note 5 17 6 2 3" xfId="16856" xr:uid="{00000000-0005-0000-0000-0000F8840000}"/>
    <cellStyle name="Note 5 17 6 2 3 2" xfId="34291" xr:uid="{00000000-0005-0000-0000-0000F9840000}"/>
    <cellStyle name="Note 5 17 6 2 3 3" xfId="48744" xr:uid="{00000000-0005-0000-0000-0000FA840000}"/>
    <cellStyle name="Note 5 17 6 2 4" xfId="22462" xr:uid="{00000000-0005-0000-0000-0000FB840000}"/>
    <cellStyle name="Note 5 17 6 2 5" xfId="36915" xr:uid="{00000000-0005-0000-0000-0000FC840000}"/>
    <cellStyle name="Note 5 17 6 3" xfId="7488" xr:uid="{00000000-0005-0000-0000-0000FD840000}"/>
    <cellStyle name="Note 5 17 6 3 2" xfId="24923" xr:uid="{00000000-0005-0000-0000-0000FE840000}"/>
    <cellStyle name="Note 5 17 6 3 3" xfId="39376" xr:uid="{00000000-0005-0000-0000-0000FF840000}"/>
    <cellStyle name="Note 5 17 6 4" xfId="9929" xr:uid="{00000000-0005-0000-0000-000000850000}"/>
    <cellStyle name="Note 5 17 6 4 2" xfId="27364" xr:uid="{00000000-0005-0000-0000-000001850000}"/>
    <cellStyle name="Note 5 17 6 4 3" xfId="41817" xr:uid="{00000000-0005-0000-0000-000002850000}"/>
    <cellStyle name="Note 5 17 6 5" xfId="12349" xr:uid="{00000000-0005-0000-0000-000003850000}"/>
    <cellStyle name="Note 5 17 6 5 2" xfId="29784" xr:uid="{00000000-0005-0000-0000-000004850000}"/>
    <cellStyle name="Note 5 17 6 5 3" xfId="44237" xr:uid="{00000000-0005-0000-0000-000005850000}"/>
    <cellStyle name="Note 5 17 6 6" xfId="19356" xr:uid="{00000000-0005-0000-0000-000006850000}"/>
    <cellStyle name="Note 5 17 7" xfId="2516" xr:uid="{00000000-0005-0000-0000-000007850000}"/>
    <cellStyle name="Note 5 17 7 2" xfId="5027" xr:uid="{00000000-0005-0000-0000-000008850000}"/>
    <cellStyle name="Note 5 17 7 2 2" xfId="14396" xr:uid="{00000000-0005-0000-0000-000009850000}"/>
    <cellStyle name="Note 5 17 7 2 2 2" xfId="31831" xr:uid="{00000000-0005-0000-0000-00000A850000}"/>
    <cellStyle name="Note 5 17 7 2 2 3" xfId="46284" xr:uid="{00000000-0005-0000-0000-00000B850000}"/>
    <cellStyle name="Note 5 17 7 2 3" xfId="16857" xr:uid="{00000000-0005-0000-0000-00000C850000}"/>
    <cellStyle name="Note 5 17 7 2 3 2" xfId="34292" xr:uid="{00000000-0005-0000-0000-00000D850000}"/>
    <cellStyle name="Note 5 17 7 2 3 3" xfId="48745" xr:uid="{00000000-0005-0000-0000-00000E850000}"/>
    <cellStyle name="Note 5 17 7 2 4" xfId="22463" xr:uid="{00000000-0005-0000-0000-00000F850000}"/>
    <cellStyle name="Note 5 17 7 2 5" xfId="36916" xr:uid="{00000000-0005-0000-0000-000010850000}"/>
    <cellStyle name="Note 5 17 7 3" xfId="7489" xr:uid="{00000000-0005-0000-0000-000011850000}"/>
    <cellStyle name="Note 5 17 7 3 2" xfId="24924" xr:uid="{00000000-0005-0000-0000-000012850000}"/>
    <cellStyle name="Note 5 17 7 3 3" xfId="39377" xr:uid="{00000000-0005-0000-0000-000013850000}"/>
    <cellStyle name="Note 5 17 7 4" xfId="9930" xr:uid="{00000000-0005-0000-0000-000014850000}"/>
    <cellStyle name="Note 5 17 7 4 2" xfId="27365" xr:uid="{00000000-0005-0000-0000-000015850000}"/>
    <cellStyle name="Note 5 17 7 4 3" xfId="41818" xr:uid="{00000000-0005-0000-0000-000016850000}"/>
    <cellStyle name="Note 5 17 7 5" xfId="12350" xr:uid="{00000000-0005-0000-0000-000017850000}"/>
    <cellStyle name="Note 5 17 7 5 2" xfId="29785" xr:uid="{00000000-0005-0000-0000-000018850000}"/>
    <cellStyle name="Note 5 17 7 5 3" xfId="44238" xr:uid="{00000000-0005-0000-0000-000019850000}"/>
    <cellStyle name="Note 5 17 7 6" xfId="19357" xr:uid="{00000000-0005-0000-0000-00001A850000}"/>
    <cellStyle name="Note 5 17 8" xfId="2517" xr:uid="{00000000-0005-0000-0000-00001B850000}"/>
    <cellStyle name="Note 5 17 8 2" xfId="5028" xr:uid="{00000000-0005-0000-0000-00001C850000}"/>
    <cellStyle name="Note 5 17 8 2 2" xfId="22464" xr:uid="{00000000-0005-0000-0000-00001D850000}"/>
    <cellStyle name="Note 5 17 8 2 3" xfId="36917" xr:uid="{00000000-0005-0000-0000-00001E850000}"/>
    <cellStyle name="Note 5 17 8 3" xfId="7490" xr:uid="{00000000-0005-0000-0000-00001F850000}"/>
    <cellStyle name="Note 5 17 8 3 2" xfId="24925" xr:uid="{00000000-0005-0000-0000-000020850000}"/>
    <cellStyle name="Note 5 17 8 3 3" xfId="39378" xr:uid="{00000000-0005-0000-0000-000021850000}"/>
    <cellStyle name="Note 5 17 8 4" xfId="9931" xr:uid="{00000000-0005-0000-0000-000022850000}"/>
    <cellStyle name="Note 5 17 8 4 2" xfId="27366" xr:uid="{00000000-0005-0000-0000-000023850000}"/>
    <cellStyle name="Note 5 17 8 4 3" xfId="41819" xr:uid="{00000000-0005-0000-0000-000024850000}"/>
    <cellStyle name="Note 5 17 8 5" xfId="12351" xr:uid="{00000000-0005-0000-0000-000025850000}"/>
    <cellStyle name="Note 5 17 8 5 2" xfId="29786" xr:uid="{00000000-0005-0000-0000-000026850000}"/>
    <cellStyle name="Note 5 17 8 5 3" xfId="44239" xr:uid="{00000000-0005-0000-0000-000027850000}"/>
    <cellStyle name="Note 5 17 8 6" xfId="15399" xr:uid="{00000000-0005-0000-0000-000028850000}"/>
    <cellStyle name="Note 5 17 8 6 2" xfId="32834" xr:uid="{00000000-0005-0000-0000-000029850000}"/>
    <cellStyle name="Note 5 17 8 6 3" xfId="47287" xr:uid="{00000000-0005-0000-0000-00002A850000}"/>
    <cellStyle name="Note 5 17 8 7" xfId="19358" xr:uid="{00000000-0005-0000-0000-00002B850000}"/>
    <cellStyle name="Note 5 17 8 8" xfId="20561" xr:uid="{00000000-0005-0000-0000-00002C850000}"/>
    <cellStyle name="Note 5 17 9" xfId="5009" xr:uid="{00000000-0005-0000-0000-00002D850000}"/>
    <cellStyle name="Note 5 17 9 2" xfId="14382" xr:uid="{00000000-0005-0000-0000-00002E850000}"/>
    <cellStyle name="Note 5 17 9 2 2" xfId="31817" xr:uid="{00000000-0005-0000-0000-00002F850000}"/>
    <cellStyle name="Note 5 17 9 2 3" xfId="46270" xr:uid="{00000000-0005-0000-0000-000030850000}"/>
    <cellStyle name="Note 5 17 9 3" xfId="16843" xr:uid="{00000000-0005-0000-0000-000031850000}"/>
    <cellStyle name="Note 5 17 9 3 2" xfId="34278" xr:uid="{00000000-0005-0000-0000-000032850000}"/>
    <cellStyle name="Note 5 17 9 3 3" xfId="48731" xr:uid="{00000000-0005-0000-0000-000033850000}"/>
    <cellStyle name="Note 5 17 9 4" xfId="22445" xr:uid="{00000000-0005-0000-0000-000034850000}"/>
    <cellStyle name="Note 5 17 9 5" xfId="36898" xr:uid="{00000000-0005-0000-0000-000035850000}"/>
    <cellStyle name="Note 5 18" xfId="2518" xr:uid="{00000000-0005-0000-0000-000036850000}"/>
    <cellStyle name="Note 5 18 10" xfId="7491" xr:uid="{00000000-0005-0000-0000-000037850000}"/>
    <cellStyle name="Note 5 18 10 2" xfId="24926" xr:uid="{00000000-0005-0000-0000-000038850000}"/>
    <cellStyle name="Note 5 18 10 3" xfId="39379" xr:uid="{00000000-0005-0000-0000-000039850000}"/>
    <cellStyle name="Note 5 18 11" xfId="9932" xr:uid="{00000000-0005-0000-0000-00003A850000}"/>
    <cellStyle name="Note 5 18 11 2" xfId="27367" xr:uid="{00000000-0005-0000-0000-00003B850000}"/>
    <cellStyle name="Note 5 18 11 3" xfId="41820" xr:uid="{00000000-0005-0000-0000-00003C850000}"/>
    <cellStyle name="Note 5 18 12" xfId="12352" xr:uid="{00000000-0005-0000-0000-00003D850000}"/>
    <cellStyle name="Note 5 18 12 2" xfId="29787" xr:uid="{00000000-0005-0000-0000-00003E850000}"/>
    <cellStyle name="Note 5 18 12 3" xfId="44240" xr:uid="{00000000-0005-0000-0000-00003F850000}"/>
    <cellStyle name="Note 5 18 13" xfId="19359" xr:uid="{00000000-0005-0000-0000-000040850000}"/>
    <cellStyle name="Note 5 18 2" xfId="2519" xr:uid="{00000000-0005-0000-0000-000041850000}"/>
    <cellStyle name="Note 5 18 2 2" xfId="2520" xr:uid="{00000000-0005-0000-0000-000042850000}"/>
    <cellStyle name="Note 5 18 2 2 2" xfId="5031" xr:uid="{00000000-0005-0000-0000-000043850000}"/>
    <cellStyle name="Note 5 18 2 2 2 2" xfId="14399" xr:uid="{00000000-0005-0000-0000-000044850000}"/>
    <cellStyle name="Note 5 18 2 2 2 2 2" xfId="31834" xr:uid="{00000000-0005-0000-0000-000045850000}"/>
    <cellStyle name="Note 5 18 2 2 2 2 3" xfId="46287" xr:uid="{00000000-0005-0000-0000-000046850000}"/>
    <cellStyle name="Note 5 18 2 2 2 3" xfId="16860" xr:uid="{00000000-0005-0000-0000-000047850000}"/>
    <cellStyle name="Note 5 18 2 2 2 3 2" xfId="34295" xr:uid="{00000000-0005-0000-0000-000048850000}"/>
    <cellStyle name="Note 5 18 2 2 2 3 3" xfId="48748" xr:uid="{00000000-0005-0000-0000-000049850000}"/>
    <cellStyle name="Note 5 18 2 2 2 4" xfId="22467" xr:uid="{00000000-0005-0000-0000-00004A850000}"/>
    <cellStyle name="Note 5 18 2 2 2 5" xfId="36920" xr:uid="{00000000-0005-0000-0000-00004B850000}"/>
    <cellStyle name="Note 5 18 2 2 3" xfId="7493" xr:uid="{00000000-0005-0000-0000-00004C850000}"/>
    <cellStyle name="Note 5 18 2 2 3 2" xfId="24928" xr:uid="{00000000-0005-0000-0000-00004D850000}"/>
    <cellStyle name="Note 5 18 2 2 3 3" xfId="39381" xr:uid="{00000000-0005-0000-0000-00004E850000}"/>
    <cellStyle name="Note 5 18 2 2 4" xfId="9934" xr:uid="{00000000-0005-0000-0000-00004F850000}"/>
    <cellStyle name="Note 5 18 2 2 4 2" xfId="27369" xr:uid="{00000000-0005-0000-0000-000050850000}"/>
    <cellStyle name="Note 5 18 2 2 4 3" xfId="41822" xr:uid="{00000000-0005-0000-0000-000051850000}"/>
    <cellStyle name="Note 5 18 2 2 5" xfId="12354" xr:uid="{00000000-0005-0000-0000-000052850000}"/>
    <cellStyle name="Note 5 18 2 2 5 2" xfId="29789" xr:uid="{00000000-0005-0000-0000-000053850000}"/>
    <cellStyle name="Note 5 18 2 2 5 3" xfId="44242" xr:uid="{00000000-0005-0000-0000-000054850000}"/>
    <cellStyle name="Note 5 18 2 2 6" xfId="19361" xr:uid="{00000000-0005-0000-0000-000055850000}"/>
    <cellStyle name="Note 5 18 2 3" xfId="2521" xr:uid="{00000000-0005-0000-0000-000056850000}"/>
    <cellStyle name="Note 5 18 2 3 2" xfId="5032" xr:uid="{00000000-0005-0000-0000-000057850000}"/>
    <cellStyle name="Note 5 18 2 3 2 2" xfId="14400" xr:uid="{00000000-0005-0000-0000-000058850000}"/>
    <cellStyle name="Note 5 18 2 3 2 2 2" xfId="31835" xr:uid="{00000000-0005-0000-0000-000059850000}"/>
    <cellStyle name="Note 5 18 2 3 2 2 3" xfId="46288" xr:uid="{00000000-0005-0000-0000-00005A850000}"/>
    <cellStyle name="Note 5 18 2 3 2 3" xfId="16861" xr:uid="{00000000-0005-0000-0000-00005B850000}"/>
    <cellStyle name="Note 5 18 2 3 2 3 2" xfId="34296" xr:uid="{00000000-0005-0000-0000-00005C850000}"/>
    <cellStyle name="Note 5 18 2 3 2 3 3" xfId="48749" xr:uid="{00000000-0005-0000-0000-00005D850000}"/>
    <cellStyle name="Note 5 18 2 3 2 4" xfId="22468" xr:uid="{00000000-0005-0000-0000-00005E850000}"/>
    <cellStyle name="Note 5 18 2 3 2 5" xfId="36921" xr:uid="{00000000-0005-0000-0000-00005F850000}"/>
    <cellStyle name="Note 5 18 2 3 3" xfId="7494" xr:uid="{00000000-0005-0000-0000-000060850000}"/>
    <cellStyle name="Note 5 18 2 3 3 2" xfId="24929" xr:uid="{00000000-0005-0000-0000-000061850000}"/>
    <cellStyle name="Note 5 18 2 3 3 3" xfId="39382" xr:uid="{00000000-0005-0000-0000-000062850000}"/>
    <cellStyle name="Note 5 18 2 3 4" xfId="9935" xr:uid="{00000000-0005-0000-0000-000063850000}"/>
    <cellStyle name="Note 5 18 2 3 4 2" xfId="27370" xr:uid="{00000000-0005-0000-0000-000064850000}"/>
    <cellStyle name="Note 5 18 2 3 4 3" xfId="41823" xr:uid="{00000000-0005-0000-0000-000065850000}"/>
    <cellStyle name="Note 5 18 2 3 5" xfId="12355" xr:uid="{00000000-0005-0000-0000-000066850000}"/>
    <cellStyle name="Note 5 18 2 3 5 2" xfId="29790" xr:uid="{00000000-0005-0000-0000-000067850000}"/>
    <cellStyle name="Note 5 18 2 3 5 3" xfId="44243" xr:uid="{00000000-0005-0000-0000-000068850000}"/>
    <cellStyle name="Note 5 18 2 3 6" xfId="19362" xr:uid="{00000000-0005-0000-0000-000069850000}"/>
    <cellStyle name="Note 5 18 2 4" xfId="2522" xr:uid="{00000000-0005-0000-0000-00006A850000}"/>
    <cellStyle name="Note 5 18 2 4 2" xfId="5033" xr:uid="{00000000-0005-0000-0000-00006B850000}"/>
    <cellStyle name="Note 5 18 2 4 2 2" xfId="22469" xr:uid="{00000000-0005-0000-0000-00006C850000}"/>
    <cellStyle name="Note 5 18 2 4 2 3" xfId="36922" xr:uid="{00000000-0005-0000-0000-00006D850000}"/>
    <cellStyle name="Note 5 18 2 4 3" xfId="7495" xr:uid="{00000000-0005-0000-0000-00006E850000}"/>
    <cellStyle name="Note 5 18 2 4 3 2" xfId="24930" xr:uid="{00000000-0005-0000-0000-00006F850000}"/>
    <cellStyle name="Note 5 18 2 4 3 3" xfId="39383" xr:uid="{00000000-0005-0000-0000-000070850000}"/>
    <cellStyle name="Note 5 18 2 4 4" xfId="9936" xr:uid="{00000000-0005-0000-0000-000071850000}"/>
    <cellStyle name="Note 5 18 2 4 4 2" xfId="27371" xr:uid="{00000000-0005-0000-0000-000072850000}"/>
    <cellStyle name="Note 5 18 2 4 4 3" xfId="41824" xr:uid="{00000000-0005-0000-0000-000073850000}"/>
    <cellStyle name="Note 5 18 2 4 5" xfId="12356" xr:uid="{00000000-0005-0000-0000-000074850000}"/>
    <cellStyle name="Note 5 18 2 4 5 2" xfId="29791" xr:uid="{00000000-0005-0000-0000-000075850000}"/>
    <cellStyle name="Note 5 18 2 4 5 3" xfId="44244" xr:uid="{00000000-0005-0000-0000-000076850000}"/>
    <cellStyle name="Note 5 18 2 4 6" xfId="15400" xr:uid="{00000000-0005-0000-0000-000077850000}"/>
    <cellStyle name="Note 5 18 2 4 6 2" xfId="32835" xr:uid="{00000000-0005-0000-0000-000078850000}"/>
    <cellStyle name="Note 5 18 2 4 6 3" xfId="47288" xr:uid="{00000000-0005-0000-0000-000079850000}"/>
    <cellStyle name="Note 5 18 2 4 7" xfId="19363" xr:uid="{00000000-0005-0000-0000-00007A850000}"/>
    <cellStyle name="Note 5 18 2 4 8" xfId="20562" xr:uid="{00000000-0005-0000-0000-00007B850000}"/>
    <cellStyle name="Note 5 18 2 5" xfId="5030" xr:uid="{00000000-0005-0000-0000-00007C850000}"/>
    <cellStyle name="Note 5 18 2 5 2" xfId="14398" xr:uid="{00000000-0005-0000-0000-00007D850000}"/>
    <cellStyle name="Note 5 18 2 5 2 2" xfId="31833" xr:uid="{00000000-0005-0000-0000-00007E850000}"/>
    <cellStyle name="Note 5 18 2 5 2 3" xfId="46286" xr:uid="{00000000-0005-0000-0000-00007F850000}"/>
    <cellStyle name="Note 5 18 2 5 3" xfId="16859" xr:uid="{00000000-0005-0000-0000-000080850000}"/>
    <cellStyle name="Note 5 18 2 5 3 2" xfId="34294" xr:uid="{00000000-0005-0000-0000-000081850000}"/>
    <cellStyle name="Note 5 18 2 5 3 3" xfId="48747" xr:uid="{00000000-0005-0000-0000-000082850000}"/>
    <cellStyle name="Note 5 18 2 5 4" xfId="22466" xr:uid="{00000000-0005-0000-0000-000083850000}"/>
    <cellStyle name="Note 5 18 2 5 5" xfId="36919" xr:uid="{00000000-0005-0000-0000-000084850000}"/>
    <cellStyle name="Note 5 18 2 6" xfId="7492" xr:uid="{00000000-0005-0000-0000-000085850000}"/>
    <cellStyle name="Note 5 18 2 6 2" xfId="24927" xr:uid="{00000000-0005-0000-0000-000086850000}"/>
    <cellStyle name="Note 5 18 2 6 3" xfId="39380" xr:uid="{00000000-0005-0000-0000-000087850000}"/>
    <cellStyle name="Note 5 18 2 7" xfId="9933" xr:uid="{00000000-0005-0000-0000-000088850000}"/>
    <cellStyle name="Note 5 18 2 7 2" xfId="27368" xr:uid="{00000000-0005-0000-0000-000089850000}"/>
    <cellStyle name="Note 5 18 2 7 3" xfId="41821" xr:uid="{00000000-0005-0000-0000-00008A850000}"/>
    <cellStyle name="Note 5 18 2 8" xfId="12353" xr:uid="{00000000-0005-0000-0000-00008B850000}"/>
    <cellStyle name="Note 5 18 2 8 2" xfId="29788" xr:uid="{00000000-0005-0000-0000-00008C850000}"/>
    <cellStyle name="Note 5 18 2 8 3" xfId="44241" xr:uid="{00000000-0005-0000-0000-00008D850000}"/>
    <cellStyle name="Note 5 18 2 9" xfId="19360" xr:uid="{00000000-0005-0000-0000-00008E850000}"/>
    <cellStyle name="Note 5 18 3" xfId="2523" xr:uid="{00000000-0005-0000-0000-00008F850000}"/>
    <cellStyle name="Note 5 18 3 2" xfId="2524" xr:uid="{00000000-0005-0000-0000-000090850000}"/>
    <cellStyle name="Note 5 18 3 2 2" xfId="5035" xr:uid="{00000000-0005-0000-0000-000091850000}"/>
    <cellStyle name="Note 5 18 3 2 2 2" xfId="14402" xr:uid="{00000000-0005-0000-0000-000092850000}"/>
    <cellStyle name="Note 5 18 3 2 2 2 2" xfId="31837" xr:uid="{00000000-0005-0000-0000-000093850000}"/>
    <cellStyle name="Note 5 18 3 2 2 2 3" xfId="46290" xr:uid="{00000000-0005-0000-0000-000094850000}"/>
    <cellStyle name="Note 5 18 3 2 2 3" xfId="16863" xr:uid="{00000000-0005-0000-0000-000095850000}"/>
    <cellStyle name="Note 5 18 3 2 2 3 2" xfId="34298" xr:uid="{00000000-0005-0000-0000-000096850000}"/>
    <cellStyle name="Note 5 18 3 2 2 3 3" xfId="48751" xr:uid="{00000000-0005-0000-0000-000097850000}"/>
    <cellStyle name="Note 5 18 3 2 2 4" xfId="22471" xr:uid="{00000000-0005-0000-0000-000098850000}"/>
    <cellStyle name="Note 5 18 3 2 2 5" xfId="36924" xr:uid="{00000000-0005-0000-0000-000099850000}"/>
    <cellStyle name="Note 5 18 3 2 3" xfId="7497" xr:uid="{00000000-0005-0000-0000-00009A850000}"/>
    <cellStyle name="Note 5 18 3 2 3 2" xfId="24932" xr:uid="{00000000-0005-0000-0000-00009B850000}"/>
    <cellStyle name="Note 5 18 3 2 3 3" xfId="39385" xr:uid="{00000000-0005-0000-0000-00009C850000}"/>
    <cellStyle name="Note 5 18 3 2 4" xfId="9938" xr:uid="{00000000-0005-0000-0000-00009D850000}"/>
    <cellStyle name="Note 5 18 3 2 4 2" xfId="27373" xr:uid="{00000000-0005-0000-0000-00009E850000}"/>
    <cellStyle name="Note 5 18 3 2 4 3" xfId="41826" xr:uid="{00000000-0005-0000-0000-00009F850000}"/>
    <cellStyle name="Note 5 18 3 2 5" xfId="12358" xr:uid="{00000000-0005-0000-0000-0000A0850000}"/>
    <cellStyle name="Note 5 18 3 2 5 2" xfId="29793" xr:uid="{00000000-0005-0000-0000-0000A1850000}"/>
    <cellStyle name="Note 5 18 3 2 5 3" xfId="44246" xr:uid="{00000000-0005-0000-0000-0000A2850000}"/>
    <cellStyle name="Note 5 18 3 2 6" xfId="19365" xr:uid="{00000000-0005-0000-0000-0000A3850000}"/>
    <cellStyle name="Note 5 18 3 3" xfId="2525" xr:uid="{00000000-0005-0000-0000-0000A4850000}"/>
    <cellStyle name="Note 5 18 3 3 2" xfId="5036" xr:uid="{00000000-0005-0000-0000-0000A5850000}"/>
    <cellStyle name="Note 5 18 3 3 2 2" xfId="14403" xr:uid="{00000000-0005-0000-0000-0000A6850000}"/>
    <cellStyle name="Note 5 18 3 3 2 2 2" xfId="31838" xr:uid="{00000000-0005-0000-0000-0000A7850000}"/>
    <cellStyle name="Note 5 18 3 3 2 2 3" xfId="46291" xr:uid="{00000000-0005-0000-0000-0000A8850000}"/>
    <cellStyle name="Note 5 18 3 3 2 3" xfId="16864" xr:uid="{00000000-0005-0000-0000-0000A9850000}"/>
    <cellStyle name="Note 5 18 3 3 2 3 2" xfId="34299" xr:uid="{00000000-0005-0000-0000-0000AA850000}"/>
    <cellStyle name="Note 5 18 3 3 2 3 3" xfId="48752" xr:uid="{00000000-0005-0000-0000-0000AB850000}"/>
    <cellStyle name="Note 5 18 3 3 2 4" xfId="22472" xr:uid="{00000000-0005-0000-0000-0000AC850000}"/>
    <cellStyle name="Note 5 18 3 3 2 5" xfId="36925" xr:uid="{00000000-0005-0000-0000-0000AD850000}"/>
    <cellStyle name="Note 5 18 3 3 3" xfId="7498" xr:uid="{00000000-0005-0000-0000-0000AE850000}"/>
    <cellStyle name="Note 5 18 3 3 3 2" xfId="24933" xr:uid="{00000000-0005-0000-0000-0000AF850000}"/>
    <cellStyle name="Note 5 18 3 3 3 3" xfId="39386" xr:uid="{00000000-0005-0000-0000-0000B0850000}"/>
    <cellStyle name="Note 5 18 3 3 4" xfId="9939" xr:uid="{00000000-0005-0000-0000-0000B1850000}"/>
    <cellStyle name="Note 5 18 3 3 4 2" xfId="27374" xr:uid="{00000000-0005-0000-0000-0000B2850000}"/>
    <cellStyle name="Note 5 18 3 3 4 3" xfId="41827" xr:uid="{00000000-0005-0000-0000-0000B3850000}"/>
    <cellStyle name="Note 5 18 3 3 5" xfId="12359" xr:uid="{00000000-0005-0000-0000-0000B4850000}"/>
    <cellStyle name="Note 5 18 3 3 5 2" xfId="29794" xr:uid="{00000000-0005-0000-0000-0000B5850000}"/>
    <cellStyle name="Note 5 18 3 3 5 3" xfId="44247" xr:uid="{00000000-0005-0000-0000-0000B6850000}"/>
    <cellStyle name="Note 5 18 3 3 6" xfId="19366" xr:uid="{00000000-0005-0000-0000-0000B7850000}"/>
    <cellStyle name="Note 5 18 3 4" xfId="2526" xr:uid="{00000000-0005-0000-0000-0000B8850000}"/>
    <cellStyle name="Note 5 18 3 4 2" xfId="5037" xr:uid="{00000000-0005-0000-0000-0000B9850000}"/>
    <cellStyle name="Note 5 18 3 4 2 2" xfId="22473" xr:uid="{00000000-0005-0000-0000-0000BA850000}"/>
    <cellStyle name="Note 5 18 3 4 2 3" xfId="36926" xr:uid="{00000000-0005-0000-0000-0000BB850000}"/>
    <cellStyle name="Note 5 18 3 4 3" xfId="7499" xr:uid="{00000000-0005-0000-0000-0000BC850000}"/>
    <cellStyle name="Note 5 18 3 4 3 2" xfId="24934" xr:uid="{00000000-0005-0000-0000-0000BD850000}"/>
    <cellStyle name="Note 5 18 3 4 3 3" xfId="39387" xr:uid="{00000000-0005-0000-0000-0000BE850000}"/>
    <cellStyle name="Note 5 18 3 4 4" xfId="9940" xr:uid="{00000000-0005-0000-0000-0000BF850000}"/>
    <cellStyle name="Note 5 18 3 4 4 2" xfId="27375" xr:uid="{00000000-0005-0000-0000-0000C0850000}"/>
    <cellStyle name="Note 5 18 3 4 4 3" xfId="41828" xr:uid="{00000000-0005-0000-0000-0000C1850000}"/>
    <cellStyle name="Note 5 18 3 4 5" xfId="12360" xr:uid="{00000000-0005-0000-0000-0000C2850000}"/>
    <cellStyle name="Note 5 18 3 4 5 2" xfId="29795" xr:uid="{00000000-0005-0000-0000-0000C3850000}"/>
    <cellStyle name="Note 5 18 3 4 5 3" xfId="44248" xr:uid="{00000000-0005-0000-0000-0000C4850000}"/>
    <cellStyle name="Note 5 18 3 4 6" xfId="15401" xr:uid="{00000000-0005-0000-0000-0000C5850000}"/>
    <cellStyle name="Note 5 18 3 4 6 2" xfId="32836" xr:uid="{00000000-0005-0000-0000-0000C6850000}"/>
    <cellStyle name="Note 5 18 3 4 6 3" xfId="47289" xr:uid="{00000000-0005-0000-0000-0000C7850000}"/>
    <cellStyle name="Note 5 18 3 4 7" xfId="19367" xr:uid="{00000000-0005-0000-0000-0000C8850000}"/>
    <cellStyle name="Note 5 18 3 4 8" xfId="20563" xr:uid="{00000000-0005-0000-0000-0000C9850000}"/>
    <cellStyle name="Note 5 18 3 5" xfId="5034" xr:uid="{00000000-0005-0000-0000-0000CA850000}"/>
    <cellStyle name="Note 5 18 3 5 2" xfId="14401" xr:uid="{00000000-0005-0000-0000-0000CB850000}"/>
    <cellStyle name="Note 5 18 3 5 2 2" xfId="31836" xr:uid="{00000000-0005-0000-0000-0000CC850000}"/>
    <cellStyle name="Note 5 18 3 5 2 3" xfId="46289" xr:uid="{00000000-0005-0000-0000-0000CD850000}"/>
    <cellStyle name="Note 5 18 3 5 3" xfId="16862" xr:uid="{00000000-0005-0000-0000-0000CE850000}"/>
    <cellStyle name="Note 5 18 3 5 3 2" xfId="34297" xr:uid="{00000000-0005-0000-0000-0000CF850000}"/>
    <cellStyle name="Note 5 18 3 5 3 3" xfId="48750" xr:uid="{00000000-0005-0000-0000-0000D0850000}"/>
    <cellStyle name="Note 5 18 3 5 4" xfId="22470" xr:uid="{00000000-0005-0000-0000-0000D1850000}"/>
    <cellStyle name="Note 5 18 3 5 5" xfId="36923" xr:uid="{00000000-0005-0000-0000-0000D2850000}"/>
    <cellStyle name="Note 5 18 3 6" xfId="7496" xr:uid="{00000000-0005-0000-0000-0000D3850000}"/>
    <cellStyle name="Note 5 18 3 6 2" xfId="24931" xr:uid="{00000000-0005-0000-0000-0000D4850000}"/>
    <cellStyle name="Note 5 18 3 6 3" xfId="39384" xr:uid="{00000000-0005-0000-0000-0000D5850000}"/>
    <cellStyle name="Note 5 18 3 7" xfId="9937" xr:uid="{00000000-0005-0000-0000-0000D6850000}"/>
    <cellStyle name="Note 5 18 3 7 2" xfId="27372" xr:uid="{00000000-0005-0000-0000-0000D7850000}"/>
    <cellStyle name="Note 5 18 3 7 3" xfId="41825" xr:uid="{00000000-0005-0000-0000-0000D8850000}"/>
    <cellStyle name="Note 5 18 3 8" xfId="12357" xr:uid="{00000000-0005-0000-0000-0000D9850000}"/>
    <cellStyle name="Note 5 18 3 8 2" xfId="29792" xr:uid="{00000000-0005-0000-0000-0000DA850000}"/>
    <cellStyle name="Note 5 18 3 8 3" xfId="44245" xr:uid="{00000000-0005-0000-0000-0000DB850000}"/>
    <cellStyle name="Note 5 18 3 9" xfId="19364" xr:uid="{00000000-0005-0000-0000-0000DC850000}"/>
    <cellStyle name="Note 5 18 4" xfId="2527" xr:uid="{00000000-0005-0000-0000-0000DD850000}"/>
    <cellStyle name="Note 5 18 4 2" xfId="2528" xr:uid="{00000000-0005-0000-0000-0000DE850000}"/>
    <cellStyle name="Note 5 18 4 2 2" xfId="5039" xr:uid="{00000000-0005-0000-0000-0000DF850000}"/>
    <cellStyle name="Note 5 18 4 2 2 2" xfId="14405" xr:uid="{00000000-0005-0000-0000-0000E0850000}"/>
    <cellStyle name="Note 5 18 4 2 2 2 2" xfId="31840" xr:uid="{00000000-0005-0000-0000-0000E1850000}"/>
    <cellStyle name="Note 5 18 4 2 2 2 3" xfId="46293" xr:uid="{00000000-0005-0000-0000-0000E2850000}"/>
    <cellStyle name="Note 5 18 4 2 2 3" xfId="16866" xr:uid="{00000000-0005-0000-0000-0000E3850000}"/>
    <cellStyle name="Note 5 18 4 2 2 3 2" xfId="34301" xr:uid="{00000000-0005-0000-0000-0000E4850000}"/>
    <cellStyle name="Note 5 18 4 2 2 3 3" xfId="48754" xr:uid="{00000000-0005-0000-0000-0000E5850000}"/>
    <cellStyle name="Note 5 18 4 2 2 4" xfId="22475" xr:uid="{00000000-0005-0000-0000-0000E6850000}"/>
    <cellStyle name="Note 5 18 4 2 2 5" xfId="36928" xr:uid="{00000000-0005-0000-0000-0000E7850000}"/>
    <cellStyle name="Note 5 18 4 2 3" xfId="7501" xr:uid="{00000000-0005-0000-0000-0000E8850000}"/>
    <cellStyle name="Note 5 18 4 2 3 2" xfId="24936" xr:uid="{00000000-0005-0000-0000-0000E9850000}"/>
    <cellStyle name="Note 5 18 4 2 3 3" xfId="39389" xr:uid="{00000000-0005-0000-0000-0000EA850000}"/>
    <cellStyle name="Note 5 18 4 2 4" xfId="9942" xr:uid="{00000000-0005-0000-0000-0000EB850000}"/>
    <cellStyle name="Note 5 18 4 2 4 2" xfId="27377" xr:uid="{00000000-0005-0000-0000-0000EC850000}"/>
    <cellStyle name="Note 5 18 4 2 4 3" xfId="41830" xr:uid="{00000000-0005-0000-0000-0000ED850000}"/>
    <cellStyle name="Note 5 18 4 2 5" xfId="12362" xr:uid="{00000000-0005-0000-0000-0000EE850000}"/>
    <cellStyle name="Note 5 18 4 2 5 2" xfId="29797" xr:uid="{00000000-0005-0000-0000-0000EF850000}"/>
    <cellStyle name="Note 5 18 4 2 5 3" xfId="44250" xr:uid="{00000000-0005-0000-0000-0000F0850000}"/>
    <cellStyle name="Note 5 18 4 2 6" xfId="19369" xr:uid="{00000000-0005-0000-0000-0000F1850000}"/>
    <cellStyle name="Note 5 18 4 3" xfId="2529" xr:uid="{00000000-0005-0000-0000-0000F2850000}"/>
    <cellStyle name="Note 5 18 4 3 2" xfId="5040" xr:uid="{00000000-0005-0000-0000-0000F3850000}"/>
    <cellStyle name="Note 5 18 4 3 2 2" xfId="14406" xr:uid="{00000000-0005-0000-0000-0000F4850000}"/>
    <cellStyle name="Note 5 18 4 3 2 2 2" xfId="31841" xr:uid="{00000000-0005-0000-0000-0000F5850000}"/>
    <cellStyle name="Note 5 18 4 3 2 2 3" xfId="46294" xr:uid="{00000000-0005-0000-0000-0000F6850000}"/>
    <cellStyle name="Note 5 18 4 3 2 3" xfId="16867" xr:uid="{00000000-0005-0000-0000-0000F7850000}"/>
    <cellStyle name="Note 5 18 4 3 2 3 2" xfId="34302" xr:uid="{00000000-0005-0000-0000-0000F8850000}"/>
    <cellStyle name="Note 5 18 4 3 2 3 3" xfId="48755" xr:uid="{00000000-0005-0000-0000-0000F9850000}"/>
    <cellStyle name="Note 5 18 4 3 2 4" xfId="22476" xr:uid="{00000000-0005-0000-0000-0000FA850000}"/>
    <cellStyle name="Note 5 18 4 3 2 5" xfId="36929" xr:uid="{00000000-0005-0000-0000-0000FB850000}"/>
    <cellStyle name="Note 5 18 4 3 3" xfId="7502" xr:uid="{00000000-0005-0000-0000-0000FC850000}"/>
    <cellStyle name="Note 5 18 4 3 3 2" xfId="24937" xr:uid="{00000000-0005-0000-0000-0000FD850000}"/>
    <cellStyle name="Note 5 18 4 3 3 3" xfId="39390" xr:uid="{00000000-0005-0000-0000-0000FE850000}"/>
    <cellStyle name="Note 5 18 4 3 4" xfId="9943" xr:uid="{00000000-0005-0000-0000-0000FF850000}"/>
    <cellStyle name="Note 5 18 4 3 4 2" xfId="27378" xr:uid="{00000000-0005-0000-0000-000000860000}"/>
    <cellStyle name="Note 5 18 4 3 4 3" xfId="41831" xr:uid="{00000000-0005-0000-0000-000001860000}"/>
    <cellStyle name="Note 5 18 4 3 5" xfId="12363" xr:uid="{00000000-0005-0000-0000-000002860000}"/>
    <cellStyle name="Note 5 18 4 3 5 2" xfId="29798" xr:uid="{00000000-0005-0000-0000-000003860000}"/>
    <cellStyle name="Note 5 18 4 3 5 3" xfId="44251" xr:uid="{00000000-0005-0000-0000-000004860000}"/>
    <cellStyle name="Note 5 18 4 3 6" xfId="19370" xr:uid="{00000000-0005-0000-0000-000005860000}"/>
    <cellStyle name="Note 5 18 4 4" xfId="2530" xr:uid="{00000000-0005-0000-0000-000006860000}"/>
    <cellStyle name="Note 5 18 4 4 2" xfId="5041" xr:uid="{00000000-0005-0000-0000-000007860000}"/>
    <cellStyle name="Note 5 18 4 4 2 2" xfId="22477" xr:uid="{00000000-0005-0000-0000-000008860000}"/>
    <cellStyle name="Note 5 18 4 4 2 3" xfId="36930" xr:uid="{00000000-0005-0000-0000-000009860000}"/>
    <cellStyle name="Note 5 18 4 4 3" xfId="7503" xr:uid="{00000000-0005-0000-0000-00000A860000}"/>
    <cellStyle name="Note 5 18 4 4 3 2" xfId="24938" xr:uid="{00000000-0005-0000-0000-00000B860000}"/>
    <cellStyle name="Note 5 18 4 4 3 3" xfId="39391" xr:uid="{00000000-0005-0000-0000-00000C860000}"/>
    <cellStyle name="Note 5 18 4 4 4" xfId="9944" xr:uid="{00000000-0005-0000-0000-00000D860000}"/>
    <cellStyle name="Note 5 18 4 4 4 2" xfId="27379" xr:uid="{00000000-0005-0000-0000-00000E860000}"/>
    <cellStyle name="Note 5 18 4 4 4 3" xfId="41832" xr:uid="{00000000-0005-0000-0000-00000F860000}"/>
    <cellStyle name="Note 5 18 4 4 5" xfId="12364" xr:uid="{00000000-0005-0000-0000-000010860000}"/>
    <cellStyle name="Note 5 18 4 4 5 2" xfId="29799" xr:uid="{00000000-0005-0000-0000-000011860000}"/>
    <cellStyle name="Note 5 18 4 4 5 3" xfId="44252" xr:uid="{00000000-0005-0000-0000-000012860000}"/>
    <cellStyle name="Note 5 18 4 4 6" xfId="15402" xr:uid="{00000000-0005-0000-0000-000013860000}"/>
    <cellStyle name="Note 5 18 4 4 6 2" xfId="32837" xr:uid="{00000000-0005-0000-0000-000014860000}"/>
    <cellStyle name="Note 5 18 4 4 6 3" xfId="47290" xr:uid="{00000000-0005-0000-0000-000015860000}"/>
    <cellStyle name="Note 5 18 4 4 7" xfId="19371" xr:uid="{00000000-0005-0000-0000-000016860000}"/>
    <cellStyle name="Note 5 18 4 4 8" xfId="20564" xr:uid="{00000000-0005-0000-0000-000017860000}"/>
    <cellStyle name="Note 5 18 4 5" xfId="5038" xr:uid="{00000000-0005-0000-0000-000018860000}"/>
    <cellStyle name="Note 5 18 4 5 2" xfId="14404" xr:uid="{00000000-0005-0000-0000-000019860000}"/>
    <cellStyle name="Note 5 18 4 5 2 2" xfId="31839" xr:uid="{00000000-0005-0000-0000-00001A860000}"/>
    <cellStyle name="Note 5 18 4 5 2 3" xfId="46292" xr:uid="{00000000-0005-0000-0000-00001B860000}"/>
    <cellStyle name="Note 5 18 4 5 3" xfId="16865" xr:uid="{00000000-0005-0000-0000-00001C860000}"/>
    <cellStyle name="Note 5 18 4 5 3 2" xfId="34300" xr:uid="{00000000-0005-0000-0000-00001D860000}"/>
    <cellStyle name="Note 5 18 4 5 3 3" xfId="48753" xr:uid="{00000000-0005-0000-0000-00001E860000}"/>
    <cellStyle name="Note 5 18 4 5 4" xfId="22474" xr:uid="{00000000-0005-0000-0000-00001F860000}"/>
    <cellStyle name="Note 5 18 4 5 5" xfId="36927" xr:uid="{00000000-0005-0000-0000-000020860000}"/>
    <cellStyle name="Note 5 18 4 6" xfId="7500" xr:uid="{00000000-0005-0000-0000-000021860000}"/>
    <cellStyle name="Note 5 18 4 6 2" xfId="24935" xr:uid="{00000000-0005-0000-0000-000022860000}"/>
    <cellStyle name="Note 5 18 4 6 3" xfId="39388" xr:uid="{00000000-0005-0000-0000-000023860000}"/>
    <cellStyle name="Note 5 18 4 7" xfId="9941" xr:uid="{00000000-0005-0000-0000-000024860000}"/>
    <cellStyle name="Note 5 18 4 7 2" xfId="27376" xr:uid="{00000000-0005-0000-0000-000025860000}"/>
    <cellStyle name="Note 5 18 4 7 3" xfId="41829" xr:uid="{00000000-0005-0000-0000-000026860000}"/>
    <cellStyle name="Note 5 18 4 8" xfId="12361" xr:uid="{00000000-0005-0000-0000-000027860000}"/>
    <cellStyle name="Note 5 18 4 8 2" xfId="29796" xr:uid="{00000000-0005-0000-0000-000028860000}"/>
    <cellStyle name="Note 5 18 4 8 3" xfId="44249" xr:uid="{00000000-0005-0000-0000-000029860000}"/>
    <cellStyle name="Note 5 18 4 9" xfId="19368" xr:uid="{00000000-0005-0000-0000-00002A860000}"/>
    <cellStyle name="Note 5 18 5" xfId="2531" xr:uid="{00000000-0005-0000-0000-00002B860000}"/>
    <cellStyle name="Note 5 18 5 2" xfId="2532" xr:uid="{00000000-0005-0000-0000-00002C860000}"/>
    <cellStyle name="Note 5 18 5 2 2" xfId="5043" xr:uid="{00000000-0005-0000-0000-00002D860000}"/>
    <cellStyle name="Note 5 18 5 2 2 2" xfId="14408" xr:uid="{00000000-0005-0000-0000-00002E860000}"/>
    <cellStyle name="Note 5 18 5 2 2 2 2" xfId="31843" xr:uid="{00000000-0005-0000-0000-00002F860000}"/>
    <cellStyle name="Note 5 18 5 2 2 2 3" xfId="46296" xr:uid="{00000000-0005-0000-0000-000030860000}"/>
    <cellStyle name="Note 5 18 5 2 2 3" xfId="16869" xr:uid="{00000000-0005-0000-0000-000031860000}"/>
    <cellStyle name="Note 5 18 5 2 2 3 2" xfId="34304" xr:uid="{00000000-0005-0000-0000-000032860000}"/>
    <cellStyle name="Note 5 18 5 2 2 3 3" xfId="48757" xr:uid="{00000000-0005-0000-0000-000033860000}"/>
    <cellStyle name="Note 5 18 5 2 2 4" xfId="22479" xr:uid="{00000000-0005-0000-0000-000034860000}"/>
    <cellStyle name="Note 5 18 5 2 2 5" xfId="36932" xr:uid="{00000000-0005-0000-0000-000035860000}"/>
    <cellStyle name="Note 5 18 5 2 3" xfId="7505" xr:uid="{00000000-0005-0000-0000-000036860000}"/>
    <cellStyle name="Note 5 18 5 2 3 2" xfId="24940" xr:uid="{00000000-0005-0000-0000-000037860000}"/>
    <cellStyle name="Note 5 18 5 2 3 3" xfId="39393" xr:uid="{00000000-0005-0000-0000-000038860000}"/>
    <cellStyle name="Note 5 18 5 2 4" xfId="9946" xr:uid="{00000000-0005-0000-0000-000039860000}"/>
    <cellStyle name="Note 5 18 5 2 4 2" xfId="27381" xr:uid="{00000000-0005-0000-0000-00003A860000}"/>
    <cellStyle name="Note 5 18 5 2 4 3" xfId="41834" xr:uid="{00000000-0005-0000-0000-00003B860000}"/>
    <cellStyle name="Note 5 18 5 2 5" xfId="12366" xr:uid="{00000000-0005-0000-0000-00003C860000}"/>
    <cellStyle name="Note 5 18 5 2 5 2" xfId="29801" xr:uid="{00000000-0005-0000-0000-00003D860000}"/>
    <cellStyle name="Note 5 18 5 2 5 3" xfId="44254" xr:uid="{00000000-0005-0000-0000-00003E860000}"/>
    <cellStyle name="Note 5 18 5 2 6" xfId="19373" xr:uid="{00000000-0005-0000-0000-00003F860000}"/>
    <cellStyle name="Note 5 18 5 3" xfId="2533" xr:uid="{00000000-0005-0000-0000-000040860000}"/>
    <cellStyle name="Note 5 18 5 3 2" xfId="5044" xr:uid="{00000000-0005-0000-0000-000041860000}"/>
    <cellStyle name="Note 5 18 5 3 2 2" xfId="14409" xr:uid="{00000000-0005-0000-0000-000042860000}"/>
    <cellStyle name="Note 5 18 5 3 2 2 2" xfId="31844" xr:uid="{00000000-0005-0000-0000-000043860000}"/>
    <cellStyle name="Note 5 18 5 3 2 2 3" xfId="46297" xr:uid="{00000000-0005-0000-0000-000044860000}"/>
    <cellStyle name="Note 5 18 5 3 2 3" xfId="16870" xr:uid="{00000000-0005-0000-0000-000045860000}"/>
    <cellStyle name="Note 5 18 5 3 2 3 2" xfId="34305" xr:uid="{00000000-0005-0000-0000-000046860000}"/>
    <cellStyle name="Note 5 18 5 3 2 3 3" xfId="48758" xr:uid="{00000000-0005-0000-0000-000047860000}"/>
    <cellStyle name="Note 5 18 5 3 2 4" xfId="22480" xr:uid="{00000000-0005-0000-0000-000048860000}"/>
    <cellStyle name="Note 5 18 5 3 2 5" xfId="36933" xr:uid="{00000000-0005-0000-0000-000049860000}"/>
    <cellStyle name="Note 5 18 5 3 3" xfId="7506" xr:uid="{00000000-0005-0000-0000-00004A860000}"/>
    <cellStyle name="Note 5 18 5 3 3 2" xfId="24941" xr:uid="{00000000-0005-0000-0000-00004B860000}"/>
    <cellStyle name="Note 5 18 5 3 3 3" xfId="39394" xr:uid="{00000000-0005-0000-0000-00004C860000}"/>
    <cellStyle name="Note 5 18 5 3 4" xfId="9947" xr:uid="{00000000-0005-0000-0000-00004D860000}"/>
    <cellStyle name="Note 5 18 5 3 4 2" xfId="27382" xr:uid="{00000000-0005-0000-0000-00004E860000}"/>
    <cellStyle name="Note 5 18 5 3 4 3" xfId="41835" xr:uid="{00000000-0005-0000-0000-00004F860000}"/>
    <cellStyle name="Note 5 18 5 3 5" xfId="12367" xr:uid="{00000000-0005-0000-0000-000050860000}"/>
    <cellStyle name="Note 5 18 5 3 5 2" xfId="29802" xr:uid="{00000000-0005-0000-0000-000051860000}"/>
    <cellStyle name="Note 5 18 5 3 5 3" xfId="44255" xr:uid="{00000000-0005-0000-0000-000052860000}"/>
    <cellStyle name="Note 5 18 5 3 6" xfId="19374" xr:uid="{00000000-0005-0000-0000-000053860000}"/>
    <cellStyle name="Note 5 18 5 4" xfId="2534" xr:uid="{00000000-0005-0000-0000-000054860000}"/>
    <cellStyle name="Note 5 18 5 4 2" xfId="5045" xr:uid="{00000000-0005-0000-0000-000055860000}"/>
    <cellStyle name="Note 5 18 5 4 2 2" xfId="22481" xr:uid="{00000000-0005-0000-0000-000056860000}"/>
    <cellStyle name="Note 5 18 5 4 2 3" xfId="36934" xr:uid="{00000000-0005-0000-0000-000057860000}"/>
    <cellStyle name="Note 5 18 5 4 3" xfId="7507" xr:uid="{00000000-0005-0000-0000-000058860000}"/>
    <cellStyle name="Note 5 18 5 4 3 2" xfId="24942" xr:uid="{00000000-0005-0000-0000-000059860000}"/>
    <cellStyle name="Note 5 18 5 4 3 3" xfId="39395" xr:uid="{00000000-0005-0000-0000-00005A860000}"/>
    <cellStyle name="Note 5 18 5 4 4" xfId="9948" xr:uid="{00000000-0005-0000-0000-00005B860000}"/>
    <cellStyle name="Note 5 18 5 4 4 2" xfId="27383" xr:uid="{00000000-0005-0000-0000-00005C860000}"/>
    <cellStyle name="Note 5 18 5 4 4 3" xfId="41836" xr:uid="{00000000-0005-0000-0000-00005D860000}"/>
    <cellStyle name="Note 5 18 5 4 5" xfId="12368" xr:uid="{00000000-0005-0000-0000-00005E860000}"/>
    <cellStyle name="Note 5 18 5 4 5 2" xfId="29803" xr:uid="{00000000-0005-0000-0000-00005F860000}"/>
    <cellStyle name="Note 5 18 5 4 5 3" xfId="44256" xr:uid="{00000000-0005-0000-0000-000060860000}"/>
    <cellStyle name="Note 5 18 5 4 6" xfId="15403" xr:uid="{00000000-0005-0000-0000-000061860000}"/>
    <cellStyle name="Note 5 18 5 4 6 2" xfId="32838" xr:uid="{00000000-0005-0000-0000-000062860000}"/>
    <cellStyle name="Note 5 18 5 4 6 3" xfId="47291" xr:uid="{00000000-0005-0000-0000-000063860000}"/>
    <cellStyle name="Note 5 18 5 4 7" xfId="19375" xr:uid="{00000000-0005-0000-0000-000064860000}"/>
    <cellStyle name="Note 5 18 5 4 8" xfId="20565" xr:uid="{00000000-0005-0000-0000-000065860000}"/>
    <cellStyle name="Note 5 18 5 5" xfId="5042" xr:uid="{00000000-0005-0000-0000-000066860000}"/>
    <cellStyle name="Note 5 18 5 5 2" xfId="14407" xr:uid="{00000000-0005-0000-0000-000067860000}"/>
    <cellStyle name="Note 5 18 5 5 2 2" xfId="31842" xr:uid="{00000000-0005-0000-0000-000068860000}"/>
    <cellStyle name="Note 5 18 5 5 2 3" xfId="46295" xr:uid="{00000000-0005-0000-0000-000069860000}"/>
    <cellStyle name="Note 5 18 5 5 3" xfId="16868" xr:uid="{00000000-0005-0000-0000-00006A860000}"/>
    <cellStyle name="Note 5 18 5 5 3 2" xfId="34303" xr:uid="{00000000-0005-0000-0000-00006B860000}"/>
    <cellStyle name="Note 5 18 5 5 3 3" xfId="48756" xr:uid="{00000000-0005-0000-0000-00006C860000}"/>
    <cellStyle name="Note 5 18 5 5 4" xfId="22478" xr:uid="{00000000-0005-0000-0000-00006D860000}"/>
    <cellStyle name="Note 5 18 5 5 5" xfId="36931" xr:uid="{00000000-0005-0000-0000-00006E860000}"/>
    <cellStyle name="Note 5 18 5 6" xfId="7504" xr:uid="{00000000-0005-0000-0000-00006F860000}"/>
    <cellStyle name="Note 5 18 5 6 2" xfId="24939" xr:uid="{00000000-0005-0000-0000-000070860000}"/>
    <cellStyle name="Note 5 18 5 6 3" xfId="39392" xr:uid="{00000000-0005-0000-0000-000071860000}"/>
    <cellStyle name="Note 5 18 5 7" xfId="9945" xr:uid="{00000000-0005-0000-0000-000072860000}"/>
    <cellStyle name="Note 5 18 5 7 2" xfId="27380" xr:uid="{00000000-0005-0000-0000-000073860000}"/>
    <cellStyle name="Note 5 18 5 7 3" xfId="41833" xr:uid="{00000000-0005-0000-0000-000074860000}"/>
    <cellStyle name="Note 5 18 5 8" xfId="12365" xr:uid="{00000000-0005-0000-0000-000075860000}"/>
    <cellStyle name="Note 5 18 5 8 2" xfId="29800" xr:uid="{00000000-0005-0000-0000-000076860000}"/>
    <cellStyle name="Note 5 18 5 8 3" xfId="44253" xr:uid="{00000000-0005-0000-0000-000077860000}"/>
    <cellStyle name="Note 5 18 5 9" xfId="19372" xr:uid="{00000000-0005-0000-0000-000078860000}"/>
    <cellStyle name="Note 5 18 6" xfId="2535" xr:uid="{00000000-0005-0000-0000-000079860000}"/>
    <cellStyle name="Note 5 18 6 2" xfId="5046" xr:uid="{00000000-0005-0000-0000-00007A860000}"/>
    <cellStyle name="Note 5 18 6 2 2" xfId="14410" xr:uid="{00000000-0005-0000-0000-00007B860000}"/>
    <cellStyle name="Note 5 18 6 2 2 2" xfId="31845" xr:uid="{00000000-0005-0000-0000-00007C860000}"/>
    <cellStyle name="Note 5 18 6 2 2 3" xfId="46298" xr:uid="{00000000-0005-0000-0000-00007D860000}"/>
    <cellStyle name="Note 5 18 6 2 3" xfId="16871" xr:uid="{00000000-0005-0000-0000-00007E860000}"/>
    <cellStyle name="Note 5 18 6 2 3 2" xfId="34306" xr:uid="{00000000-0005-0000-0000-00007F860000}"/>
    <cellStyle name="Note 5 18 6 2 3 3" xfId="48759" xr:uid="{00000000-0005-0000-0000-000080860000}"/>
    <cellStyle name="Note 5 18 6 2 4" xfId="22482" xr:uid="{00000000-0005-0000-0000-000081860000}"/>
    <cellStyle name="Note 5 18 6 2 5" xfId="36935" xr:uid="{00000000-0005-0000-0000-000082860000}"/>
    <cellStyle name="Note 5 18 6 3" xfId="7508" xr:uid="{00000000-0005-0000-0000-000083860000}"/>
    <cellStyle name="Note 5 18 6 3 2" xfId="24943" xr:uid="{00000000-0005-0000-0000-000084860000}"/>
    <cellStyle name="Note 5 18 6 3 3" xfId="39396" xr:uid="{00000000-0005-0000-0000-000085860000}"/>
    <cellStyle name="Note 5 18 6 4" xfId="9949" xr:uid="{00000000-0005-0000-0000-000086860000}"/>
    <cellStyle name="Note 5 18 6 4 2" xfId="27384" xr:uid="{00000000-0005-0000-0000-000087860000}"/>
    <cellStyle name="Note 5 18 6 4 3" xfId="41837" xr:uid="{00000000-0005-0000-0000-000088860000}"/>
    <cellStyle name="Note 5 18 6 5" xfId="12369" xr:uid="{00000000-0005-0000-0000-000089860000}"/>
    <cellStyle name="Note 5 18 6 5 2" xfId="29804" xr:uid="{00000000-0005-0000-0000-00008A860000}"/>
    <cellStyle name="Note 5 18 6 5 3" xfId="44257" xr:uid="{00000000-0005-0000-0000-00008B860000}"/>
    <cellStyle name="Note 5 18 6 6" xfId="19376" xr:uid="{00000000-0005-0000-0000-00008C860000}"/>
    <cellStyle name="Note 5 18 7" xfId="2536" xr:uid="{00000000-0005-0000-0000-00008D860000}"/>
    <cellStyle name="Note 5 18 7 2" xfId="5047" xr:uid="{00000000-0005-0000-0000-00008E860000}"/>
    <cellStyle name="Note 5 18 7 2 2" xfId="14411" xr:uid="{00000000-0005-0000-0000-00008F860000}"/>
    <cellStyle name="Note 5 18 7 2 2 2" xfId="31846" xr:uid="{00000000-0005-0000-0000-000090860000}"/>
    <cellStyle name="Note 5 18 7 2 2 3" xfId="46299" xr:uid="{00000000-0005-0000-0000-000091860000}"/>
    <cellStyle name="Note 5 18 7 2 3" xfId="16872" xr:uid="{00000000-0005-0000-0000-000092860000}"/>
    <cellStyle name="Note 5 18 7 2 3 2" xfId="34307" xr:uid="{00000000-0005-0000-0000-000093860000}"/>
    <cellStyle name="Note 5 18 7 2 3 3" xfId="48760" xr:uid="{00000000-0005-0000-0000-000094860000}"/>
    <cellStyle name="Note 5 18 7 2 4" xfId="22483" xr:uid="{00000000-0005-0000-0000-000095860000}"/>
    <cellStyle name="Note 5 18 7 2 5" xfId="36936" xr:uid="{00000000-0005-0000-0000-000096860000}"/>
    <cellStyle name="Note 5 18 7 3" xfId="7509" xr:uid="{00000000-0005-0000-0000-000097860000}"/>
    <cellStyle name="Note 5 18 7 3 2" xfId="24944" xr:uid="{00000000-0005-0000-0000-000098860000}"/>
    <cellStyle name="Note 5 18 7 3 3" xfId="39397" xr:uid="{00000000-0005-0000-0000-000099860000}"/>
    <cellStyle name="Note 5 18 7 4" xfId="9950" xr:uid="{00000000-0005-0000-0000-00009A860000}"/>
    <cellStyle name="Note 5 18 7 4 2" xfId="27385" xr:uid="{00000000-0005-0000-0000-00009B860000}"/>
    <cellStyle name="Note 5 18 7 4 3" xfId="41838" xr:uid="{00000000-0005-0000-0000-00009C860000}"/>
    <cellStyle name="Note 5 18 7 5" xfId="12370" xr:uid="{00000000-0005-0000-0000-00009D860000}"/>
    <cellStyle name="Note 5 18 7 5 2" xfId="29805" xr:uid="{00000000-0005-0000-0000-00009E860000}"/>
    <cellStyle name="Note 5 18 7 5 3" xfId="44258" xr:uid="{00000000-0005-0000-0000-00009F860000}"/>
    <cellStyle name="Note 5 18 7 6" xfId="19377" xr:uid="{00000000-0005-0000-0000-0000A0860000}"/>
    <cellStyle name="Note 5 18 8" xfId="2537" xr:uid="{00000000-0005-0000-0000-0000A1860000}"/>
    <cellStyle name="Note 5 18 8 2" xfId="5048" xr:uid="{00000000-0005-0000-0000-0000A2860000}"/>
    <cellStyle name="Note 5 18 8 2 2" xfId="22484" xr:uid="{00000000-0005-0000-0000-0000A3860000}"/>
    <cellStyle name="Note 5 18 8 2 3" xfId="36937" xr:uid="{00000000-0005-0000-0000-0000A4860000}"/>
    <cellStyle name="Note 5 18 8 3" xfId="7510" xr:uid="{00000000-0005-0000-0000-0000A5860000}"/>
    <cellStyle name="Note 5 18 8 3 2" xfId="24945" xr:uid="{00000000-0005-0000-0000-0000A6860000}"/>
    <cellStyle name="Note 5 18 8 3 3" xfId="39398" xr:uid="{00000000-0005-0000-0000-0000A7860000}"/>
    <cellStyle name="Note 5 18 8 4" xfId="9951" xr:uid="{00000000-0005-0000-0000-0000A8860000}"/>
    <cellStyle name="Note 5 18 8 4 2" xfId="27386" xr:uid="{00000000-0005-0000-0000-0000A9860000}"/>
    <cellStyle name="Note 5 18 8 4 3" xfId="41839" xr:uid="{00000000-0005-0000-0000-0000AA860000}"/>
    <cellStyle name="Note 5 18 8 5" xfId="12371" xr:uid="{00000000-0005-0000-0000-0000AB860000}"/>
    <cellStyle name="Note 5 18 8 5 2" xfId="29806" xr:uid="{00000000-0005-0000-0000-0000AC860000}"/>
    <cellStyle name="Note 5 18 8 5 3" xfId="44259" xr:uid="{00000000-0005-0000-0000-0000AD860000}"/>
    <cellStyle name="Note 5 18 8 6" xfId="15404" xr:uid="{00000000-0005-0000-0000-0000AE860000}"/>
    <cellStyle name="Note 5 18 8 6 2" xfId="32839" xr:uid="{00000000-0005-0000-0000-0000AF860000}"/>
    <cellStyle name="Note 5 18 8 6 3" xfId="47292" xr:uid="{00000000-0005-0000-0000-0000B0860000}"/>
    <cellStyle name="Note 5 18 8 7" xfId="19378" xr:uid="{00000000-0005-0000-0000-0000B1860000}"/>
    <cellStyle name="Note 5 18 8 8" xfId="20566" xr:uid="{00000000-0005-0000-0000-0000B2860000}"/>
    <cellStyle name="Note 5 18 9" xfId="5029" xr:uid="{00000000-0005-0000-0000-0000B3860000}"/>
    <cellStyle name="Note 5 18 9 2" xfId="14397" xr:uid="{00000000-0005-0000-0000-0000B4860000}"/>
    <cellStyle name="Note 5 18 9 2 2" xfId="31832" xr:uid="{00000000-0005-0000-0000-0000B5860000}"/>
    <cellStyle name="Note 5 18 9 2 3" xfId="46285" xr:uid="{00000000-0005-0000-0000-0000B6860000}"/>
    <cellStyle name="Note 5 18 9 3" xfId="16858" xr:uid="{00000000-0005-0000-0000-0000B7860000}"/>
    <cellStyle name="Note 5 18 9 3 2" xfId="34293" xr:uid="{00000000-0005-0000-0000-0000B8860000}"/>
    <cellStyle name="Note 5 18 9 3 3" xfId="48746" xr:uid="{00000000-0005-0000-0000-0000B9860000}"/>
    <cellStyle name="Note 5 18 9 4" xfId="22465" xr:uid="{00000000-0005-0000-0000-0000BA860000}"/>
    <cellStyle name="Note 5 18 9 5" xfId="36918" xr:uid="{00000000-0005-0000-0000-0000BB860000}"/>
    <cellStyle name="Note 5 19" xfId="2538" xr:uid="{00000000-0005-0000-0000-0000BC860000}"/>
    <cellStyle name="Note 5 19 10" xfId="7511" xr:uid="{00000000-0005-0000-0000-0000BD860000}"/>
    <cellStyle name="Note 5 19 10 2" xfId="24946" xr:uid="{00000000-0005-0000-0000-0000BE860000}"/>
    <cellStyle name="Note 5 19 10 3" xfId="39399" xr:uid="{00000000-0005-0000-0000-0000BF860000}"/>
    <cellStyle name="Note 5 19 11" xfId="9952" xr:uid="{00000000-0005-0000-0000-0000C0860000}"/>
    <cellStyle name="Note 5 19 11 2" xfId="27387" xr:uid="{00000000-0005-0000-0000-0000C1860000}"/>
    <cellStyle name="Note 5 19 11 3" xfId="41840" xr:uid="{00000000-0005-0000-0000-0000C2860000}"/>
    <cellStyle name="Note 5 19 12" xfId="12372" xr:uid="{00000000-0005-0000-0000-0000C3860000}"/>
    <cellStyle name="Note 5 19 12 2" xfId="29807" xr:uid="{00000000-0005-0000-0000-0000C4860000}"/>
    <cellStyle name="Note 5 19 12 3" xfId="44260" xr:uid="{00000000-0005-0000-0000-0000C5860000}"/>
    <cellStyle name="Note 5 19 13" xfId="19379" xr:uid="{00000000-0005-0000-0000-0000C6860000}"/>
    <cellStyle name="Note 5 19 2" xfId="2539" xr:uid="{00000000-0005-0000-0000-0000C7860000}"/>
    <cellStyle name="Note 5 19 2 2" xfId="2540" xr:uid="{00000000-0005-0000-0000-0000C8860000}"/>
    <cellStyle name="Note 5 19 2 2 2" xfId="5051" xr:uid="{00000000-0005-0000-0000-0000C9860000}"/>
    <cellStyle name="Note 5 19 2 2 2 2" xfId="14414" xr:uid="{00000000-0005-0000-0000-0000CA860000}"/>
    <cellStyle name="Note 5 19 2 2 2 2 2" xfId="31849" xr:uid="{00000000-0005-0000-0000-0000CB860000}"/>
    <cellStyle name="Note 5 19 2 2 2 2 3" xfId="46302" xr:uid="{00000000-0005-0000-0000-0000CC860000}"/>
    <cellStyle name="Note 5 19 2 2 2 3" xfId="16875" xr:uid="{00000000-0005-0000-0000-0000CD860000}"/>
    <cellStyle name="Note 5 19 2 2 2 3 2" xfId="34310" xr:uid="{00000000-0005-0000-0000-0000CE860000}"/>
    <cellStyle name="Note 5 19 2 2 2 3 3" xfId="48763" xr:uid="{00000000-0005-0000-0000-0000CF860000}"/>
    <cellStyle name="Note 5 19 2 2 2 4" xfId="22487" xr:uid="{00000000-0005-0000-0000-0000D0860000}"/>
    <cellStyle name="Note 5 19 2 2 2 5" xfId="36940" xr:uid="{00000000-0005-0000-0000-0000D1860000}"/>
    <cellStyle name="Note 5 19 2 2 3" xfId="7513" xr:uid="{00000000-0005-0000-0000-0000D2860000}"/>
    <cellStyle name="Note 5 19 2 2 3 2" xfId="24948" xr:uid="{00000000-0005-0000-0000-0000D3860000}"/>
    <cellStyle name="Note 5 19 2 2 3 3" xfId="39401" xr:uid="{00000000-0005-0000-0000-0000D4860000}"/>
    <cellStyle name="Note 5 19 2 2 4" xfId="9954" xr:uid="{00000000-0005-0000-0000-0000D5860000}"/>
    <cellStyle name="Note 5 19 2 2 4 2" xfId="27389" xr:uid="{00000000-0005-0000-0000-0000D6860000}"/>
    <cellStyle name="Note 5 19 2 2 4 3" xfId="41842" xr:uid="{00000000-0005-0000-0000-0000D7860000}"/>
    <cellStyle name="Note 5 19 2 2 5" xfId="12374" xr:uid="{00000000-0005-0000-0000-0000D8860000}"/>
    <cellStyle name="Note 5 19 2 2 5 2" xfId="29809" xr:uid="{00000000-0005-0000-0000-0000D9860000}"/>
    <cellStyle name="Note 5 19 2 2 5 3" xfId="44262" xr:uid="{00000000-0005-0000-0000-0000DA860000}"/>
    <cellStyle name="Note 5 19 2 2 6" xfId="19381" xr:uid="{00000000-0005-0000-0000-0000DB860000}"/>
    <cellStyle name="Note 5 19 2 3" xfId="2541" xr:uid="{00000000-0005-0000-0000-0000DC860000}"/>
    <cellStyle name="Note 5 19 2 3 2" xfId="5052" xr:uid="{00000000-0005-0000-0000-0000DD860000}"/>
    <cellStyle name="Note 5 19 2 3 2 2" xfId="14415" xr:uid="{00000000-0005-0000-0000-0000DE860000}"/>
    <cellStyle name="Note 5 19 2 3 2 2 2" xfId="31850" xr:uid="{00000000-0005-0000-0000-0000DF860000}"/>
    <cellStyle name="Note 5 19 2 3 2 2 3" xfId="46303" xr:uid="{00000000-0005-0000-0000-0000E0860000}"/>
    <cellStyle name="Note 5 19 2 3 2 3" xfId="16876" xr:uid="{00000000-0005-0000-0000-0000E1860000}"/>
    <cellStyle name="Note 5 19 2 3 2 3 2" xfId="34311" xr:uid="{00000000-0005-0000-0000-0000E2860000}"/>
    <cellStyle name="Note 5 19 2 3 2 3 3" xfId="48764" xr:uid="{00000000-0005-0000-0000-0000E3860000}"/>
    <cellStyle name="Note 5 19 2 3 2 4" xfId="22488" xr:uid="{00000000-0005-0000-0000-0000E4860000}"/>
    <cellStyle name="Note 5 19 2 3 2 5" xfId="36941" xr:uid="{00000000-0005-0000-0000-0000E5860000}"/>
    <cellStyle name="Note 5 19 2 3 3" xfId="7514" xr:uid="{00000000-0005-0000-0000-0000E6860000}"/>
    <cellStyle name="Note 5 19 2 3 3 2" xfId="24949" xr:uid="{00000000-0005-0000-0000-0000E7860000}"/>
    <cellStyle name="Note 5 19 2 3 3 3" xfId="39402" xr:uid="{00000000-0005-0000-0000-0000E8860000}"/>
    <cellStyle name="Note 5 19 2 3 4" xfId="9955" xr:uid="{00000000-0005-0000-0000-0000E9860000}"/>
    <cellStyle name="Note 5 19 2 3 4 2" xfId="27390" xr:uid="{00000000-0005-0000-0000-0000EA860000}"/>
    <cellStyle name="Note 5 19 2 3 4 3" xfId="41843" xr:uid="{00000000-0005-0000-0000-0000EB860000}"/>
    <cellStyle name="Note 5 19 2 3 5" xfId="12375" xr:uid="{00000000-0005-0000-0000-0000EC860000}"/>
    <cellStyle name="Note 5 19 2 3 5 2" xfId="29810" xr:uid="{00000000-0005-0000-0000-0000ED860000}"/>
    <cellStyle name="Note 5 19 2 3 5 3" xfId="44263" xr:uid="{00000000-0005-0000-0000-0000EE860000}"/>
    <cellStyle name="Note 5 19 2 3 6" xfId="19382" xr:uid="{00000000-0005-0000-0000-0000EF860000}"/>
    <cellStyle name="Note 5 19 2 4" xfId="2542" xr:uid="{00000000-0005-0000-0000-0000F0860000}"/>
    <cellStyle name="Note 5 19 2 4 2" xfId="5053" xr:uid="{00000000-0005-0000-0000-0000F1860000}"/>
    <cellStyle name="Note 5 19 2 4 2 2" xfId="22489" xr:uid="{00000000-0005-0000-0000-0000F2860000}"/>
    <cellStyle name="Note 5 19 2 4 2 3" xfId="36942" xr:uid="{00000000-0005-0000-0000-0000F3860000}"/>
    <cellStyle name="Note 5 19 2 4 3" xfId="7515" xr:uid="{00000000-0005-0000-0000-0000F4860000}"/>
    <cellStyle name="Note 5 19 2 4 3 2" xfId="24950" xr:uid="{00000000-0005-0000-0000-0000F5860000}"/>
    <cellStyle name="Note 5 19 2 4 3 3" xfId="39403" xr:uid="{00000000-0005-0000-0000-0000F6860000}"/>
    <cellStyle name="Note 5 19 2 4 4" xfId="9956" xr:uid="{00000000-0005-0000-0000-0000F7860000}"/>
    <cellStyle name="Note 5 19 2 4 4 2" xfId="27391" xr:uid="{00000000-0005-0000-0000-0000F8860000}"/>
    <cellStyle name="Note 5 19 2 4 4 3" xfId="41844" xr:uid="{00000000-0005-0000-0000-0000F9860000}"/>
    <cellStyle name="Note 5 19 2 4 5" xfId="12376" xr:uid="{00000000-0005-0000-0000-0000FA860000}"/>
    <cellStyle name="Note 5 19 2 4 5 2" xfId="29811" xr:uid="{00000000-0005-0000-0000-0000FB860000}"/>
    <cellStyle name="Note 5 19 2 4 5 3" xfId="44264" xr:uid="{00000000-0005-0000-0000-0000FC860000}"/>
    <cellStyle name="Note 5 19 2 4 6" xfId="15405" xr:uid="{00000000-0005-0000-0000-0000FD860000}"/>
    <cellStyle name="Note 5 19 2 4 6 2" xfId="32840" xr:uid="{00000000-0005-0000-0000-0000FE860000}"/>
    <cellStyle name="Note 5 19 2 4 6 3" xfId="47293" xr:uid="{00000000-0005-0000-0000-0000FF860000}"/>
    <cellStyle name="Note 5 19 2 4 7" xfId="19383" xr:uid="{00000000-0005-0000-0000-000000870000}"/>
    <cellStyle name="Note 5 19 2 4 8" xfId="20567" xr:uid="{00000000-0005-0000-0000-000001870000}"/>
    <cellStyle name="Note 5 19 2 5" xfId="5050" xr:uid="{00000000-0005-0000-0000-000002870000}"/>
    <cellStyle name="Note 5 19 2 5 2" xfId="14413" xr:uid="{00000000-0005-0000-0000-000003870000}"/>
    <cellStyle name="Note 5 19 2 5 2 2" xfId="31848" xr:uid="{00000000-0005-0000-0000-000004870000}"/>
    <cellStyle name="Note 5 19 2 5 2 3" xfId="46301" xr:uid="{00000000-0005-0000-0000-000005870000}"/>
    <cellStyle name="Note 5 19 2 5 3" xfId="16874" xr:uid="{00000000-0005-0000-0000-000006870000}"/>
    <cellStyle name="Note 5 19 2 5 3 2" xfId="34309" xr:uid="{00000000-0005-0000-0000-000007870000}"/>
    <cellStyle name="Note 5 19 2 5 3 3" xfId="48762" xr:uid="{00000000-0005-0000-0000-000008870000}"/>
    <cellStyle name="Note 5 19 2 5 4" xfId="22486" xr:uid="{00000000-0005-0000-0000-000009870000}"/>
    <cellStyle name="Note 5 19 2 5 5" xfId="36939" xr:uid="{00000000-0005-0000-0000-00000A870000}"/>
    <cellStyle name="Note 5 19 2 6" xfId="7512" xr:uid="{00000000-0005-0000-0000-00000B870000}"/>
    <cellStyle name="Note 5 19 2 6 2" xfId="24947" xr:uid="{00000000-0005-0000-0000-00000C870000}"/>
    <cellStyle name="Note 5 19 2 6 3" xfId="39400" xr:uid="{00000000-0005-0000-0000-00000D870000}"/>
    <cellStyle name="Note 5 19 2 7" xfId="9953" xr:uid="{00000000-0005-0000-0000-00000E870000}"/>
    <cellStyle name="Note 5 19 2 7 2" xfId="27388" xr:uid="{00000000-0005-0000-0000-00000F870000}"/>
    <cellStyle name="Note 5 19 2 7 3" xfId="41841" xr:uid="{00000000-0005-0000-0000-000010870000}"/>
    <cellStyle name="Note 5 19 2 8" xfId="12373" xr:uid="{00000000-0005-0000-0000-000011870000}"/>
    <cellStyle name="Note 5 19 2 8 2" xfId="29808" xr:uid="{00000000-0005-0000-0000-000012870000}"/>
    <cellStyle name="Note 5 19 2 8 3" xfId="44261" xr:uid="{00000000-0005-0000-0000-000013870000}"/>
    <cellStyle name="Note 5 19 2 9" xfId="19380" xr:uid="{00000000-0005-0000-0000-000014870000}"/>
    <cellStyle name="Note 5 19 3" xfId="2543" xr:uid="{00000000-0005-0000-0000-000015870000}"/>
    <cellStyle name="Note 5 19 3 2" xfId="2544" xr:uid="{00000000-0005-0000-0000-000016870000}"/>
    <cellStyle name="Note 5 19 3 2 2" xfId="5055" xr:uid="{00000000-0005-0000-0000-000017870000}"/>
    <cellStyle name="Note 5 19 3 2 2 2" xfId="14417" xr:uid="{00000000-0005-0000-0000-000018870000}"/>
    <cellStyle name="Note 5 19 3 2 2 2 2" xfId="31852" xr:uid="{00000000-0005-0000-0000-000019870000}"/>
    <cellStyle name="Note 5 19 3 2 2 2 3" xfId="46305" xr:uid="{00000000-0005-0000-0000-00001A870000}"/>
    <cellStyle name="Note 5 19 3 2 2 3" xfId="16878" xr:uid="{00000000-0005-0000-0000-00001B870000}"/>
    <cellStyle name="Note 5 19 3 2 2 3 2" xfId="34313" xr:uid="{00000000-0005-0000-0000-00001C870000}"/>
    <cellStyle name="Note 5 19 3 2 2 3 3" xfId="48766" xr:uid="{00000000-0005-0000-0000-00001D870000}"/>
    <cellStyle name="Note 5 19 3 2 2 4" xfId="22491" xr:uid="{00000000-0005-0000-0000-00001E870000}"/>
    <cellStyle name="Note 5 19 3 2 2 5" xfId="36944" xr:uid="{00000000-0005-0000-0000-00001F870000}"/>
    <cellStyle name="Note 5 19 3 2 3" xfId="7517" xr:uid="{00000000-0005-0000-0000-000020870000}"/>
    <cellStyle name="Note 5 19 3 2 3 2" xfId="24952" xr:uid="{00000000-0005-0000-0000-000021870000}"/>
    <cellStyle name="Note 5 19 3 2 3 3" xfId="39405" xr:uid="{00000000-0005-0000-0000-000022870000}"/>
    <cellStyle name="Note 5 19 3 2 4" xfId="9958" xr:uid="{00000000-0005-0000-0000-000023870000}"/>
    <cellStyle name="Note 5 19 3 2 4 2" xfId="27393" xr:uid="{00000000-0005-0000-0000-000024870000}"/>
    <cellStyle name="Note 5 19 3 2 4 3" xfId="41846" xr:uid="{00000000-0005-0000-0000-000025870000}"/>
    <cellStyle name="Note 5 19 3 2 5" xfId="12378" xr:uid="{00000000-0005-0000-0000-000026870000}"/>
    <cellStyle name="Note 5 19 3 2 5 2" xfId="29813" xr:uid="{00000000-0005-0000-0000-000027870000}"/>
    <cellStyle name="Note 5 19 3 2 5 3" xfId="44266" xr:uid="{00000000-0005-0000-0000-000028870000}"/>
    <cellStyle name="Note 5 19 3 2 6" xfId="19385" xr:uid="{00000000-0005-0000-0000-000029870000}"/>
    <cellStyle name="Note 5 19 3 3" xfId="2545" xr:uid="{00000000-0005-0000-0000-00002A870000}"/>
    <cellStyle name="Note 5 19 3 3 2" xfId="5056" xr:uid="{00000000-0005-0000-0000-00002B870000}"/>
    <cellStyle name="Note 5 19 3 3 2 2" xfId="14418" xr:uid="{00000000-0005-0000-0000-00002C870000}"/>
    <cellStyle name="Note 5 19 3 3 2 2 2" xfId="31853" xr:uid="{00000000-0005-0000-0000-00002D870000}"/>
    <cellStyle name="Note 5 19 3 3 2 2 3" xfId="46306" xr:uid="{00000000-0005-0000-0000-00002E870000}"/>
    <cellStyle name="Note 5 19 3 3 2 3" xfId="16879" xr:uid="{00000000-0005-0000-0000-00002F870000}"/>
    <cellStyle name="Note 5 19 3 3 2 3 2" xfId="34314" xr:uid="{00000000-0005-0000-0000-000030870000}"/>
    <cellStyle name="Note 5 19 3 3 2 3 3" xfId="48767" xr:uid="{00000000-0005-0000-0000-000031870000}"/>
    <cellStyle name="Note 5 19 3 3 2 4" xfId="22492" xr:uid="{00000000-0005-0000-0000-000032870000}"/>
    <cellStyle name="Note 5 19 3 3 2 5" xfId="36945" xr:uid="{00000000-0005-0000-0000-000033870000}"/>
    <cellStyle name="Note 5 19 3 3 3" xfId="7518" xr:uid="{00000000-0005-0000-0000-000034870000}"/>
    <cellStyle name="Note 5 19 3 3 3 2" xfId="24953" xr:uid="{00000000-0005-0000-0000-000035870000}"/>
    <cellStyle name="Note 5 19 3 3 3 3" xfId="39406" xr:uid="{00000000-0005-0000-0000-000036870000}"/>
    <cellStyle name="Note 5 19 3 3 4" xfId="9959" xr:uid="{00000000-0005-0000-0000-000037870000}"/>
    <cellStyle name="Note 5 19 3 3 4 2" xfId="27394" xr:uid="{00000000-0005-0000-0000-000038870000}"/>
    <cellStyle name="Note 5 19 3 3 4 3" xfId="41847" xr:uid="{00000000-0005-0000-0000-000039870000}"/>
    <cellStyle name="Note 5 19 3 3 5" xfId="12379" xr:uid="{00000000-0005-0000-0000-00003A870000}"/>
    <cellStyle name="Note 5 19 3 3 5 2" xfId="29814" xr:uid="{00000000-0005-0000-0000-00003B870000}"/>
    <cellStyle name="Note 5 19 3 3 5 3" xfId="44267" xr:uid="{00000000-0005-0000-0000-00003C870000}"/>
    <cellStyle name="Note 5 19 3 3 6" xfId="19386" xr:uid="{00000000-0005-0000-0000-00003D870000}"/>
    <cellStyle name="Note 5 19 3 4" xfId="2546" xr:uid="{00000000-0005-0000-0000-00003E870000}"/>
    <cellStyle name="Note 5 19 3 4 2" xfId="5057" xr:uid="{00000000-0005-0000-0000-00003F870000}"/>
    <cellStyle name="Note 5 19 3 4 2 2" xfId="22493" xr:uid="{00000000-0005-0000-0000-000040870000}"/>
    <cellStyle name="Note 5 19 3 4 2 3" xfId="36946" xr:uid="{00000000-0005-0000-0000-000041870000}"/>
    <cellStyle name="Note 5 19 3 4 3" xfId="7519" xr:uid="{00000000-0005-0000-0000-000042870000}"/>
    <cellStyle name="Note 5 19 3 4 3 2" xfId="24954" xr:uid="{00000000-0005-0000-0000-000043870000}"/>
    <cellStyle name="Note 5 19 3 4 3 3" xfId="39407" xr:uid="{00000000-0005-0000-0000-000044870000}"/>
    <cellStyle name="Note 5 19 3 4 4" xfId="9960" xr:uid="{00000000-0005-0000-0000-000045870000}"/>
    <cellStyle name="Note 5 19 3 4 4 2" xfId="27395" xr:uid="{00000000-0005-0000-0000-000046870000}"/>
    <cellStyle name="Note 5 19 3 4 4 3" xfId="41848" xr:uid="{00000000-0005-0000-0000-000047870000}"/>
    <cellStyle name="Note 5 19 3 4 5" xfId="12380" xr:uid="{00000000-0005-0000-0000-000048870000}"/>
    <cellStyle name="Note 5 19 3 4 5 2" xfId="29815" xr:uid="{00000000-0005-0000-0000-000049870000}"/>
    <cellStyle name="Note 5 19 3 4 5 3" xfId="44268" xr:uid="{00000000-0005-0000-0000-00004A870000}"/>
    <cellStyle name="Note 5 19 3 4 6" xfId="15406" xr:uid="{00000000-0005-0000-0000-00004B870000}"/>
    <cellStyle name="Note 5 19 3 4 6 2" xfId="32841" xr:uid="{00000000-0005-0000-0000-00004C870000}"/>
    <cellStyle name="Note 5 19 3 4 6 3" xfId="47294" xr:uid="{00000000-0005-0000-0000-00004D870000}"/>
    <cellStyle name="Note 5 19 3 4 7" xfId="19387" xr:uid="{00000000-0005-0000-0000-00004E870000}"/>
    <cellStyle name="Note 5 19 3 4 8" xfId="20568" xr:uid="{00000000-0005-0000-0000-00004F870000}"/>
    <cellStyle name="Note 5 19 3 5" xfId="5054" xr:uid="{00000000-0005-0000-0000-000050870000}"/>
    <cellStyle name="Note 5 19 3 5 2" xfId="14416" xr:uid="{00000000-0005-0000-0000-000051870000}"/>
    <cellStyle name="Note 5 19 3 5 2 2" xfId="31851" xr:uid="{00000000-0005-0000-0000-000052870000}"/>
    <cellStyle name="Note 5 19 3 5 2 3" xfId="46304" xr:uid="{00000000-0005-0000-0000-000053870000}"/>
    <cellStyle name="Note 5 19 3 5 3" xfId="16877" xr:uid="{00000000-0005-0000-0000-000054870000}"/>
    <cellStyle name="Note 5 19 3 5 3 2" xfId="34312" xr:uid="{00000000-0005-0000-0000-000055870000}"/>
    <cellStyle name="Note 5 19 3 5 3 3" xfId="48765" xr:uid="{00000000-0005-0000-0000-000056870000}"/>
    <cellStyle name="Note 5 19 3 5 4" xfId="22490" xr:uid="{00000000-0005-0000-0000-000057870000}"/>
    <cellStyle name="Note 5 19 3 5 5" xfId="36943" xr:uid="{00000000-0005-0000-0000-000058870000}"/>
    <cellStyle name="Note 5 19 3 6" xfId="7516" xr:uid="{00000000-0005-0000-0000-000059870000}"/>
    <cellStyle name="Note 5 19 3 6 2" xfId="24951" xr:uid="{00000000-0005-0000-0000-00005A870000}"/>
    <cellStyle name="Note 5 19 3 6 3" xfId="39404" xr:uid="{00000000-0005-0000-0000-00005B870000}"/>
    <cellStyle name="Note 5 19 3 7" xfId="9957" xr:uid="{00000000-0005-0000-0000-00005C870000}"/>
    <cellStyle name="Note 5 19 3 7 2" xfId="27392" xr:uid="{00000000-0005-0000-0000-00005D870000}"/>
    <cellStyle name="Note 5 19 3 7 3" xfId="41845" xr:uid="{00000000-0005-0000-0000-00005E870000}"/>
    <cellStyle name="Note 5 19 3 8" xfId="12377" xr:uid="{00000000-0005-0000-0000-00005F870000}"/>
    <cellStyle name="Note 5 19 3 8 2" xfId="29812" xr:uid="{00000000-0005-0000-0000-000060870000}"/>
    <cellStyle name="Note 5 19 3 8 3" xfId="44265" xr:uid="{00000000-0005-0000-0000-000061870000}"/>
    <cellStyle name="Note 5 19 3 9" xfId="19384" xr:uid="{00000000-0005-0000-0000-000062870000}"/>
    <cellStyle name="Note 5 19 4" xfId="2547" xr:uid="{00000000-0005-0000-0000-000063870000}"/>
    <cellStyle name="Note 5 19 4 2" xfId="2548" xr:uid="{00000000-0005-0000-0000-000064870000}"/>
    <cellStyle name="Note 5 19 4 2 2" xfId="5059" xr:uid="{00000000-0005-0000-0000-000065870000}"/>
    <cellStyle name="Note 5 19 4 2 2 2" xfId="14420" xr:uid="{00000000-0005-0000-0000-000066870000}"/>
    <cellStyle name="Note 5 19 4 2 2 2 2" xfId="31855" xr:uid="{00000000-0005-0000-0000-000067870000}"/>
    <cellStyle name="Note 5 19 4 2 2 2 3" xfId="46308" xr:uid="{00000000-0005-0000-0000-000068870000}"/>
    <cellStyle name="Note 5 19 4 2 2 3" xfId="16881" xr:uid="{00000000-0005-0000-0000-000069870000}"/>
    <cellStyle name="Note 5 19 4 2 2 3 2" xfId="34316" xr:uid="{00000000-0005-0000-0000-00006A870000}"/>
    <cellStyle name="Note 5 19 4 2 2 3 3" xfId="48769" xr:uid="{00000000-0005-0000-0000-00006B870000}"/>
    <cellStyle name="Note 5 19 4 2 2 4" xfId="22495" xr:uid="{00000000-0005-0000-0000-00006C870000}"/>
    <cellStyle name="Note 5 19 4 2 2 5" xfId="36948" xr:uid="{00000000-0005-0000-0000-00006D870000}"/>
    <cellStyle name="Note 5 19 4 2 3" xfId="7521" xr:uid="{00000000-0005-0000-0000-00006E870000}"/>
    <cellStyle name="Note 5 19 4 2 3 2" xfId="24956" xr:uid="{00000000-0005-0000-0000-00006F870000}"/>
    <cellStyle name="Note 5 19 4 2 3 3" xfId="39409" xr:uid="{00000000-0005-0000-0000-000070870000}"/>
    <cellStyle name="Note 5 19 4 2 4" xfId="9962" xr:uid="{00000000-0005-0000-0000-000071870000}"/>
    <cellStyle name="Note 5 19 4 2 4 2" xfId="27397" xr:uid="{00000000-0005-0000-0000-000072870000}"/>
    <cellStyle name="Note 5 19 4 2 4 3" xfId="41850" xr:uid="{00000000-0005-0000-0000-000073870000}"/>
    <cellStyle name="Note 5 19 4 2 5" xfId="12382" xr:uid="{00000000-0005-0000-0000-000074870000}"/>
    <cellStyle name="Note 5 19 4 2 5 2" xfId="29817" xr:uid="{00000000-0005-0000-0000-000075870000}"/>
    <cellStyle name="Note 5 19 4 2 5 3" xfId="44270" xr:uid="{00000000-0005-0000-0000-000076870000}"/>
    <cellStyle name="Note 5 19 4 2 6" xfId="19389" xr:uid="{00000000-0005-0000-0000-000077870000}"/>
    <cellStyle name="Note 5 19 4 3" xfId="2549" xr:uid="{00000000-0005-0000-0000-000078870000}"/>
    <cellStyle name="Note 5 19 4 3 2" xfId="5060" xr:uid="{00000000-0005-0000-0000-000079870000}"/>
    <cellStyle name="Note 5 19 4 3 2 2" xfId="14421" xr:uid="{00000000-0005-0000-0000-00007A870000}"/>
    <cellStyle name="Note 5 19 4 3 2 2 2" xfId="31856" xr:uid="{00000000-0005-0000-0000-00007B870000}"/>
    <cellStyle name="Note 5 19 4 3 2 2 3" xfId="46309" xr:uid="{00000000-0005-0000-0000-00007C870000}"/>
    <cellStyle name="Note 5 19 4 3 2 3" xfId="16882" xr:uid="{00000000-0005-0000-0000-00007D870000}"/>
    <cellStyle name="Note 5 19 4 3 2 3 2" xfId="34317" xr:uid="{00000000-0005-0000-0000-00007E870000}"/>
    <cellStyle name="Note 5 19 4 3 2 3 3" xfId="48770" xr:uid="{00000000-0005-0000-0000-00007F870000}"/>
    <cellStyle name="Note 5 19 4 3 2 4" xfId="22496" xr:uid="{00000000-0005-0000-0000-000080870000}"/>
    <cellStyle name="Note 5 19 4 3 2 5" xfId="36949" xr:uid="{00000000-0005-0000-0000-000081870000}"/>
    <cellStyle name="Note 5 19 4 3 3" xfId="7522" xr:uid="{00000000-0005-0000-0000-000082870000}"/>
    <cellStyle name="Note 5 19 4 3 3 2" xfId="24957" xr:uid="{00000000-0005-0000-0000-000083870000}"/>
    <cellStyle name="Note 5 19 4 3 3 3" xfId="39410" xr:uid="{00000000-0005-0000-0000-000084870000}"/>
    <cellStyle name="Note 5 19 4 3 4" xfId="9963" xr:uid="{00000000-0005-0000-0000-000085870000}"/>
    <cellStyle name="Note 5 19 4 3 4 2" xfId="27398" xr:uid="{00000000-0005-0000-0000-000086870000}"/>
    <cellStyle name="Note 5 19 4 3 4 3" xfId="41851" xr:uid="{00000000-0005-0000-0000-000087870000}"/>
    <cellStyle name="Note 5 19 4 3 5" xfId="12383" xr:uid="{00000000-0005-0000-0000-000088870000}"/>
    <cellStyle name="Note 5 19 4 3 5 2" xfId="29818" xr:uid="{00000000-0005-0000-0000-000089870000}"/>
    <cellStyle name="Note 5 19 4 3 5 3" xfId="44271" xr:uid="{00000000-0005-0000-0000-00008A870000}"/>
    <cellStyle name="Note 5 19 4 3 6" xfId="19390" xr:uid="{00000000-0005-0000-0000-00008B870000}"/>
    <cellStyle name="Note 5 19 4 4" xfId="2550" xr:uid="{00000000-0005-0000-0000-00008C870000}"/>
    <cellStyle name="Note 5 19 4 4 2" xfId="5061" xr:uid="{00000000-0005-0000-0000-00008D870000}"/>
    <cellStyle name="Note 5 19 4 4 2 2" xfId="22497" xr:uid="{00000000-0005-0000-0000-00008E870000}"/>
    <cellStyle name="Note 5 19 4 4 2 3" xfId="36950" xr:uid="{00000000-0005-0000-0000-00008F870000}"/>
    <cellStyle name="Note 5 19 4 4 3" xfId="7523" xr:uid="{00000000-0005-0000-0000-000090870000}"/>
    <cellStyle name="Note 5 19 4 4 3 2" xfId="24958" xr:uid="{00000000-0005-0000-0000-000091870000}"/>
    <cellStyle name="Note 5 19 4 4 3 3" xfId="39411" xr:uid="{00000000-0005-0000-0000-000092870000}"/>
    <cellStyle name="Note 5 19 4 4 4" xfId="9964" xr:uid="{00000000-0005-0000-0000-000093870000}"/>
    <cellStyle name="Note 5 19 4 4 4 2" xfId="27399" xr:uid="{00000000-0005-0000-0000-000094870000}"/>
    <cellStyle name="Note 5 19 4 4 4 3" xfId="41852" xr:uid="{00000000-0005-0000-0000-000095870000}"/>
    <cellStyle name="Note 5 19 4 4 5" xfId="12384" xr:uid="{00000000-0005-0000-0000-000096870000}"/>
    <cellStyle name="Note 5 19 4 4 5 2" xfId="29819" xr:uid="{00000000-0005-0000-0000-000097870000}"/>
    <cellStyle name="Note 5 19 4 4 5 3" xfId="44272" xr:uid="{00000000-0005-0000-0000-000098870000}"/>
    <cellStyle name="Note 5 19 4 4 6" xfId="15407" xr:uid="{00000000-0005-0000-0000-000099870000}"/>
    <cellStyle name="Note 5 19 4 4 6 2" xfId="32842" xr:uid="{00000000-0005-0000-0000-00009A870000}"/>
    <cellStyle name="Note 5 19 4 4 6 3" xfId="47295" xr:uid="{00000000-0005-0000-0000-00009B870000}"/>
    <cellStyle name="Note 5 19 4 4 7" xfId="19391" xr:uid="{00000000-0005-0000-0000-00009C870000}"/>
    <cellStyle name="Note 5 19 4 4 8" xfId="20569" xr:uid="{00000000-0005-0000-0000-00009D870000}"/>
    <cellStyle name="Note 5 19 4 5" xfId="5058" xr:uid="{00000000-0005-0000-0000-00009E870000}"/>
    <cellStyle name="Note 5 19 4 5 2" xfId="14419" xr:uid="{00000000-0005-0000-0000-00009F870000}"/>
    <cellStyle name="Note 5 19 4 5 2 2" xfId="31854" xr:uid="{00000000-0005-0000-0000-0000A0870000}"/>
    <cellStyle name="Note 5 19 4 5 2 3" xfId="46307" xr:uid="{00000000-0005-0000-0000-0000A1870000}"/>
    <cellStyle name="Note 5 19 4 5 3" xfId="16880" xr:uid="{00000000-0005-0000-0000-0000A2870000}"/>
    <cellStyle name="Note 5 19 4 5 3 2" xfId="34315" xr:uid="{00000000-0005-0000-0000-0000A3870000}"/>
    <cellStyle name="Note 5 19 4 5 3 3" xfId="48768" xr:uid="{00000000-0005-0000-0000-0000A4870000}"/>
    <cellStyle name="Note 5 19 4 5 4" xfId="22494" xr:uid="{00000000-0005-0000-0000-0000A5870000}"/>
    <cellStyle name="Note 5 19 4 5 5" xfId="36947" xr:uid="{00000000-0005-0000-0000-0000A6870000}"/>
    <cellStyle name="Note 5 19 4 6" xfId="7520" xr:uid="{00000000-0005-0000-0000-0000A7870000}"/>
    <cellStyle name="Note 5 19 4 6 2" xfId="24955" xr:uid="{00000000-0005-0000-0000-0000A8870000}"/>
    <cellStyle name="Note 5 19 4 6 3" xfId="39408" xr:uid="{00000000-0005-0000-0000-0000A9870000}"/>
    <cellStyle name="Note 5 19 4 7" xfId="9961" xr:uid="{00000000-0005-0000-0000-0000AA870000}"/>
    <cellStyle name="Note 5 19 4 7 2" xfId="27396" xr:uid="{00000000-0005-0000-0000-0000AB870000}"/>
    <cellStyle name="Note 5 19 4 7 3" xfId="41849" xr:uid="{00000000-0005-0000-0000-0000AC870000}"/>
    <cellStyle name="Note 5 19 4 8" xfId="12381" xr:uid="{00000000-0005-0000-0000-0000AD870000}"/>
    <cellStyle name="Note 5 19 4 8 2" xfId="29816" xr:uid="{00000000-0005-0000-0000-0000AE870000}"/>
    <cellStyle name="Note 5 19 4 8 3" xfId="44269" xr:uid="{00000000-0005-0000-0000-0000AF870000}"/>
    <cellStyle name="Note 5 19 4 9" xfId="19388" xr:uid="{00000000-0005-0000-0000-0000B0870000}"/>
    <cellStyle name="Note 5 19 5" xfId="2551" xr:uid="{00000000-0005-0000-0000-0000B1870000}"/>
    <cellStyle name="Note 5 19 5 2" xfId="2552" xr:uid="{00000000-0005-0000-0000-0000B2870000}"/>
    <cellStyle name="Note 5 19 5 2 2" xfId="5063" xr:uid="{00000000-0005-0000-0000-0000B3870000}"/>
    <cellStyle name="Note 5 19 5 2 2 2" xfId="14423" xr:uid="{00000000-0005-0000-0000-0000B4870000}"/>
    <cellStyle name="Note 5 19 5 2 2 2 2" xfId="31858" xr:uid="{00000000-0005-0000-0000-0000B5870000}"/>
    <cellStyle name="Note 5 19 5 2 2 2 3" xfId="46311" xr:uid="{00000000-0005-0000-0000-0000B6870000}"/>
    <cellStyle name="Note 5 19 5 2 2 3" xfId="16884" xr:uid="{00000000-0005-0000-0000-0000B7870000}"/>
    <cellStyle name="Note 5 19 5 2 2 3 2" xfId="34319" xr:uid="{00000000-0005-0000-0000-0000B8870000}"/>
    <cellStyle name="Note 5 19 5 2 2 3 3" xfId="48772" xr:uid="{00000000-0005-0000-0000-0000B9870000}"/>
    <cellStyle name="Note 5 19 5 2 2 4" xfId="22499" xr:uid="{00000000-0005-0000-0000-0000BA870000}"/>
    <cellStyle name="Note 5 19 5 2 2 5" xfId="36952" xr:uid="{00000000-0005-0000-0000-0000BB870000}"/>
    <cellStyle name="Note 5 19 5 2 3" xfId="7525" xr:uid="{00000000-0005-0000-0000-0000BC870000}"/>
    <cellStyle name="Note 5 19 5 2 3 2" xfId="24960" xr:uid="{00000000-0005-0000-0000-0000BD870000}"/>
    <cellStyle name="Note 5 19 5 2 3 3" xfId="39413" xr:uid="{00000000-0005-0000-0000-0000BE870000}"/>
    <cellStyle name="Note 5 19 5 2 4" xfId="9966" xr:uid="{00000000-0005-0000-0000-0000BF870000}"/>
    <cellStyle name="Note 5 19 5 2 4 2" xfId="27401" xr:uid="{00000000-0005-0000-0000-0000C0870000}"/>
    <cellStyle name="Note 5 19 5 2 4 3" xfId="41854" xr:uid="{00000000-0005-0000-0000-0000C1870000}"/>
    <cellStyle name="Note 5 19 5 2 5" xfId="12386" xr:uid="{00000000-0005-0000-0000-0000C2870000}"/>
    <cellStyle name="Note 5 19 5 2 5 2" xfId="29821" xr:uid="{00000000-0005-0000-0000-0000C3870000}"/>
    <cellStyle name="Note 5 19 5 2 5 3" xfId="44274" xr:uid="{00000000-0005-0000-0000-0000C4870000}"/>
    <cellStyle name="Note 5 19 5 2 6" xfId="19393" xr:uid="{00000000-0005-0000-0000-0000C5870000}"/>
    <cellStyle name="Note 5 19 5 3" xfId="2553" xr:uid="{00000000-0005-0000-0000-0000C6870000}"/>
    <cellStyle name="Note 5 19 5 3 2" xfId="5064" xr:uid="{00000000-0005-0000-0000-0000C7870000}"/>
    <cellStyle name="Note 5 19 5 3 2 2" xfId="14424" xr:uid="{00000000-0005-0000-0000-0000C8870000}"/>
    <cellStyle name="Note 5 19 5 3 2 2 2" xfId="31859" xr:uid="{00000000-0005-0000-0000-0000C9870000}"/>
    <cellStyle name="Note 5 19 5 3 2 2 3" xfId="46312" xr:uid="{00000000-0005-0000-0000-0000CA870000}"/>
    <cellStyle name="Note 5 19 5 3 2 3" xfId="16885" xr:uid="{00000000-0005-0000-0000-0000CB870000}"/>
    <cellStyle name="Note 5 19 5 3 2 3 2" xfId="34320" xr:uid="{00000000-0005-0000-0000-0000CC870000}"/>
    <cellStyle name="Note 5 19 5 3 2 3 3" xfId="48773" xr:uid="{00000000-0005-0000-0000-0000CD870000}"/>
    <cellStyle name="Note 5 19 5 3 2 4" xfId="22500" xr:uid="{00000000-0005-0000-0000-0000CE870000}"/>
    <cellStyle name="Note 5 19 5 3 2 5" xfId="36953" xr:uid="{00000000-0005-0000-0000-0000CF870000}"/>
    <cellStyle name="Note 5 19 5 3 3" xfId="7526" xr:uid="{00000000-0005-0000-0000-0000D0870000}"/>
    <cellStyle name="Note 5 19 5 3 3 2" xfId="24961" xr:uid="{00000000-0005-0000-0000-0000D1870000}"/>
    <cellStyle name="Note 5 19 5 3 3 3" xfId="39414" xr:uid="{00000000-0005-0000-0000-0000D2870000}"/>
    <cellStyle name="Note 5 19 5 3 4" xfId="9967" xr:uid="{00000000-0005-0000-0000-0000D3870000}"/>
    <cellStyle name="Note 5 19 5 3 4 2" xfId="27402" xr:uid="{00000000-0005-0000-0000-0000D4870000}"/>
    <cellStyle name="Note 5 19 5 3 4 3" xfId="41855" xr:uid="{00000000-0005-0000-0000-0000D5870000}"/>
    <cellStyle name="Note 5 19 5 3 5" xfId="12387" xr:uid="{00000000-0005-0000-0000-0000D6870000}"/>
    <cellStyle name="Note 5 19 5 3 5 2" xfId="29822" xr:uid="{00000000-0005-0000-0000-0000D7870000}"/>
    <cellStyle name="Note 5 19 5 3 5 3" xfId="44275" xr:uid="{00000000-0005-0000-0000-0000D8870000}"/>
    <cellStyle name="Note 5 19 5 3 6" xfId="19394" xr:uid="{00000000-0005-0000-0000-0000D9870000}"/>
    <cellStyle name="Note 5 19 5 4" xfId="2554" xr:uid="{00000000-0005-0000-0000-0000DA870000}"/>
    <cellStyle name="Note 5 19 5 4 2" xfId="5065" xr:uid="{00000000-0005-0000-0000-0000DB870000}"/>
    <cellStyle name="Note 5 19 5 4 2 2" xfId="22501" xr:uid="{00000000-0005-0000-0000-0000DC870000}"/>
    <cellStyle name="Note 5 19 5 4 2 3" xfId="36954" xr:uid="{00000000-0005-0000-0000-0000DD870000}"/>
    <cellStyle name="Note 5 19 5 4 3" xfId="7527" xr:uid="{00000000-0005-0000-0000-0000DE870000}"/>
    <cellStyle name="Note 5 19 5 4 3 2" xfId="24962" xr:uid="{00000000-0005-0000-0000-0000DF870000}"/>
    <cellStyle name="Note 5 19 5 4 3 3" xfId="39415" xr:uid="{00000000-0005-0000-0000-0000E0870000}"/>
    <cellStyle name="Note 5 19 5 4 4" xfId="9968" xr:uid="{00000000-0005-0000-0000-0000E1870000}"/>
    <cellStyle name="Note 5 19 5 4 4 2" xfId="27403" xr:uid="{00000000-0005-0000-0000-0000E2870000}"/>
    <cellStyle name="Note 5 19 5 4 4 3" xfId="41856" xr:uid="{00000000-0005-0000-0000-0000E3870000}"/>
    <cellStyle name="Note 5 19 5 4 5" xfId="12388" xr:uid="{00000000-0005-0000-0000-0000E4870000}"/>
    <cellStyle name="Note 5 19 5 4 5 2" xfId="29823" xr:uid="{00000000-0005-0000-0000-0000E5870000}"/>
    <cellStyle name="Note 5 19 5 4 5 3" xfId="44276" xr:uid="{00000000-0005-0000-0000-0000E6870000}"/>
    <cellStyle name="Note 5 19 5 4 6" xfId="15408" xr:uid="{00000000-0005-0000-0000-0000E7870000}"/>
    <cellStyle name="Note 5 19 5 4 6 2" xfId="32843" xr:uid="{00000000-0005-0000-0000-0000E8870000}"/>
    <cellStyle name="Note 5 19 5 4 6 3" xfId="47296" xr:uid="{00000000-0005-0000-0000-0000E9870000}"/>
    <cellStyle name="Note 5 19 5 4 7" xfId="19395" xr:uid="{00000000-0005-0000-0000-0000EA870000}"/>
    <cellStyle name="Note 5 19 5 4 8" xfId="20570" xr:uid="{00000000-0005-0000-0000-0000EB870000}"/>
    <cellStyle name="Note 5 19 5 5" xfId="5062" xr:uid="{00000000-0005-0000-0000-0000EC870000}"/>
    <cellStyle name="Note 5 19 5 5 2" xfId="14422" xr:uid="{00000000-0005-0000-0000-0000ED870000}"/>
    <cellStyle name="Note 5 19 5 5 2 2" xfId="31857" xr:uid="{00000000-0005-0000-0000-0000EE870000}"/>
    <cellStyle name="Note 5 19 5 5 2 3" xfId="46310" xr:uid="{00000000-0005-0000-0000-0000EF870000}"/>
    <cellStyle name="Note 5 19 5 5 3" xfId="16883" xr:uid="{00000000-0005-0000-0000-0000F0870000}"/>
    <cellStyle name="Note 5 19 5 5 3 2" xfId="34318" xr:uid="{00000000-0005-0000-0000-0000F1870000}"/>
    <cellStyle name="Note 5 19 5 5 3 3" xfId="48771" xr:uid="{00000000-0005-0000-0000-0000F2870000}"/>
    <cellStyle name="Note 5 19 5 5 4" xfId="22498" xr:uid="{00000000-0005-0000-0000-0000F3870000}"/>
    <cellStyle name="Note 5 19 5 5 5" xfId="36951" xr:uid="{00000000-0005-0000-0000-0000F4870000}"/>
    <cellStyle name="Note 5 19 5 6" xfId="7524" xr:uid="{00000000-0005-0000-0000-0000F5870000}"/>
    <cellStyle name="Note 5 19 5 6 2" xfId="24959" xr:uid="{00000000-0005-0000-0000-0000F6870000}"/>
    <cellStyle name="Note 5 19 5 6 3" xfId="39412" xr:uid="{00000000-0005-0000-0000-0000F7870000}"/>
    <cellStyle name="Note 5 19 5 7" xfId="9965" xr:uid="{00000000-0005-0000-0000-0000F8870000}"/>
    <cellStyle name="Note 5 19 5 7 2" xfId="27400" xr:uid="{00000000-0005-0000-0000-0000F9870000}"/>
    <cellStyle name="Note 5 19 5 7 3" xfId="41853" xr:uid="{00000000-0005-0000-0000-0000FA870000}"/>
    <cellStyle name="Note 5 19 5 8" xfId="12385" xr:uid="{00000000-0005-0000-0000-0000FB870000}"/>
    <cellStyle name="Note 5 19 5 8 2" xfId="29820" xr:uid="{00000000-0005-0000-0000-0000FC870000}"/>
    <cellStyle name="Note 5 19 5 8 3" xfId="44273" xr:uid="{00000000-0005-0000-0000-0000FD870000}"/>
    <cellStyle name="Note 5 19 5 9" xfId="19392" xr:uid="{00000000-0005-0000-0000-0000FE870000}"/>
    <cellStyle name="Note 5 19 6" xfId="2555" xr:uid="{00000000-0005-0000-0000-0000FF870000}"/>
    <cellStyle name="Note 5 19 6 2" xfId="5066" xr:uid="{00000000-0005-0000-0000-000000880000}"/>
    <cellStyle name="Note 5 19 6 2 2" xfId="14425" xr:uid="{00000000-0005-0000-0000-000001880000}"/>
    <cellStyle name="Note 5 19 6 2 2 2" xfId="31860" xr:uid="{00000000-0005-0000-0000-000002880000}"/>
    <cellStyle name="Note 5 19 6 2 2 3" xfId="46313" xr:uid="{00000000-0005-0000-0000-000003880000}"/>
    <cellStyle name="Note 5 19 6 2 3" xfId="16886" xr:uid="{00000000-0005-0000-0000-000004880000}"/>
    <cellStyle name="Note 5 19 6 2 3 2" xfId="34321" xr:uid="{00000000-0005-0000-0000-000005880000}"/>
    <cellStyle name="Note 5 19 6 2 3 3" xfId="48774" xr:uid="{00000000-0005-0000-0000-000006880000}"/>
    <cellStyle name="Note 5 19 6 2 4" xfId="22502" xr:uid="{00000000-0005-0000-0000-000007880000}"/>
    <cellStyle name="Note 5 19 6 2 5" xfId="36955" xr:uid="{00000000-0005-0000-0000-000008880000}"/>
    <cellStyle name="Note 5 19 6 3" xfId="7528" xr:uid="{00000000-0005-0000-0000-000009880000}"/>
    <cellStyle name="Note 5 19 6 3 2" xfId="24963" xr:uid="{00000000-0005-0000-0000-00000A880000}"/>
    <cellStyle name="Note 5 19 6 3 3" xfId="39416" xr:uid="{00000000-0005-0000-0000-00000B880000}"/>
    <cellStyle name="Note 5 19 6 4" xfId="9969" xr:uid="{00000000-0005-0000-0000-00000C880000}"/>
    <cellStyle name="Note 5 19 6 4 2" xfId="27404" xr:uid="{00000000-0005-0000-0000-00000D880000}"/>
    <cellStyle name="Note 5 19 6 4 3" xfId="41857" xr:uid="{00000000-0005-0000-0000-00000E880000}"/>
    <cellStyle name="Note 5 19 6 5" xfId="12389" xr:uid="{00000000-0005-0000-0000-00000F880000}"/>
    <cellStyle name="Note 5 19 6 5 2" xfId="29824" xr:uid="{00000000-0005-0000-0000-000010880000}"/>
    <cellStyle name="Note 5 19 6 5 3" xfId="44277" xr:uid="{00000000-0005-0000-0000-000011880000}"/>
    <cellStyle name="Note 5 19 6 6" xfId="19396" xr:uid="{00000000-0005-0000-0000-000012880000}"/>
    <cellStyle name="Note 5 19 7" xfId="2556" xr:uid="{00000000-0005-0000-0000-000013880000}"/>
    <cellStyle name="Note 5 19 7 2" xfId="5067" xr:uid="{00000000-0005-0000-0000-000014880000}"/>
    <cellStyle name="Note 5 19 7 2 2" xfId="14426" xr:uid="{00000000-0005-0000-0000-000015880000}"/>
    <cellStyle name="Note 5 19 7 2 2 2" xfId="31861" xr:uid="{00000000-0005-0000-0000-000016880000}"/>
    <cellStyle name="Note 5 19 7 2 2 3" xfId="46314" xr:uid="{00000000-0005-0000-0000-000017880000}"/>
    <cellStyle name="Note 5 19 7 2 3" xfId="16887" xr:uid="{00000000-0005-0000-0000-000018880000}"/>
    <cellStyle name="Note 5 19 7 2 3 2" xfId="34322" xr:uid="{00000000-0005-0000-0000-000019880000}"/>
    <cellStyle name="Note 5 19 7 2 3 3" xfId="48775" xr:uid="{00000000-0005-0000-0000-00001A880000}"/>
    <cellStyle name="Note 5 19 7 2 4" xfId="22503" xr:uid="{00000000-0005-0000-0000-00001B880000}"/>
    <cellStyle name="Note 5 19 7 2 5" xfId="36956" xr:uid="{00000000-0005-0000-0000-00001C880000}"/>
    <cellStyle name="Note 5 19 7 3" xfId="7529" xr:uid="{00000000-0005-0000-0000-00001D880000}"/>
    <cellStyle name="Note 5 19 7 3 2" xfId="24964" xr:uid="{00000000-0005-0000-0000-00001E880000}"/>
    <cellStyle name="Note 5 19 7 3 3" xfId="39417" xr:uid="{00000000-0005-0000-0000-00001F880000}"/>
    <cellStyle name="Note 5 19 7 4" xfId="9970" xr:uid="{00000000-0005-0000-0000-000020880000}"/>
    <cellStyle name="Note 5 19 7 4 2" xfId="27405" xr:uid="{00000000-0005-0000-0000-000021880000}"/>
    <cellStyle name="Note 5 19 7 4 3" xfId="41858" xr:uid="{00000000-0005-0000-0000-000022880000}"/>
    <cellStyle name="Note 5 19 7 5" xfId="12390" xr:uid="{00000000-0005-0000-0000-000023880000}"/>
    <cellStyle name="Note 5 19 7 5 2" xfId="29825" xr:uid="{00000000-0005-0000-0000-000024880000}"/>
    <cellStyle name="Note 5 19 7 5 3" xfId="44278" xr:uid="{00000000-0005-0000-0000-000025880000}"/>
    <cellStyle name="Note 5 19 7 6" xfId="19397" xr:uid="{00000000-0005-0000-0000-000026880000}"/>
    <cellStyle name="Note 5 19 8" xfId="2557" xr:uid="{00000000-0005-0000-0000-000027880000}"/>
    <cellStyle name="Note 5 19 8 2" xfId="5068" xr:uid="{00000000-0005-0000-0000-000028880000}"/>
    <cellStyle name="Note 5 19 8 2 2" xfId="22504" xr:uid="{00000000-0005-0000-0000-000029880000}"/>
    <cellStyle name="Note 5 19 8 2 3" xfId="36957" xr:uid="{00000000-0005-0000-0000-00002A880000}"/>
    <cellStyle name="Note 5 19 8 3" xfId="7530" xr:uid="{00000000-0005-0000-0000-00002B880000}"/>
    <cellStyle name="Note 5 19 8 3 2" xfId="24965" xr:uid="{00000000-0005-0000-0000-00002C880000}"/>
    <cellStyle name="Note 5 19 8 3 3" xfId="39418" xr:uid="{00000000-0005-0000-0000-00002D880000}"/>
    <cellStyle name="Note 5 19 8 4" xfId="9971" xr:uid="{00000000-0005-0000-0000-00002E880000}"/>
    <cellStyle name="Note 5 19 8 4 2" xfId="27406" xr:uid="{00000000-0005-0000-0000-00002F880000}"/>
    <cellStyle name="Note 5 19 8 4 3" xfId="41859" xr:uid="{00000000-0005-0000-0000-000030880000}"/>
    <cellStyle name="Note 5 19 8 5" xfId="12391" xr:uid="{00000000-0005-0000-0000-000031880000}"/>
    <cellStyle name="Note 5 19 8 5 2" xfId="29826" xr:uid="{00000000-0005-0000-0000-000032880000}"/>
    <cellStyle name="Note 5 19 8 5 3" xfId="44279" xr:uid="{00000000-0005-0000-0000-000033880000}"/>
    <cellStyle name="Note 5 19 8 6" xfId="15409" xr:uid="{00000000-0005-0000-0000-000034880000}"/>
    <cellStyle name="Note 5 19 8 6 2" xfId="32844" xr:uid="{00000000-0005-0000-0000-000035880000}"/>
    <cellStyle name="Note 5 19 8 6 3" xfId="47297" xr:uid="{00000000-0005-0000-0000-000036880000}"/>
    <cellStyle name="Note 5 19 8 7" xfId="19398" xr:uid="{00000000-0005-0000-0000-000037880000}"/>
    <cellStyle name="Note 5 19 8 8" xfId="20571" xr:uid="{00000000-0005-0000-0000-000038880000}"/>
    <cellStyle name="Note 5 19 9" xfId="5049" xr:uid="{00000000-0005-0000-0000-000039880000}"/>
    <cellStyle name="Note 5 19 9 2" xfId="14412" xr:uid="{00000000-0005-0000-0000-00003A880000}"/>
    <cellStyle name="Note 5 19 9 2 2" xfId="31847" xr:uid="{00000000-0005-0000-0000-00003B880000}"/>
    <cellStyle name="Note 5 19 9 2 3" xfId="46300" xr:uid="{00000000-0005-0000-0000-00003C880000}"/>
    <cellStyle name="Note 5 19 9 3" xfId="16873" xr:uid="{00000000-0005-0000-0000-00003D880000}"/>
    <cellStyle name="Note 5 19 9 3 2" xfId="34308" xr:uid="{00000000-0005-0000-0000-00003E880000}"/>
    <cellStyle name="Note 5 19 9 3 3" xfId="48761" xr:uid="{00000000-0005-0000-0000-00003F880000}"/>
    <cellStyle name="Note 5 19 9 4" xfId="22485" xr:uid="{00000000-0005-0000-0000-000040880000}"/>
    <cellStyle name="Note 5 19 9 5" xfId="36938" xr:uid="{00000000-0005-0000-0000-000041880000}"/>
    <cellStyle name="Note 5 2" xfId="2558" xr:uid="{00000000-0005-0000-0000-000042880000}"/>
    <cellStyle name="Note 5 2 10" xfId="7531" xr:uid="{00000000-0005-0000-0000-000043880000}"/>
    <cellStyle name="Note 5 2 10 2" xfId="24966" xr:uid="{00000000-0005-0000-0000-000044880000}"/>
    <cellStyle name="Note 5 2 10 3" xfId="39419" xr:uid="{00000000-0005-0000-0000-000045880000}"/>
    <cellStyle name="Note 5 2 11" xfId="9972" xr:uid="{00000000-0005-0000-0000-000046880000}"/>
    <cellStyle name="Note 5 2 11 2" xfId="27407" xr:uid="{00000000-0005-0000-0000-000047880000}"/>
    <cellStyle name="Note 5 2 11 3" xfId="41860" xr:uid="{00000000-0005-0000-0000-000048880000}"/>
    <cellStyle name="Note 5 2 12" xfId="12392" xr:uid="{00000000-0005-0000-0000-000049880000}"/>
    <cellStyle name="Note 5 2 12 2" xfId="29827" xr:uid="{00000000-0005-0000-0000-00004A880000}"/>
    <cellStyle name="Note 5 2 12 3" xfId="44280" xr:uid="{00000000-0005-0000-0000-00004B880000}"/>
    <cellStyle name="Note 5 2 13" xfId="19399" xr:uid="{00000000-0005-0000-0000-00004C880000}"/>
    <cellStyle name="Note 5 2 2" xfId="2559" xr:uid="{00000000-0005-0000-0000-00004D880000}"/>
    <cellStyle name="Note 5 2 2 2" xfId="2560" xr:uid="{00000000-0005-0000-0000-00004E880000}"/>
    <cellStyle name="Note 5 2 2 2 2" xfId="5071" xr:uid="{00000000-0005-0000-0000-00004F880000}"/>
    <cellStyle name="Note 5 2 2 2 2 2" xfId="14429" xr:uid="{00000000-0005-0000-0000-000050880000}"/>
    <cellStyle name="Note 5 2 2 2 2 2 2" xfId="31864" xr:uid="{00000000-0005-0000-0000-000051880000}"/>
    <cellStyle name="Note 5 2 2 2 2 2 3" xfId="46317" xr:uid="{00000000-0005-0000-0000-000052880000}"/>
    <cellStyle name="Note 5 2 2 2 2 3" xfId="16890" xr:uid="{00000000-0005-0000-0000-000053880000}"/>
    <cellStyle name="Note 5 2 2 2 2 3 2" xfId="34325" xr:uid="{00000000-0005-0000-0000-000054880000}"/>
    <cellStyle name="Note 5 2 2 2 2 3 3" xfId="48778" xr:uid="{00000000-0005-0000-0000-000055880000}"/>
    <cellStyle name="Note 5 2 2 2 2 4" xfId="22507" xr:uid="{00000000-0005-0000-0000-000056880000}"/>
    <cellStyle name="Note 5 2 2 2 2 5" xfId="36960" xr:uid="{00000000-0005-0000-0000-000057880000}"/>
    <cellStyle name="Note 5 2 2 2 3" xfId="7533" xr:uid="{00000000-0005-0000-0000-000058880000}"/>
    <cellStyle name="Note 5 2 2 2 3 2" xfId="24968" xr:uid="{00000000-0005-0000-0000-000059880000}"/>
    <cellStyle name="Note 5 2 2 2 3 3" xfId="39421" xr:uid="{00000000-0005-0000-0000-00005A880000}"/>
    <cellStyle name="Note 5 2 2 2 4" xfId="9974" xr:uid="{00000000-0005-0000-0000-00005B880000}"/>
    <cellStyle name="Note 5 2 2 2 4 2" xfId="27409" xr:uid="{00000000-0005-0000-0000-00005C880000}"/>
    <cellStyle name="Note 5 2 2 2 4 3" xfId="41862" xr:uid="{00000000-0005-0000-0000-00005D880000}"/>
    <cellStyle name="Note 5 2 2 2 5" xfId="12394" xr:uid="{00000000-0005-0000-0000-00005E880000}"/>
    <cellStyle name="Note 5 2 2 2 5 2" xfId="29829" xr:uid="{00000000-0005-0000-0000-00005F880000}"/>
    <cellStyle name="Note 5 2 2 2 5 3" xfId="44282" xr:uid="{00000000-0005-0000-0000-000060880000}"/>
    <cellStyle name="Note 5 2 2 2 6" xfId="19401" xr:uid="{00000000-0005-0000-0000-000061880000}"/>
    <cellStyle name="Note 5 2 2 3" xfId="2561" xr:uid="{00000000-0005-0000-0000-000062880000}"/>
    <cellStyle name="Note 5 2 2 3 2" xfId="5072" xr:uid="{00000000-0005-0000-0000-000063880000}"/>
    <cellStyle name="Note 5 2 2 3 2 2" xfId="14430" xr:uid="{00000000-0005-0000-0000-000064880000}"/>
    <cellStyle name="Note 5 2 2 3 2 2 2" xfId="31865" xr:uid="{00000000-0005-0000-0000-000065880000}"/>
    <cellStyle name="Note 5 2 2 3 2 2 3" xfId="46318" xr:uid="{00000000-0005-0000-0000-000066880000}"/>
    <cellStyle name="Note 5 2 2 3 2 3" xfId="16891" xr:uid="{00000000-0005-0000-0000-000067880000}"/>
    <cellStyle name="Note 5 2 2 3 2 3 2" xfId="34326" xr:uid="{00000000-0005-0000-0000-000068880000}"/>
    <cellStyle name="Note 5 2 2 3 2 3 3" xfId="48779" xr:uid="{00000000-0005-0000-0000-000069880000}"/>
    <cellStyle name="Note 5 2 2 3 2 4" xfId="22508" xr:uid="{00000000-0005-0000-0000-00006A880000}"/>
    <cellStyle name="Note 5 2 2 3 2 5" xfId="36961" xr:uid="{00000000-0005-0000-0000-00006B880000}"/>
    <cellStyle name="Note 5 2 2 3 3" xfId="7534" xr:uid="{00000000-0005-0000-0000-00006C880000}"/>
    <cellStyle name="Note 5 2 2 3 3 2" xfId="24969" xr:uid="{00000000-0005-0000-0000-00006D880000}"/>
    <cellStyle name="Note 5 2 2 3 3 3" xfId="39422" xr:uid="{00000000-0005-0000-0000-00006E880000}"/>
    <cellStyle name="Note 5 2 2 3 4" xfId="9975" xr:uid="{00000000-0005-0000-0000-00006F880000}"/>
    <cellStyle name="Note 5 2 2 3 4 2" xfId="27410" xr:uid="{00000000-0005-0000-0000-000070880000}"/>
    <cellStyle name="Note 5 2 2 3 4 3" xfId="41863" xr:uid="{00000000-0005-0000-0000-000071880000}"/>
    <cellStyle name="Note 5 2 2 3 5" xfId="12395" xr:uid="{00000000-0005-0000-0000-000072880000}"/>
    <cellStyle name="Note 5 2 2 3 5 2" xfId="29830" xr:uid="{00000000-0005-0000-0000-000073880000}"/>
    <cellStyle name="Note 5 2 2 3 5 3" xfId="44283" xr:uid="{00000000-0005-0000-0000-000074880000}"/>
    <cellStyle name="Note 5 2 2 3 6" xfId="19402" xr:uid="{00000000-0005-0000-0000-000075880000}"/>
    <cellStyle name="Note 5 2 2 4" xfId="2562" xr:uid="{00000000-0005-0000-0000-000076880000}"/>
    <cellStyle name="Note 5 2 2 4 2" xfId="5073" xr:uid="{00000000-0005-0000-0000-000077880000}"/>
    <cellStyle name="Note 5 2 2 4 2 2" xfId="22509" xr:uid="{00000000-0005-0000-0000-000078880000}"/>
    <cellStyle name="Note 5 2 2 4 2 3" xfId="36962" xr:uid="{00000000-0005-0000-0000-000079880000}"/>
    <cellStyle name="Note 5 2 2 4 3" xfId="7535" xr:uid="{00000000-0005-0000-0000-00007A880000}"/>
    <cellStyle name="Note 5 2 2 4 3 2" xfId="24970" xr:uid="{00000000-0005-0000-0000-00007B880000}"/>
    <cellStyle name="Note 5 2 2 4 3 3" xfId="39423" xr:uid="{00000000-0005-0000-0000-00007C880000}"/>
    <cellStyle name="Note 5 2 2 4 4" xfId="9976" xr:uid="{00000000-0005-0000-0000-00007D880000}"/>
    <cellStyle name="Note 5 2 2 4 4 2" xfId="27411" xr:uid="{00000000-0005-0000-0000-00007E880000}"/>
    <cellStyle name="Note 5 2 2 4 4 3" xfId="41864" xr:uid="{00000000-0005-0000-0000-00007F880000}"/>
    <cellStyle name="Note 5 2 2 4 5" xfId="12396" xr:uid="{00000000-0005-0000-0000-000080880000}"/>
    <cellStyle name="Note 5 2 2 4 5 2" xfId="29831" xr:uid="{00000000-0005-0000-0000-000081880000}"/>
    <cellStyle name="Note 5 2 2 4 5 3" xfId="44284" xr:uid="{00000000-0005-0000-0000-000082880000}"/>
    <cellStyle name="Note 5 2 2 4 6" xfId="15410" xr:uid="{00000000-0005-0000-0000-000083880000}"/>
    <cellStyle name="Note 5 2 2 4 6 2" xfId="32845" xr:uid="{00000000-0005-0000-0000-000084880000}"/>
    <cellStyle name="Note 5 2 2 4 6 3" xfId="47298" xr:uid="{00000000-0005-0000-0000-000085880000}"/>
    <cellStyle name="Note 5 2 2 4 7" xfId="19403" xr:uid="{00000000-0005-0000-0000-000086880000}"/>
    <cellStyle name="Note 5 2 2 4 8" xfId="20572" xr:uid="{00000000-0005-0000-0000-000087880000}"/>
    <cellStyle name="Note 5 2 2 5" xfId="5070" xr:uid="{00000000-0005-0000-0000-000088880000}"/>
    <cellStyle name="Note 5 2 2 5 2" xfId="14428" xr:uid="{00000000-0005-0000-0000-000089880000}"/>
    <cellStyle name="Note 5 2 2 5 2 2" xfId="31863" xr:uid="{00000000-0005-0000-0000-00008A880000}"/>
    <cellStyle name="Note 5 2 2 5 2 3" xfId="46316" xr:uid="{00000000-0005-0000-0000-00008B880000}"/>
    <cellStyle name="Note 5 2 2 5 3" xfId="16889" xr:uid="{00000000-0005-0000-0000-00008C880000}"/>
    <cellStyle name="Note 5 2 2 5 3 2" xfId="34324" xr:uid="{00000000-0005-0000-0000-00008D880000}"/>
    <cellStyle name="Note 5 2 2 5 3 3" xfId="48777" xr:uid="{00000000-0005-0000-0000-00008E880000}"/>
    <cellStyle name="Note 5 2 2 5 4" xfId="22506" xr:uid="{00000000-0005-0000-0000-00008F880000}"/>
    <cellStyle name="Note 5 2 2 5 5" xfId="36959" xr:uid="{00000000-0005-0000-0000-000090880000}"/>
    <cellStyle name="Note 5 2 2 6" xfId="7532" xr:uid="{00000000-0005-0000-0000-000091880000}"/>
    <cellStyle name="Note 5 2 2 6 2" xfId="24967" xr:uid="{00000000-0005-0000-0000-000092880000}"/>
    <cellStyle name="Note 5 2 2 6 3" xfId="39420" xr:uid="{00000000-0005-0000-0000-000093880000}"/>
    <cellStyle name="Note 5 2 2 7" xfId="9973" xr:uid="{00000000-0005-0000-0000-000094880000}"/>
    <cellStyle name="Note 5 2 2 7 2" xfId="27408" xr:uid="{00000000-0005-0000-0000-000095880000}"/>
    <cellStyle name="Note 5 2 2 7 3" xfId="41861" xr:uid="{00000000-0005-0000-0000-000096880000}"/>
    <cellStyle name="Note 5 2 2 8" xfId="12393" xr:uid="{00000000-0005-0000-0000-000097880000}"/>
    <cellStyle name="Note 5 2 2 8 2" xfId="29828" xr:uid="{00000000-0005-0000-0000-000098880000}"/>
    <cellStyle name="Note 5 2 2 8 3" xfId="44281" xr:uid="{00000000-0005-0000-0000-000099880000}"/>
    <cellStyle name="Note 5 2 2 9" xfId="19400" xr:uid="{00000000-0005-0000-0000-00009A880000}"/>
    <cellStyle name="Note 5 2 3" xfId="2563" xr:uid="{00000000-0005-0000-0000-00009B880000}"/>
    <cellStyle name="Note 5 2 3 2" xfId="2564" xr:uid="{00000000-0005-0000-0000-00009C880000}"/>
    <cellStyle name="Note 5 2 3 2 2" xfId="5075" xr:uid="{00000000-0005-0000-0000-00009D880000}"/>
    <cellStyle name="Note 5 2 3 2 2 2" xfId="14432" xr:uid="{00000000-0005-0000-0000-00009E880000}"/>
    <cellStyle name="Note 5 2 3 2 2 2 2" xfId="31867" xr:uid="{00000000-0005-0000-0000-00009F880000}"/>
    <cellStyle name="Note 5 2 3 2 2 2 3" xfId="46320" xr:uid="{00000000-0005-0000-0000-0000A0880000}"/>
    <cellStyle name="Note 5 2 3 2 2 3" xfId="16893" xr:uid="{00000000-0005-0000-0000-0000A1880000}"/>
    <cellStyle name="Note 5 2 3 2 2 3 2" xfId="34328" xr:uid="{00000000-0005-0000-0000-0000A2880000}"/>
    <cellStyle name="Note 5 2 3 2 2 3 3" xfId="48781" xr:uid="{00000000-0005-0000-0000-0000A3880000}"/>
    <cellStyle name="Note 5 2 3 2 2 4" xfId="22511" xr:uid="{00000000-0005-0000-0000-0000A4880000}"/>
    <cellStyle name="Note 5 2 3 2 2 5" xfId="36964" xr:uid="{00000000-0005-0000-0000-0000A5880000}"/>
    <cellStyle name="Note 5 2 3 2 3" xfId="7537" xr:uid="{00000000-0005-0000-0000-0000A6880000}"/>
    <cellStyle name="Note 5 2 3 2 3 2" xfId="24972" xr:uid="{00000000-0005-0000-0000-0000A7880000}"/>
    <cellStyle name="Note 5 2 3 2 3 3" xfId="39425" xr:uid="{00000000-0005-0000-0000-0000A8880000}"/>
    <cellStyle name="Note 5 2 3 2 4" xfId="9978" xr:uid="{00000000-0005-0000-0000-0000A9880000}"/>
    <cellStyle name="Note 5 2 3 2 4 2" xfId="27413" xr:uid="{00000000-0005-0000-0000-0000AA880000}"/>
    <cellStyle name="Note 5 2 3 2 4 3" xfId="41866" xr:uid="{00000000-0005-0000-0000-0000AB880000}"/>
    <cellStyle name="Note 5 2 3 2 5" xfId="12398" xr:uid="{00000000-0005-0000-0000-0000AC880000}"/>
    <cellStyle name="Note 5 2 3 2 5 2" xfId="29833" xr:uid="{00000000-0005-0000-0000-0000AD880000}"/>
    <cellStyle name="Note 5 2 3 2 5 3" xfId="44286" xr:uid="{00000000-0005-0000-0000-0000AE880000}"/>
    <cellStyle name="Note 5 2 3 2 6" xfId="19405" xr:uid="{00000000-0005-0000-0000-0000AF880000}"/>
    <cellStyle name="Note 5 2 3 3" xfId="2565" xr:uid="{00000000-0005-0000-0000-0000B0880000}"/>
    <cellStyle name="Note 5 2 3 3 2" xfId="5076" xr:uid="{00000000-0005-0000-0000-0000B1880000}"/>
    <cellStyle name="Note 5 2 3 3 2 2" xfId="14433" xr:uid="{00000000-0005-0000-0000-0000B2880000}"/>
    <cellStyle name="Note 5 2 3 3 2 2 2" xfId="31868" xr:uid="{00000000-0005-0000-0000-0000B3880000}"/>
    <cellStyle name="Note 5 2 3 3 2 2 3" xfId="46321" xr:uid="{00000000-0005-0000-0000-0000B4880000}"/>
    <cellStyle name="Note 5 2 3 3 2 3" xfId="16894" xr:uid="{00000000-0005-0000-0000-0000B5880000}"/>
    <cellStyle name="Note 5 2 3 3 2 3 2" xfId="34329" xr:uid="{00000000-0005-0000-0000-0000B6880000}"/>
    <cellStyle name="Note 5 2 3 3 2 3 3" xfId="48782" xr:uid="{00000000-0005-0000-0000-0000B7880000}"/>
    <cellStyle name="Note 5 2 3 3 2 4" xfId="22512" xr:uid="{00000000-0005-0000-0000-0000B8880000}"/>
    <cellStyle name="Note 5 2 3 3 2 5" xfId="36965" xr:uid="{00000000-0005-0000-0000-0000B9880000}"/>
    <cellStyle name="Note 5 2 3 3 3" xfId="7538" xr:uid="{00000000-0005-0000-0000-0000BA880000}"/>
    <cellStyle name="Note 5 2 3 3 3 2" xfId="24973" xr:uid="{00000000-0005-0000-0000-0000BB880000}"/>
    <cellStyle name="Note 5 2 3 3 3 3" xfId="39426" xr:uid="{00000000-0005-0000-0000-0000BC880000}"/>
    <cellStyle name="Note 5 2 3 3 4" xfId="9979" xr:uid="{00000000-0005-0000-0000-0000BD880000}"/>
    <cellStyle name="Note 5 2 3 3 4 2" xfId="27414" xr:uid="{00000000-0005-0000-0000-0000BE880000}"/>
    <cellStyle name="Note 5 2 3 3 4 3" xfId="41867" xr:uid="{00000000-0005-0000-0000-0000BF880000}"/>
    <cellStyle name="Note 5 2 3 3 5" xfId="12399" xr:uid="{00000000-0005-0000-0000-0000C0880000}"/>
    <cellStyle name="Note 5 2 3 3 5 2" xfId="29834" xr:uid="{00000000-0005-0000-0000-0000C1880000}"/>
    <cellStyle name="Note 5 2 3 3 5 3" xfId="44287" xr:uid="{00000000-0005-0000-0000-0000C2880000}"/>
    <cellStyle name="Note 5 2 3 3 6" xfId="19406" xr:uid="{00000000-0005-0000-0000-0000C3880000}"/>
    <cellStyle name="Note 5 2 3 4" xfId="2566" xr:uid="{00000000-0005-0000-0000-0000C4880000}"/>
    <cellStyle name="Note 5 2 3 4 2" xfId="5077" xr:uid="{00000000-0005-0000-0000-0000C5880000}"/>
    <cellStyle name="Note 5 2 3 4 2 2" xfId="22513" xr:uid="{00000000-0005-0000-0000-0000C6880000}"/>
    <cellStyle name="Note 5 2 3 4 2 3" xfId="36966" xr:uid="{00000000-0005-0000-0000-0000C7880000}"/>
    <cellStyle name="Note 5 2 3 4 3" xfId="7539" xr:uid="{00000000-0005-0000-0000-0000C8880000}"/>
    <cellStyle name="Note 5 2 3 4 3 2" xfId="24974" xr:uid="{00000000-0005-0000-0000-0000C9880000}"/>
    <cellStyle name="Note 5 2 3 4 3 3" xfId="39427" xr:uid="{00000000-0005-0000-0000-0000CA880000}"/>
    <cellStyle name="Note 5 2 3 4 4" xfId="9980" xr:uid="{00000000-0005-0000-0000-0000CB880000}"/>
    <cellStyle name="Note 5 2 3 4 4 2" xfId="27415" xr:uid="{00000000-0005-0000-0000-0000CC880000}"/>
    <cellStyle name="Note 5 2 3 4 4 3" xfId="41868" xr:uid="{00000000-0005-0000-0000-0000CD880000}"/>
    <cellStyle name="Note 5 2 3 4 5" xfId="12400" xr:uid="{00000000-0005-0000-0000-0000CE880000}"/>
    <cellStyle name="Note 5 2 3 4 5 2" xfId="29835" xr:uid="{00000000-0005-0000-0000-0000CF880000}"/>
    <cellStyle name="Note 5 2 3 4 5 3" xfId="44288" xr:uid="{00000000-0005-0000-0000-0000D0880000}"/>
    <cellStyle name="Note 5 2 3 4 6" xfId="15411" xr:uid="{00000000-0005-0000-0000-0000D1880000}"/>
    <cellStyle name="Note 5 2 3 4 6 2" xfId="32846" xr:uid="{00000000-0005-0000-0000-0000D2880000}"/>
    <cellStyle name="Note 5 2 3 4 6 3" xfId="47299" xr:uid="{00000000-0005-0000-0000-0000D3880000}"/>
    <cellStyle name="Note 5 2 3 4 7" xfId="19407" xr:uid="{00000000-0005-0000-0000-0000D4880000}"/>
    <cellStyle name="Note 5 2 3 4 8" xfId="20573" xr:uid="{00000000-0005-0000-0000-0000D5880000}"/>
    <cellStyle name="Note 5 2 3 5" xfId="5074" xr:uid="{00000000-0005-0000-0000-0000D6880000}"/>
    <cellStyle name="Note 5 2 3 5 2" xfId="14431" xr:uid="{00000000-0005-0000-0000-0000D7880000}"/>
    <cellStyle name="Note 5 2 3 5 2 2" xfId="31866" xr:uid="{00000000-0005-0000-0000-0000D8880000}"/>
    <cellStyle name="Note 5 2 3 5 2 3" xfId="46319" xr:uid="{00000000-0005-0000-0000-0000D9880000}"/>
    <cellStyle name="Note 5 2 3 5 3" xfId="16892" xr:uid="{00000000-0005-0000-0000-0000DA880000}"/>
    <cellStyle name="Note 5 2 3 5 3 2" xfId="34327" xr:uid="{00000000-0005-0000-0000-0000DB880000}"/>
    <cellStyle name="Note 5 2 3 5 3 3" xfId="48780" xr:uid="{00000000-0005-0000-0000-0000DC880000}"/>
    <cellStyle name="Note 5 2 3 5 4" xfId="22510" xr:uid="{00000000-0005-0000-0000-0000DD880000}"/>
    <cellStyle name="Note 5 2 3 5 5" xfId="36963" xr:uid="{00000000-0005-0000-0000-0000DE880000}"/>
    <cellStyle name="Note 5 2 3 6" xfId="7536" xr:uid="{00000000-0005-0000-0000-0000DF880000}"/>
    <cellStyle name="Note 5 2 3 6 2" xfId="24971" xr:uid="{00000000-0005-0000-0000-0000E0880000}"/>
    <cellStyle name="Note 5 2 3 6 3" xfId="39424" xr:uid="{00000000-0005-0000-0000-0000E1880000}"/>
    <cellStyle name="Note 5 2 3 7" xfId="9977" xr:uid="{00000000-0005-0000-0000-0000E2880000}"/>
    <cellStyle name="Note 5 2 3 7 2" xfId="27412" xr:uid="{00000000-0005-0000-0000-0000E3880000}"/>
    <cellStyle name="Note 5 2 3 7 3" xfId="41865" xr:uid="{00000000-0005-0000-0000-0000E4880000}"/>
    <cellStyle name="Note 5 2 3 8" xfId="12397" xr:uid="{00000000-0005-0000-0000-0000E5880000}"/>
    <cellStyle name="Note 5 2 3 8 2" xfId="29832" xr:uid="{00000000-0005-0000-0000-0000E6880000}"/>
    <cellStyle name="Note 5 2 3 8 3" xfId="44285" xr:uid="{00000000-0005-0000-0000-0000E7880000}"/>
    <cellStyle name="Note 5 2 3 9" xfId="19404" xr:uid="{00000000-0005-0000-0000-0000E8880000}"/>
    <cellStyle name="Note 5 2 4" xfId="2567" xr:uid="{00000000-0005-0000-0000-0000E9880000}"/>
    <cellStyle name="Note 5 2 4 2" xfId="2568" xr:uid="{00000000-0005-0000-0000-0000EA880000}"/>
    <cellStyle name="Note 5 2 4 2 2" xfId="5079" xr:uid="{00000000-0005-0000-0000-0000EB880000}"/>
    <cellStyle name="Note 5 2 4 2 2 2" xfId="14435" xr:uid="{00000000-0005-0000-0000-0000EC880000}"/>
    <cellStyle name="Note 5 2 4 2 2 2 2" xfId="31870" xr:uid="{00000000-0005-0000-0000-0000ED880000}"/>
    <cellStyle name="Note 5 2 4 2 2 2 3" xfId="46323" xr:uid="{00000000-0005-0000-0000-0000EE880000}"/>
    <cellStyle name="Note 5 2 4 2 2 3" xfId="16896" xr:uid="{00000000-0005-0000-0000-0000EF880000}"/>
    <cellStyle name="Note 5 2 4 2 2 3 2" xfId="34331" xr:uid="{00000000-0005-0000-0000-0000F0880000}"/>
    <cellStyle name="Note 5 2 4 2 2 3 3" xfId="48784" xr:uid="{00000000-0005-0000-0000-0000F1880000}"/>
    <cellStyle name="Note 5 2 4 2 2 4" xfId="22515" xr:uid="{00000000-0005-0000-0000-0000F2880000}"/>
    <cellStyle name="Note 5 2 4 2 2 5" xfId="36968" xr:uid="{00000000-0005-0000-0000-0000F3880000}"/>
    <cellStyle name="Note 5 2 4 2 3" xfId="7541" xr:uid="{00000000-0005-0000-0000-0000F4880000}"/>
    <cellStyle name="Note 5 2 4 2 3 2" xfId="24976" xr:uid="{00000000-0005-0000-0000-0000F5880000}"/>
    <cellStyle name="Note 5 2 4 2 3 3" xfId="39429" xr:uid="{00000000-0005-0000-0000-0000F6880000}"/>
    <cellStyle name="Note 5 2 4 2 4" xfId="9982" xr:uid="{00000000-0005-0000-0000-0000F7880000}"/>
    <cellStyle name="Note 5 2 4 2 4 2" xfId="27417" xr:uid="{00000000-0005-0000-0000-0000F8880000}"/>
    <cellStyle name="Note 5 2 4 2 4 3" xfId="41870" xr:uid="{00000000-0005-0000-0000-0000F9880000}"/>
    <cellStyle name="Note 5 2 4 2 5" xfId="12402" xr:uid="{00000000-0005-0000-0000-0000FA880000}"/>
    <cellStyle name="Note 5 2 4 2 5 2" xfId="29837" xr:uid="{00000000-0005-0000-0000-0000FB880000}"/>
    <cellStyle name="Note 5 2 4 2 5 3" xfId="44290" xr:uid="{00000000-0005-0000-0000-0000FC880000}"/>
    <cellStyle name="Note 5 2 4 2 6" xfId="19409" xr:uid="{00000000-0005-0000-0000-0000FD880000}"/>
    <cellStyle name="Note 5 2 4 3" xfId="2569" xr:uid="{00000000-0005-0000-0000-0000FE880000}"/>
    <cellStyle name="Note 5 2 4 3 2" xfId="5080" xr:uid="{00000000-0005-0000-0000-0000FF880000}"/>
    <cellStyle name="Note 5 2 4 3 2 2" xfId="14436" xr:uid="{00000000-0005-0000-0000-000000890000}"/>
    <cellStyle name="Note 5 2 4 3 2 2 2" xfId="31871" xr:uid="{00000000-0005-0000-0000-000001890000}"/>
    <cellStyle name="Note 5 2 4 3 2 2 3" xfId="46324" xr:uid="{00000000-0005-0000-0000-000002890000}"/>
    <cellStyle name="Note 5 2 4 3 2 3" xfId="16897" xr:uid="{00000000-0005-0000-0000-000003890000}"/>
    <cellStyle name="Note 5 2 4 3 2 3 2" xfId="34332" xr:uid="{00000000-0005-0000-0000-000004890000}"/>
    <cellStyle name="Note 5 2 4 3 2 3 3" xfId="48785" xr:uid="{00000000-0005-0000-0000-000005890000}"/>
    <cellStyle name="Note 5 2 4 3 2 4" xfId="22516" xr:uid="{00000000-0005-0000-0000-000006890000}"/>
    <cellStyle name="Note 5 2 4 3 2 5" xfId="36969" xr:uid="{00000000-0005-0000-0000-000007890000}"/>
    <cellStyle name="Note 5 2 4 3 3" xfId="7542" xr:uid="{00000000-0005-0000-0000-000008890000}"/>
    <cellStyle name="Note 5 2 4 3 3 2" xfId="24977" xr:uid="{00000000-0005-0000-0000-000009890000}"/>
    <cellStyle name="Note 5 2 4 3 3 3" xfId="39430" xr:uid="{00000000-0005-0000-0000-00000A890000}"/>
    <cellStyle name="Note 5 2 4 3 4" xfId="9983" xr:uid="{00000000-0005-0000-0000-00000B890000}"/>
    <cellStyle name="Note 5 2 4 3 4 2" xfId="27418" xr:uid="{00000000-0005-0000-0000-00000C890000}"/>
    <cellStyle name="Note 5 2 4 3 4 3" xfId="41871" xr:uid="{00000000-0005-0000-0000-00000D890000}"/>
    <cellStyle name="Note 5 2 4 3 5" xfId="12403" xr:uid="{00000000-0005-0000-0000-00000E890000}"/>
    <cellStyle name="Note 5 2 4 3 5 2" xfId="29838" xr:uid="{00000000-0005-0000-0000-00000F890000}"/>
    <cellStyle name="Note 5 2 4 3 5 3" xfId="44291" xr:uid="{00000000-0005-0000-0000-000010890000}"/>
    <cellStyle name="Note 5 2 4 3 6" xfId="19410" xr:uid="{00000000-0005-0000-0000-000011890000}"/>
    <cellStyle name="Note 5 2 4 4" xfId="2570" xr:uid="{00000000-0005-0000-0000-000012890000}"/>
    <cellStyle name="Note 5 2 4 4 2" xfId="5081" xr:uid="{00000000-0005-0000-0000-000013890000}"/>
    <cellStyle name="Note 5 2 4 4 2 2" xfId="22517" xr:uid="{00000000-0005-0000-0000-000014890000}"/>
    <cellStyle name="Note 5 2 4 4 2 3" xfId="36970" xr:uid="{00000000-0005-0000-0000-000015890000}"/>
    <cellStyle name="Note 5 2 4 4 3" xfId="7543" xr:uid="{00000000-0005-0000-0000-000016890000}"/>
    <cellStyle name="Note 5 2 4 4 3 2" xfId="24978" xr:uid="{00000000-0005-0000-0000-000017890000}"/>
    <cellStyle name="Note 5 2 4 4 3 3" xfId="39431" xr:uid="{00000000-0005-0000-0000-000018890000}"/>
    <cellStyle name="Note 5 2 4 4 4" xfId="9984" xr:uid="{00000000-0005-0000-0000-000019890000}"/>
    <cellStyle name="Note 5 2 4 4 4 2" xfId="27419" xr:uid="{00000000-0005-0000-0000-00001A890000}"/>
    <cellStyle name="Note 5 2 4 4 4 3" xfId="41872" xr:uid="{00000000-0005-0000-0000-00001B890000}"/>
    <cellStyle name="Note 5 2 4 4 5" xfId="12404" xr:uid="{00000000-0005-0000-0000-00001C890000}"/>
    <cellStyle name="Note 5 2 4 4 5 2" xfId="29839" xr:uid="{00000000-0005-0000-0000-00001D890000}"/>
    <cellStyle name="Note 5 2 4 4 5 3" xfId="44292" xr:uid="{00000000-0005-0000-0000-00001E890000}"/>
    <cellStyle name="Note 5 2 4 4 6" xfId="15412" xr:uid="{00000000-0005-0000-0000-00001F890000}"/>
    <cellStyle name="Note 5 2 4 4 6 2" xfId="32847" xr:uid="{00000000-0005-0000-0000-000020890000}"/>
    <cellStyle name="Note 5 2 4 4 6 3" xfId="47300" xr:uid="{00000000-0005-0000-0000-000021890000}"/>
    <cellStyle name="Note 5 2 4 4 7" xfId="19411" xr:uid="{00000000-0005-0000-0000-000022890000}"/>
    <cellStyle name="Note 5 2 4 4 8" xfId="20574" xr:uid="{00000000-0005-0000-0000-000023890000}"/>
    <cellStyle name="Note 5 2 4 5" xfId="5078" xr:uid="{00000000-0005-0000-0000-000024890000}"/>
    <cellStyle name="Note 5 2 4 5 2" xfId="14434" xr:uid="{00000000-0005-0000-0000-000025890000}"/>
    <cellStyle name="Note 5 2 4 5 2 2" xfId="31869" xr:uid="{00000000-0005-0000-0000-000026890000}"/>
    <cellStyle name="Note 5 2 4 5 2 3" xfId="46322" xr:uid="{00000000-0005-0000-0000-000027890000}"/>
    <cellStyle name="Note 5 2 4 5 3" xfId="16895" xr:uid="{00000000-0005-0000-0000-000028890000}"/>
    <cellStyle name="Note 5 2 4 5 3 2" xfId="34330" xr:uid="{00000000-0005-0000-0000-000029890000}"/>
    <cellStyle name="Note 5 2 4 5 3 3" xfId="48783" xr:uid="{00000000-0005-0000-0000-00002A890000}"/>
    <cellStyle name="Note 5 2 4 5 4" xfId="22514" xr:uid="{00000000-0005-0000-0000-00002B890000}"/>
    <cellStyle name="Note 5 2 4 5 5" xfId="36967" xr:uid="{00000000-0005-0000-0000-00002C890000}"/>
    <cellStyle name="Note 5 2 4 6" xfId="7540" xr:uid="{00000000-0005-0000-0000-00002D890000}"/>
    <cellStyle name="Note 5 2 4 6 2" xfId="24975" xr:uid="{00000000-0005-0000-0000-00002E890000}"/>
    <cellStyle name="Note 5 2 4 6 3" xfId="39428" xr:uid="{00000000-0005-0000-0000-00002F890000}"/>
    <cellStyle name="Note 5 2 4 7" xfId="9981" xr:uid="{00000000-0005-0000-0000-000030890000}"/>
    <cellStyle name="Note 5 2 4 7 2" xfId="27416" xr:uid="{00000000-0005-0000-0000-000031890000}"/>
    <cellStyle name="Note 5 2 4 7 3" xfId="41869" xr:uid="{00000000-0005-0000-0000-000032890000}"/>
    <cellStyle name="Note 5 2 4 8" xfId="12401" xr:uid="{00000000-0005-0000-0000-000033890000}"/>
    <cellStyle name="Note 5 2 4 8 2" xfId="29836" xr:uid="{00000000-0005-0000-0000-000034890000}"/>
    <cellStyle name="Note 5 2 4 8 3" xfId="44289" xr:uid="{00000000-0005-0000-0000-000035890000}"/>
    <cellStyle name="Note 5 2 4 9" xfId="19408" xr:uid="{00000000-0005-0000-0000-000036890000}"/>
    <cellStyle name="Note 5 2 5" xfId="2571" xr:uid="{00000000-0005-0000-0000-000037890000}"/>
    <cellStyle name="Note 5 2 5 2" xfId="2572" xr:uid="{00000000-0005-0000-0000-000038890000}"/>
    <cellStyle name="Note 5 2 5 2 2" xfId="5083" xr:uid="{00000000-0005-0000-0000-000039890000}"/>
    <cellStyle name="Note 5 2 5 2 2 2" xfId="14438" xr:uid="{00000000-0005-0000-0000-00003A890000}"/>
    <cellStyle name="Note 5 2 5 2 2 2 2" xfId="31873" xr:uid="{00000000-0005-0000-0000-00003B890000}"/>
    <cellStyle name="Note 5 2 5 2 2 2 3" xfId="46326" xr:uid="{00000000-0005-0000-0000-00003C890000}"/>
    <cellStyle name="Note 5 2 5 2 2 3" xfId="16899" xr:uid="{00000000-0005-0000-0000-00003D890000}"/>
    <cellStyle name="Note 5 2 5 2 2 3 2" xfId="34334" xr:uid="{00000000-0005-0000-0000-00003E890000}"/>
    <cellStyle name="Note 5 2 5 2 2 3 3" xfId="48787" xr:uid="{00000000-0005-0000-0000-00003F890000}"/>
    <cellStyle name="Note 5 2 5 2 2 4" xfId="22519" xr:uid="{00000000-0005-0000-0000-000040890000}"/>
    <cellStyle name="Note 5 2 5 2 2 5" xfId="36972" xr:uid="{00000000-0005-0000-0000-000041890000}"/>
    <cellStyle name="Note 5 2 5 2 3" xfId="7545" xr:uid="{00000000-0005-0000-0000-000042890000}"/>
    <cellStyle name="Note 5 2 5 2 3 2" xfId="24980" xr:uid="{00000000-0005-0000-0000-000043890000}"/>
    <cellStyle name="Note 5 2 5 2 3 3" xfId="39433" xr:uid="{00000000-0005-0000-0000-000044890000}"/>
    <cellStyle name="Note 5 2 5 2 4" xfId="9986" xr:uid="{00000000-0005-0000-0000-000045890000}"/>
    <cellStyle name="Note 5 2 5 2 4 2" xfId="27421" xr:uid="{00000000-0005-0000-0000-000046890000}"/>
    <cellStyle name="Note 5 2 5 2 4 3" xfId="41874" xr:uid="{00000000-0005-0000-0000-000047890000}"/>
    <cellStyle name="Note 5 2 5 2 5" xfId="12406" xr:uid="{00000000-0005-0000-0000-000048890000}"/>
    <cellStyle name="Note 5 2 5 2 5 2" xfId="29841" xr:uid="{00000000-0005-0000-0000-000049890000}"/>
    <cellStyle name="Note 5 2 5 2 5 3" xfId="44294" xr:uid="{00000000-0005-0000-0000-00004A890000}"/>
    <cellStyle name="Note 5 2 5 2 6" xfId="19413" xr:uid="{00000000-0005-0000-0000-00004B890000}"/>
    <cellStyle name="Note 5 2 5 3" xfId="2573" xr:uid="{00000000-0005-0000-0000-00004C890000}"/>
    <cellStyle name="Note 5 2 5 3 2" xfId="5084" xr:uid="{00000000-0005-0000-0000-00004D890000}"/>
    <cellStyle name="Note 5 2 5 3 2 2" xfId="14439" xr:uid="{00000000-0005-0000-0000-00004E890000}"/>
    <cellStyle name="Note 5 2 5 3 2 2 2" xfId="31874" xr:uid="{00000000-0005-0000-0000-00004F890000}"/>
    <cellStyle name="Note 5 2 5 3 2 2 3" xfId="46327" xr:uid="{00000000-0005-0000-0000-000050890000}"/>
    <cellStyle name="Note 5 2 5 3 2 3" xfId="16900" xr:uid="{00000000-0005-0000-0000-000051890000}"/>
    <cellStyle name="Note 5 2 5 3 2 3 2" xfId="34335" xr:uid="{00000000-0005-0000-0000-000052890000}"/>
    <cellStyle name="Note 5 2 5 3 2 3 3" xfId="48788" xr:uid="{00000000-0005-0000-0000-000053890000}"/>
    <cellStyle name="Note 5 2 5 3 2 4" xfId="22520" xr:uid="{00000000-0005-0000-0000-000054890000}"/>
    <cellStyle name="Note 5 2 5 3 2 5" xfId="36973" xr:uid="{00000000-0005-0000-0000-000055890000}"/>
    <cellStyle name="Note 5 2 5 3 3" xfId="7546" xr:uid="{00000000-0005-0000-0000-000056890000}"/>
    <cellStyle name="Note 5 2 5 3 3 2" xfId="24981" xr:uid="{00000000-0005-0000-0000-000057890000}"/>
    <cellStyle name="Note 5 2 5 3 3 3" xfId="39434" xr:uid="{00000000-0005-0000-0000-000058890000}"/>
    <cellStyle name="Note 5 2 5 3 4" xfId="9987" xr:uid="{00000000-0005-0000-0000-000059890000}"/>
    <cellStyle name="Note 5 2 5 3 4 2" xfId="27422" xr:uid="{00000000-0005-0000-0000-00005A890000}"/>
    <cellStyle name="Note 5 2 5 3 4 3" xfId="41875" xr:uid="{00000000-0005-0000-0000-00005B890000}"/>
    <cellStyle name="Note 5 2 5 3 5" xfId="12407" xr:uid="{00000000-0005-0000-0000-00005C890000}"/>
    <cellStyle name="Note 5 2 5 3 5 2" xfId="29842" xr:uid="{00000000-0005-0000-0000-00005D890000}"/>
    <cellStyle name="Note 5 2 5 3 5 3" xfId="44295" xr:uid="{00000000-0005-0000-0000-00005E890000}"/>
    <cellStyle name="Note 5 2 5 3 6" xfId="19414" xr:uid="{00000000-0005-0000-0000-00005F890000}"/>
    <cellStyle name="Note 5 2 5 4" xfId="2574" xr:uid="{00000000-0005-0000-0000-000060890000}"/>
    <cellStyle name="Note 5 2 5 4 2" xfId="5085" xr:uid="{00000000-0005-0000-0000-000061890000}"/>
    <cellStyle name="Note 5 2 5 4 2 2" xfId="22521" xr:uid="{00000000-0005-0000-0000-000062890000}"/>
    <cellStyle name="Note 5 2 5 4 2 3" xfId="36974" xr:uid="{00000000-0005-0000-0000-000063890000}"/>
    <cellStyle name="Note 5 2 5 4 3" xfId="7547" xr:uid="{00000000-0005-0000-0000-000064890000}"/>
    <cellStyle name="Note 5 2 5 4 3 2" xfId="24982" xr:uid="{00000000-0005-0000-0000-000065890000}"/>
    <cellStyle name="Note 5 2 5 4 3 3" xfId="39435" xr:uid="{00000000-0005-0000-0000-000066890000}"/>
    <cellStyle name="Note 5 2 5 4 4" xfId="9988" xr:uid="{00000000-0005-0000-0000-000067890000}"/>
    <cellStyle name="Note 5 2 5 4 4 2" xfId="27423" xr:uid="{00000000-0005-0000-0000-000068890000}"/>
    <cellStyle name="Note 5 2 5 4 4 3" xfId="41876" xr:uid="{00000000-0005-0000-0000-000069890000}"/>
    <cellStyle name="Note 5 2 5 4 5" xfId="12408" xr:uid="{00000000-0005-0000-0000-00006A890000}"/>
    <cellStyle name="Note 5 2 5 4 5 2" xfId="29843" xr:uid="{00000000-0005-0000-0000-00006B890000}"/>
    <cellStyle name="Note 5 2 5 4 5 3" xfId="44296" xr:uid="{00000000-0005-0000-0000-00006C890000}"/>
    <cellStyle name="Note 5 2 5 4 6" xfId="15413" xr:uid="{00000000-0005-0000-0000-00006D890000}"/>
    <cellStyle name="Note 5 2 5 4 6 2" xfId="32848" xr:uid="{00000000-0005-0000-0000-00006E890000}"/>
    <cellStyle name="Note 5 2 5 4 6 3" xfId="47301" xr:uid="{00000000-0005-0000-0000-00006F890000}"/>
    <cellStyle name="Note 5 2 5 4 7" xfId="19415" xr:uid="{00000000-0005-0000-0000-000070890000}"/>
    <cellStyle name="Note 5 2 5 4 8" xfId="20575" xr:uid="{00000000-0005-0000-0000-000071890000}"/>
    <cellStyle name="Note 5 2 5 5" xfId="5082" xr:uid="{00000000-0005-0000-0000-000072890000}"/>
    <cellStyle name="Note 5 2 5 5 2" xfId="14437" xr:uid="{00000000-0005-0000-0000-000073890000}"/>
    <cellStyle name="Note 5 2 5 5 2 2" xfId="31872" xr:uid="{00000000-0005-0000-0000-000074890000}"/>
    <cellStyle name="Note 5 2 5 5 2 3" xfId="46325" xr:uid="{00000000-0005-0000-0000-000075890000}"/>
    <cellStyle name="Note 5 2 5 5 3" xfId="16898" xr:uid="{00000000-0005-0000-0000-000076890000}"/>
    <cellStyle name="Note 5 2 5 5 3 2" xfId="34333" xr:uid="{00000000-0005-0000-0000-000077890000}"/>
    <cellStyle name="Note 5 2 5 5 3 3" xfId="48786" xr:uid="{00000000-0005-0000-0000-000078890000}"/>
    <cellStyle name="Note 5 2 5 5 4" xfId="22518" xr:uid="{00000000-0005-0000-0000-000079890000}"/>
    <cellStyle name="Note 5 2 5 5 5" xfId="36971" xr:uid="{00000000-0005-0000-0000-00007A890000}"/>
    <cellStyle name="Note 5 2 5 6" xfId="7544" xr:uid="{00000000-0005-0000-0000-00007B890000}"/>
    <cellStyle name="Note 5 2 5 6 2" xfId="24979" xr:uid="{00000000-0005-0000-0000-00007C890000}"/>
    <cellStyle name="Note 5 2 5 6 3" xfId="39432" xr:uid="{00000000-0005-0000-0000-00007D890000}"/>
    <cellStyle name="Note 5 2 5 7" xfId="9985" xr:uid="{00000000-0005-0000-0000-00007E890000}"/>
    <cellStyle name="Note 5 2 5 7 2" xfId="27420" xr:uid="{00000000-0005-0000-0000-00007F890000}"/>
    <cellStyle name="Note 5 2 5 7 3" xfId="41873" xr:uid="{00000000-0005-0000-0000-000080890000}"/>
    <cellStyle name="Note 5 2 5 8" xfId="12405" xr:uid="{00000000-0005-0000-0000-000081890000}"/>
    <cellStyle name="Note 5 2 5 8 2" xfId="29840" xr:uid="{00000000-0005-0000-0000-000082890000}"/>
    <cellStyle name="Note 5 2 5 8 3" xfId="44293" xr:uid="{00000000-0005-0000-0000-000083890000}"/>
    <cellStyle name="Note 5 2 5 9" xfId="19412" xr:uid="{00000000-0005-0000-0000-000084890000}"/>
    <cellStyle name="Note 5 2 6" xfId="2575" xr:uid="{00000000-0005-0000-0000-000085890000}"/>
    <cellStyle name="Note 5 2 6 2" xfId="5086" xr:uid="{00000000-0005-0000-0000-000086890000}"/>
    <cellStyle name="Note 5 2 6 2 2" xfId="14440" xr:uid="{00000000-0005-0000-0000-000087890000}"/>
    <cellStyle name="Note 5 2 6 2 2 2" xfId="31875" xr:uid="{00000000-0005-0000-0000-000088890000}"/>
    <cellStyle name="Note 5 2 6 2 2 3" xfId="46328" xr:uid="{00000000-0005-0000-0000-000089890000}"/>
    <cellStyle name="Note 5 2 6 2 3" xfId="16901" xr:uid="{00000000-0005-0000-0000-00008A890000}"/>
    <cellStyle name="Note 5 2 6 2 3 2" xfId="34336" xr:uid="{00000000-0005-0000-0000-00008B890000}"/>
    <cellStyle name="Note 5 2 6 2 3 3" xfId="48789" xr:uid="{00000000-0005-0000-0000-00008C890000}"/>
    <cellStyle name="Note 5 2 6 2 4" xfId="22522" xr:uid="{00000000-0005-0000-0000-00008D890000}"/>
    <cellStyle name="Note 5 2 6 2 5" xfId="36975" xr:uid="{00000000-0005-0000-0000-00008E890000}"/>
    <cellStyle name="Note 5 2 6 3" xfId="7548" xr:uid="{00000000-0005-0000-0000-00008F890000}"/>
    <cellStyle name="Note 5 2 6 3 2" xfId="24983" xr:uid="{00000000-0005-0000-0000-000090890000}"/>
    <cellStyle name="Note 5 2 6 3 3" xfId="39436" xr:uid="{00000000-0005-0000-0000-000091890000}"/>
    <cellStyle name="Note 5 2 6 4" xfId="9989" xr:uid="{00000000-0005-0000-0000-000092890000}"/>
    <cellStyle name="Note 5 2 6 4 2" xfId="27424" xr:uid="{00000000-0005-0000-0000-000093890000}"/>
    <cellStyle name="Note 5 2 6 4 3" xfId="41877" xr:uid="{00000000-0005-0000-0000-000094890000}"/>
    <cellStyle name="Note 5 2 6 5" xfId="12409" xr:uid="{00000000-0005-0000-0000-000095890000}"/>
    <cellStyle name="Note 5 2 6 5 2" xfId="29844" xr:uid="{00000000-0005-0000-0000-000096890000}"/>
    <cellStyle name="Note 5 2 6 5 3" xfId="44297" xr:uid="{00000000-0005-0000-0000-000097890000}"/>
    <cellStyle name="Note 5 2 6 6" xfId="19416" xr:uid="{00000000-0005-0000-0000-000098890000}"/>
    <cellStyle name="Note 5 2 7" xfId="2576" xr:uid="{00000000-0005-0000-0000-000099890000}"/>
    <cellStyle name="Note 5 2 7 2" xfId="5087" xr:uid="{00000000-0005-0000-0000-00009A890000}"/>
    <cellStyle name="Note 5 2 7 2 2" xfId="14441" xr:uid="{00000000-0005-0000-0000-00009B890000}"/>
    <cellStyle name="Note 5 2 7 2 2 2" xfId="31876" xr:uid="{00000000-0005-0000-0000-00009C890000}"/>
    <cellStyle name="Note 5 2 7 2 2 3" xfId="46329" xr:uid="{00000000-0005-0000-0000-00009D890000}"/>
    <cellStyle name="Note 5 2 7 2 3" xfId="16902" xr:uid="{00000000-0005-0000-0000-00009E890000}"/>
    <cellStyle name="Note 5 2 7 2 3 2" xfId="34337" xr:uid="{00000000-0005-0000-0000-00009F890000}"/>
    <cellStyle name="Note 5 2 7 2 3 3" xfId="48790" xr:uid="{00000000-0005-0000-0000-0000A0890000}"/>
    <cellStyle name="Note 5 2 7 2 4" xfId="22523" xr:uid="{00000000-0005-0000-0000-0000A1890000}"/>
    <cellStyle name="Note 5 2 7 2 5" xfId="36976" xr:uid="{00000000-0005-0000-0000-0000A2890000}"/>
    <cellStyle name="Note 5 2 7 3" xfId="7549" xr:uid="{00000000-0005-0000-0000-0000A3890000}"/>
    <cellStyle name="Note 5 2 7 3 2" xfId="24984" xr:uid="{00000000-0005-0000-0000-0000A4890000}"/>
    <cellStyle name="Note 5 2 7 3 3" xfId="39437" xr:uid="{00000000-0005-0000-0000-0000A5890000}"/>
    <cellStyle name="Note 5 2 7 4" xfId="9990" xr:uid="{00000000-0005-0000-0000-0000A6890000}"/>
    <cellStyle name="Note 5 2 7 4 2" xfId="27425" xr:uid="{00000000-0005-0000-0000-0000A7890000}"/>
    <cellStyle name="Note 5 2 7 4 3" xfId="41878" xr:uid="{00000000-0005-0000-0000-0000A8890000}"/>
    <cellStyle name="Note 5 2 7 5" xfId="12410" xr:uid="{00000000-0005-0000-0000-0000A9890000}"/>
    <cellStyle name="Note 5 2 7 5 2" xfId="29845" xr:uid="{00000000-0005-0000-0000-0000AA890000}"/>
    <cellStyle name="Note 5 2 7 5 3" xfId="44298" xr:uid="{00000000-0005-0000-0000-0000AB890000}"/>
    <cellStyle name="Note 5 2 7 6" xfId="19417" xr:uid="{00000000-0005-0000-0000-0000AC890000}"/>
    <cellStyle name="Note 5 2 8" xfId="2577" xr:uid="{00000000-0005-0000-0000-0000AD890000}"/>
    <cellStyle name="Note 5 2 8 2" xfId="5088" xr:uid="{00000000-0005-0000-0000-0000AE890000}"/>
    <cellStyle name="Note 5 2 8 2 2" xfId="22524" xr:uid="{00000000-0005-0000-0000-0000AF890000}"/>
    <cellStyle name="Note 5 2 8 2 3" xfId="36977" xr:uid="{00000000-0005-0000-0000-0000B0890000}"/>
    <cellStyle name="Note 5 2 8 3" xfId="7550" xr:uid="{00000000-0005-0000-0000-0000B1890000}"/>
    <cellStyle name="Note 5 2 8 3 2" xfId="24985" xr:uid="{00000000-0005-0000-0000-0000B2890000}"/>
    <cellStyle name="Note 5 2 8 3 3" xfId="39438" xr:uid="{00000000-0005-0000-0000-0000B3890000}"/>
    <cellStyle name="Note 5 2 8 4" xfId="9991" xr:uid="{00000000-0005-0000-0000-0000B4890000}"/>
    <cellStyle name="Note 5 2 8 4 2" xfId="27426" xr:uid="{00000000-0005-0000-0000-0000B5890000}"/>
    <cellStyle name="Note 5 2 8 4 3" xfId="41879" xr:uid="{00000000-0005-0000-0000-0000B6890000}"/>
    <cellStyle name="Note 5 2 8 5" xfId="12411" xr:uid="{00000000-0005-0000-0000-0000B7890000}"/>
    <cellStyle name="Note 5 2 8 5 2" xfId="29846" xr:uid="{00000000-0005-0000-0000-0000B8890000}"/>
    <cellStyle name="Note 5 2 8 5 3" xfId="44299" xr:uid="{00000000-0005-0000-0000-0000B9890000}"/>
    <cellStyle name="Note 5 2 8 6" xfId="15414" xr:uid="{00000000-0005-0000-0000-0000BA890000}"/>
    <cellStyle name="Note 5 2 8 6 2" xfId="32849" xr:uid="{00000000-0005-0000-0000-0000BB890000}"/>
    <cellStyle name="Note 5 2 8 6 3" xfId="47302" xr:uid="{00000000-0005-0000-0000-0000BC890000}"/>
    <cellStyle name="Note 5 2 8 7" xfId="19418" xr:uid="{00000000-0005-0000-0000-0000BD890000}"/>
    <cellStyle name="Note 5 2 8 8" xfId="20576" xr:uid="{00000000-0005-0000-0000-0000BE890000}"/>
    <cellStyle name="Note 5 2 9" xfId="5069" xr:uid="{00000000-0005-0000-0000-0000BF890000}"/>
    <cellStyle name="Note 5 2 9 2" xfId="14427" xr:uid="{00000000-0005-0000-0000-0000C0890000}"/>
    <cellStyle name="Note 5 2 9 2 2" xfId="31862" xr:uid="{00000000-0005-0000-0000-0000C1890000}"/>
    <cellStyle name="Note 5 2 9 2 3" xfId="46315" xr:uid="{00000000-0005-0000-0000-0000C2890000}"/>
    <cellStyle name="Note 5 2 9 3" xfId="16888" xr:uid="{00000000-0005-0000-0000-0000C3890000}"/>
    <cellStyle name="Note 5 2 9 3 2" xfId="34323" xr:uid="{00000000-0005-0000-0000-0000C4890000}"/>
    <cellStyle name="Note 5 2 9 3 3" xfId="48776" xr:uid="{00000000-0005-0000-0000-0000C5890000}"/>
    <cellStyle name="Note 5 2 9 4" xfId="22505" xr:uid="{00000000-0005-0000-0000-0000C6890000}"/>
    <cellStyle name="Note 5 2 9 5" xfId="36958" xr:uid="{00000000-0005-0000-0000-0000C7890000}"/>
    <cellStyle name="Note 5 20" xfId="2578" xr:uid="{00000000-0005-0000-0000-0000C8890000}"/>
    <cellStyle name="Note 5 20 10" xfId="19419" xr:uid="{00000000-0005-0000-0000-0000C9890000}"/>
    <cellStyle name="Note 5 20 2" xfId="2579" xr:uid="{00000000-0005-0000-0000-0000CA890000}"/>
    <cellStyle name="Note 5 20 2 10" xfId="9993" xr:uid="{00000000-0005-0000-0000-0000CB890000}"/>
    <cellStyle name="Note 5 20 2 10 2" xfId="27428" xr:uid="{00000000-0005-0000-0000-0000CC890000}"/>
    <cellStyle name="Note 5 20 2 10 3" xfId="41881" xr:uid="{00000000-0005-0000-0000-0000CD890000}"/>
    <cellStyle name="Note 5 20 2 11" xfId="12413" xr:uid="{00000000-0005-0000-0000-0000CE890000}"/>
    <cellStyle name="Note 5 20 2 11 2" xfId="29848" xr:uid="{00000000-0005-0000-0000-0000CF890000}"/>
    <cellStyle name="Note 5 20 2 11 3" xfId="44301" xr:uid="{00000000-0005-0000-0000-0000D0890000}"/>
    <cellStyle name="Note 5 20 2 12" xfId="19420" xr:uid="{00000000-0005-0000-0000-0000D1890000}"/>
    <cellStyle name="Note 5 20 2 2" xfId="2580" xr:uid="{00000000-0005-0000-0000-0000D2890000}"/>
    <cellStyle name="Note 5 20 2 2 2" xfId="2581" xr:uid="{00000000-0005-0000-0000-0000D3890000}"/>
    <cellStyle name="Note 5 20 2 2 2 2" xfId="5092" xr:uid="{00000000-0005-0000-0000-0000D4890000}"/>
    <cellStyle name="Note 5 20 2 2 2 2 2" xfId="14445" xr:uid="{00000000-0005-0000-0000-0000D5890000}"/>
    <cellStyle name="Note 5 20 2 2 2 2 2 2" xfId="31880" xr:uid="{00000000-0005-0000-0000-0000D6890000}"/>
    <cellStyle name="Note 5 20 2 2 2 2 2 3" xfId="46333" xr:uid="{00000000-0005-0000-0000-0000D7890000}"/>
    <cellStyle name="Note 5 20 2 2 2 2 3" xfId="16906" xr:uid="{00000000-0005-0000-0000-0000D8890000}"/>
    <cellStyle name="Note 5 20 2 2 2 2 3 2" xfId="34341" xr:uid="{00000000-0005-0000-0000-0000D9890000}"/>
    <cellStyle name="Note 5 20 2 2 2 2 3 3" xfId="48794" xr:uid="{00000000-0005-0000-0000-0000DA890000}"/>
    <cellStyle name="Note 5 20 2 2 2 2 4" xfId="22528" xr:uid="{00000000-0005-0000-0000-0000DB890000}"/>
    <cellStyle name="Note 5 20 2 2 2 2 5" xfId="36981" xr:uid="{00000000-0005-0000-0000-0000DC890000}"/>
    <cellStyle name="Note 5 20 2 2 2 3" xfId="7554" xr:uid="{00000000-0005-0000-0000-0000DD890000}"/>
    <cellStyle name="Note 5 20 2 2 2 3 2" xfId="24989" xr:uid="{00000000-0005-0000-0000-0000DE890000}"/>
    <cellStyle name="Note 5 20 2 2 2 3 3" xfId="39442" xr:uid="{00000000-0005-0000-0000-0000DF890000}"/>
    <cellStyle name="Note 5 20 2 2 2 4" xfId="9995" xr:uid="{00000000-0005-0000-0000-0000E0890000}"/>
    <cellStyle name="Note 5 20 2 2 2 4 2" xfId="27430" xr:uid="{00000000-0005-0000-0000-0000E1890000}"/>
    <cellStyle name="Note 5 20 2 2 2 4 3" xfId="41883" xr:uid="{00000000-0005-0000-0000-0000E2890000}"/>
    <cellStyle name="Note 5 20 2 2 2 5" xfId="12415" xr:uid="{00000000-0005-0000-0000-0000E3890000}"/>
    <cellStyle name="Note 5 20 2 2 2 5 2" xfId="29850" xr:uid="{00000000-0005-0000-0000-0000E4890000}"/>
    <cellStyle name="Note 5 20 2 2 2 5 3" xfId="44303" xr:uid="{00000000-0005-0000-0000-0000E5890000}"/>
    <cellStyle name="Note 5 20 2 2 2 6" xfId="19422" xr:uid="{00000000-0005-0000-0000-0000E6890000}"/>
    <cellStyle name="Note 5 20 2 2 3" xfId="2582" xr:uid="{00000000-0005-0000-0000-0000E7890000}"/>
    <cellStyle name="Note 5 20 2 2 3 2" xfId="5093" xr:uid="{00000000-0005-0000-0000-0000E8890000}"/>
    <cellStyle name="Note 5 20 2 2 3 2 2" xfId="14446" xr:uid="{00000000-0005-0000-0000-0000E9890000}"/>
    <cellStyle name="Note 5 20 2 2 3 2 2 2" xfId="31881" xr:uid="{00000000-0005-0000-0000-0000EA890000}"/>
    <cellStyle name="Note 5 20 2 2 3 2 2 3" xfId="46334" xr:uid="{00000000-0005-0000-0000-0000EB890000}"/>
    <cellStyle name="Note 5 20 2 2 3 2 3" xfId="16907" xr:uid="{00000000-0005-0000-0000-0000EC890000}"/>
    <cellStyle name="Note 5 20 2 2 3 2 3 2" xfId="34342" xr:uid="{00000000-0005-0000-0000-0000ED890000}"/>
    <cellStyle name="Note 5 20 2 2 3 2 3 3" xfId="48795" xr:uid="{00000000-0005-0000-0000-0000EE890000}"/>
    <cellStyle name="Note 5 20 2 2 3 2 4" xfId="22529" xr:uid="{00000000-0005-0000-0000-0000EF890000}"/>
    <cellStyle name="Note 5 20 2 2 3 2 5" xfId="36982" xr:uid="{00000000-0005-0000-0000-0000F0890000}"/>
    <cellStyle name="Note 5 20 2 2 3 3" xfId="7555" xr:uid="{00000000-0005-0000-0000-0000F1890000}"/>
    <cellStyle name="Note 5 20 2 2 3 3 2" xfId="24990" xr:uid="{00000000-0005-0000-0000-0000F2890000}"/>
    <cellStyle name="Note 5 20 2 2 3 3 3" xfId="39443" xr:uid="{00000000-0005-0000-0000-0000F3890000}"/>
    <cellStyle name="Note 5 20 2 2 3 4" xfId="9996" xr:uid="{00000000-0005-0000-0000-0000F4890000}"/>
    <cellStyle name="Note 5 20 2 2 3 4 2" xfId="27431" xr:uid="{00000000-0005-0000-0000-0000F5890000}"/>
    <cellStyle name="Note 5 20 2 2 3 4 3" xfId="41884" xr:uid="{00000000-0005-0000-0000-0000F6890000}"/>
    <cellStyle name="Note 5 20 2 2 3 5" xfId="12416" xr:uid="{00000000-0005-0000-0000-0000F7890000}"/>
    <cellStyle name="Note 5 20 2 2 3 5 2" xfId="29851" xr:uid="{00000000-0005-0000-0000-0000F8890000}"/>
    <cellStyle name="Note 5 20 2 2 3 5 3" xfId="44304" xr:uid="{00000000-0005-0000-0000-0000F9890000}"/>
    <cellStyle name="Note 5 20 2 2 3 6" xfId="19423" xr:uid="{00000000-0005-0000-0000-0000FA890000}"/>
    <cellStyle name="Note 5 20 2 2 4" xfId="2583" xr:uid="{00000000-0005-0000-0000-0000FB890000}"/>
    <cellStyle name="Note 5 20 2 2 4 2" xfId="5094" xr:uid="{00000000-0005-0000-0000-0000FC890000}"/>
    <cellStyle name="Note 5 20 2 2 4 2 2" xfId="22530" xr:uid="{00000000-0005-0000-0000-0000FD890000}"/>
    <cellStyle name="Note 5 20 2 2 4 2 3" xfId="36983" xr:uid="{00000000-0005-0000-0000-0000FE890000}"/>
    <cellStyle name="Note 5 20 2 2 4 3" xfId="7556" xr:uid="{00000000-0005-0000-0000-0000FF890000}"/>
    <cellStyle name="Note 5 20 2 2 4 3 2" xfId="24991" xr:uid="{00000000-0005-0000-0000-0000008A0000}"/>
    <cellStyle name="Note 5 20 2 2 4 3 3" xfId="39444" xr:uid="{00000000-0005-0000-0000-0000018A0000}"/>
    <cellStyle name="Note 5 20 2 2 4 4" xfId="9997" xr:uid="{00000000-0005-0000-0000-0000028A0000}"/>
    <cellStyle name="Note 5 20 2 2 4 4 2" xfId="27432" xr:uid="{00000000-0005-0000-0000-0000038A0000}"/>
    <cellStyle name="Note 5 20 2 2 4 4 3" xfId="41885" xr:uid="{00000000-0005-0000-0000-0000048A0000}"/>
    <cellStyle name="Note 5 20 2 2 4 5" xfId="12417" xr:uid="{00000000-0005-0000-0000-0000058A0000}"/>
    <cellStyle name="Note 5 20 2 2 4 5 2" xfId="29852" xr:uid="{00000000-0005-0000-0000-0000068A0000}"/>
    <cellStyle name="Note 5 20 2 2 4 5 3" xfId="44305" xr:uid="{00000000-0005-0000-0000-0000078A0000}"/>
    <cellStyle name="Note 5 20 2 2 4 6" xfId="15415" xr:uid="{00000000-0005-0000-0000-0000088A0000}"/>
    <cellStyle name="Note 5 20 2 2 4 6 2" xfId="32850" xr:uid="{00000000-0005-0000-0000-0000098A0000}"/>
    <cellStyle name="Note 5 20 2 2 4 6 3" xfId="47303" xr:uid="{00000000-0005-0000-0000-00000A8A0000}"/>
    <cellStyle name="Note 5 20 2 2 4 7" xfId="19424" xr:uid="{00000000-0005-0000-0000-00000B8A0000}"/>
    <cellStyle name="Note 5 20 2 2 4 8" xfId="20577" xr:uid="{00000000-0005-0000-0000-00000C8A0000}"/>
    <cellStyle name="Note 5 20 2 2 5" xfId="5091" xr:uid="{00000000-0005-0000-0000-00000D8A0000}"/>
    <cellStyle name="Note 5 20 2 2 5 2" xfId="14444" xr:uid="{00000000-0005-0000-0000-00000E8A0000}"/>
    <cellStyle name="Note 5 20 2 2 5 2 2" xfId="31879" xr:uid="{00000000-0005-0000-0000-00000F8A0000}"/>
    <cellStyle name="Note 5 20 2 2 5 2 3" xfId="46332" xr:uid="{00000000-0005-0000-0000-0000108A0000}"/>
    <cellStyle name="Note 5 20 2 2 5 3" xfId="16905" xr:uid="{00000000-0005-0000-0000-0000118A0000}"/>
    <cellStyle name="Note 5 20 2 2 5 3 2" xfId="34340" xr:uid="{00000000-0005-0000-0000-0000128A0000}"/>
    <cellStyle name="Note 5 20 2 2 5 3 3" xfId="48793" xr:uid="{00000000-0005-0000-0000-0000138A0000}"/>
    <cellStyle name="Note 5 20 2 2 5 4" xfId="22527" xr:uid="{00000000-0005-0000-0000-0000148A0000}"/>
    <cellStyle name="Note 5 20 2 2 5 5" xfId="36980" xr:uid="{00000000-0005-0000-0000-0000158A0000}"/>
    <cellStyle name="Note 5 20 2 2 6" xfId="7553" xr:uid="{00000000-0005-0000-0000-0000168A0000}"/>
    <cellStyle name="Note 5 20 2 2 6 2" xfId="24988" xr:uid="{00000000-0005-0000-0000-0000178A0000}"/>
    <cellStyle name="Note 5 20 2 2 6 3" xfId="39441" xr:uid="{00000000-0005-0000-0000-0000188A0000}"/>
    <cellStyle name="Note 5 20 2 2 7" xfId="9994" xr:uid="{00000000-0005-0000-0000-0000198A0000}"/>
    <cellStyle name="Note 5 20 2 2 7 2" xfId="27429" xr:uid="{00000000-0005-0000-0000-00001A8A0000}"/>
    <cellStyle name="Note 5 20 2 2 7 3" xfId="41882" xr:uid="{00000000-0005-0000-0000-00001B8A0000}"/>
    <cellStyle name="Note 5 20 2 2 8" xfId="12414" xr:uid="{00000000-0005-0000-0000-00001C8A0000}"/>
    <cellStyle name="Note 5 20 2 2 8 2" xfId="29849" xr:uid="{00000000-0005-0000-0000-00001D8A0000}"/>
    <cellStyle name="Note 5 20 2 2 8 3" xfId="44302" xr:uid="{00000000-0005-0000-0000-00001E8A0000}"/>
    <cellStyle name="Note 5 20 2 2 9" xfId="19421" xr:uid="{00000000-0005-0000-0000-00001F8A0000}"/>
    <cellStyle name="Note 5 20 2 3" xfId="2584" xr:uid="{00000000-0005-0000-0000-0000208A0000}"/>
    <cellStyle name="Note 5 20 2 3 2" xfId="2585" xr:uid="{00000000-0005-0000-0000-0000218A0000}"/>
    <cellStyle name="Note 5 20 2 3 2 2" xfId="5096" xr:uid="{00000000-0005-0000-0000-0000228A0000}"/>
    <cellStyle name="Note 5 20 2 3 2 2 2" xfId="14448" xr:uid="{00000000-0005-0000-0000-0000238A0000}"/>
    <cellStyle name="Note 5 20 2 3 2 2 2 2" xfId="31883" xr:uid="{00000000-0005-0000-0000-0000248A0000}"/>
    <cellStyle name="Note 5 20 2 3 2 2 2 3" xfId="46336" xr:uid="{00000000-0005-0000-0000-0000258A0000}"/>
    <cellStyle name="Note 5 20 2 3 2 2 3" xfId="16909" xr:uid="{00000000-0005-0000-0000-0000268A0000}"/>
    <cellStyle name="Note 5 20 2 3 2 2 3 2" xfId="34344" xr:uid="{00000000-0005-0000-0000-0000278A0000}"/>
    <cellStyle name="Note 5 20 2 3 2 2 3 3" xfId="48797" xr:uid="{00000000-0005-0000-0000-0000288A0000}"/>
    <cellStyle name="Note 5 20 2 3 2 2 4" xfId="22532" xr:uid="{00000000-0005-0000-0000-0000298A0000}"/>
    <cellStyle name="Note 5 20 2 3 2 2 5" xfId="36985" xr:uid="{00000000-0005-0000-0000-00002A8A0000}"/>
    <cellStyle name="Note 5 20 2 3 2 3" xfId="7558" xr:uid="{00000000-0005-0000-0000-00002B8A0000}"/>
    <cellStyle name="Note 5 20 2 3 2 3 2" xfId="24993" xr:uid="{00000000-0005-0000-0000-00002C8A0000}"/>
    <cellStyle name="Note 5 20 2 3 2 3 3" xfId="39446" xr:uid="{00000000-0005-0000-0000-00002D8A0000}"/>
    <cellStyle name="Note 5 20 2 3 2 4" xfId="9999" xr:uid="{00000000-0005-0000-0000-00002E8A0000}"/>
    <cellStyle name="Note 5 20 2 3 2 4 2" xfId="27434" xr:uid="{00000000-0005-0000-0000-00002F8A0000}"/>
    <cellStyle name="Note 5 20 2 3 2 4 3" xfId="41887" xr:uid="{00000000-0005-0000-0000-0000308A0000}"/>
    <cellStyle name="Note 5 20 2 3 2 5" xfId="12419" xr:uid="{00000000-0005-0000-0000-0000318A0000}"/>
    <cellStyle name="Note 5 20 2 3 2 5 2" xfId="29854" xr:uid="{00000000-0005-0000-0000-0000328A0000}"/>
    <cellStyle name="Note 5 20 2 3 2 5 3" xfId="44307" xr:uid="{00000000-0005-0000-0000-0000338A0000}"/>
    <cellStyle name="Note 5 20 2 3 2 6" xfId="19426" xr:uid="{00000000-0005-0000-0000-0000348A0000}"/>
    <cellStyle name="Note 5 20 2 3 3" xfId="2586" xr:uid="{00000000-0005-0000-0000-0000358A0000}"/>
    <cellStyle name="Note 5 20 2 3 3 2" xfId="5097" xr:uid="{00000000-0005-0000-0000-0000368A0000}"/>
    <cellStyle name="Note 5 20 2 3 3 2 2" xfId="14449" xr:uid="{00000000-0005-0000-0000-0000378A0000}"/>
    <cellStyle name="Note 5 20 2 3 3 2 2 2" xfId="31884" xr:uid="{00000000-0005-0000-0000-0000388A0000}"/>
    <cellStyle name="Note 5 20 2 3 3 2 2 3" xfId="46337" xr:uid="{00000000-0005-0000-0000-0000398A0000}"/>
    <cellStyle name="Note 5 20 2 3 3 2 3" xfId="16910" xr:uid="{00000000-0005-0000-0000-00003A8A0000}"/>
    <cellStyle name="Note 5 20 2 3 3 2 3 2" xfId="34345" xr:uid="{00000000-0005-0000-0000-00003B8A0000}"/>
    <cellStyle name="Note 5 20 2 3 3 2 3 3" xfId="48798" xr:uid="{00000000-0005-0000-0000-00003C8A0000}"/>
    <cellStyle name="Note 5 20 2 3 3 2 4" xfId="22533" xr:uid="{00000000-0005-0000-0000-00003D8A0000}"/>
    <cellStyle name="Note 5 20 2 3 3 2 5" xfId="36986" xr:uid="{00000000-0005-0000-0000-00003E8A0000}"/>
    <cellStyle name="Note 5 20 2 3 3 3" xfId="7559" xr:uid="{00000000-0005-0000-0000-00003F8A0000}"/>
    <cellStyle name="Note 5 20 2 3 3 3 2" xfId="24994" xr:uid="{00000000-0005-0000-0000-0000408A0000}"/>
    <cellStyle name="Note 5 20 2 3 3 3 3" xfId="39447" xr:uid="{00000000-0005-0000-0000-0000418A0000}"/>
    <cellStyle name="Note 5 20 2 3 3 4" xfId="10000" xr:uid="{00000000-0005-0000-0000-0000428A0000}"/>
    <cellStyle name="Note 5 20 2 3 3 4 2" xfId="27435" xr:uid="{00000000-0005-0000-0000-0000438A0000}"/>
    <cellStyle name="Note 5 20 2 3 3 4 3" xfId="41888" xr:uid="{00000000-0005-0000-0000-0000448A0000}"/>
    <cellStyle name="Note 5 20 2 3 3 5" xfId="12420" xr:uid="{00000000-0005-0000-0000-0000458A0000}"/>
    <cellStyle name="Note 5 20 2 3 3 5 2" xfId="29855" xr:uid="{00000000-0005-0000-0000-0000468A0000}"/>
    <cellStyle name="Note 5 20 2 3 3 5 3" xfId="44308" xr:uid="{00000000-0005-0000-0000-0000478A0000}"/>
    <cellStyle name="Note 5 20 2 3 3 6" xfId="19427" xr:uid="{00000000-0005-0000-0000-0000488A0000}"/>
    <cellStyle name="Note 5 20 2 3 4" xfId="2587" xr:uid="{00000000-0005-0000-0000-0000498A0000}"/>
    <cellStyle name="Note 5 20 2 3 4 2" xfId="5098" xr:uid="{00000000-0005-0000-0000-00004A8A0000}"/>
    <cellStyle name="Note 5 20 2 3 4 2 2" xfId="22534" xr:uid="{00000000-0005-0000-0000-00004B8A0000}"/>
    <cellStyle name="Note 5 20 2 3 4 2 3" xfId="36987" xr:uid="{00000000-0005-0000-0000-00004C8A0000}"/>
    <cellStyle name="Note 5 20 2 3 4 3" xfId="7560" xr:uid="{00000000-0005-0000-0000-00004D8A0000}"/>
    <cellStyle name="Note 5 20 2 3 4 3 2" xfId="24995" xr:uid="{00000000-0005-0000-0000-00004E8A0000}"/>
    <cellStyle name="Note 5 20 2 3 4 3 3" xfId="39448" xr:uid="{00000000-0005-0000-0000-00004F8A0000}"/>
    <cellStyle name="Note 5 20 2 3 4 4" xfId="10001" xr:uid="{00000000-0005-0000-0000-0000508A0000}"/>
    <cellStyle name="Note 5 20 2 3 4 4 2" xfId="27436" xr:uid="{00000000-0005-0000-0000-0000518A0000}"/>
    <cellStyle name="Note 5 20 2 3 4 4 3" xfId="41889" xr:uid="{00000000-0005-0000-0000-0000528A0000}"/>
    <cellStyle name="Note 5 20 2 3 4 5" xfId="12421" xr:uid="{00000000-0005-0000-0000-0000538A0000}"/>
    <cellStyle name="Note 5 20 2 3 4 5 2" xfId="29856" xr:uid="{00000000-0005-0000-0000-0000548A0000}"/>
    <cellStyle name="Note 5 20 2 3 4 5 3" xfId="44309" xr:uid="{00000000-0005-0000-0000-0000558A0000}"/>
    <cellStyle name="Note 5 20 2 3 4 6" xfId="15416" xr:uid="{00000000-0005-0000-0000-0000568A0000}"/>
    <cellStyle name="Note 5 20 2 3 4 6 2" xfId="32851" xr:uid="{00000000-0005-0000-0000-0000578A0000}"/>
    <cellStyle name="Note 5 20 2 3 4 6 3" xfId="47304" xr:uid="{00000000-0005-0000-0000-0000588A0000}"/>
    <cellStyle name="Note 5 20 2 3 4 7" xfId="19428" xr:uid="{00000000-0005-0000-0000-0000598A0000}"/>
    <cellStyle name="Note 5 20 2 3 4 8" xfId="20578" xr:uid="{00000000-0005-0000-0000-00005A8A0000}"/>
    <cellStyle name="Note 5 20 2 3 5" xfId="5095" xr:uid="{00000000-0005-0000-0000-00005B8A0000}"/>
    <cellStyle name="Note 5 20 2 3 5 2" xfId="14447" xr:uid="{00000000-0005-0000-0000-00005C8A0000}"/>
    <cellStyle name="Note 5 20 2 3 5 2 2" xfId="31882" xr:uid="{00000000-0005-0000-0000-00005D8A0000}"/>
    <cellStyle name="Note 5 20 2 3 5 2 3" xfId="46335" xr:uid="{00000000-0005-0000-0000-00005E8A0000}"/>
    <cellStyle name="Note 5 20 2 3 5 3" xfId="16908" xr:uid="{00000000-0005-0000-0000-00005F8A0000}"/>
    <cellStyle name="Note 5 20 2 3 5 3 2" xfId="34343" xr:uid="{00000000-0005-0000-0000-0000608A0000}"/>
    <cellStyle name="Note 5 20 2 3 5 3 3" xfId="48796" xr:uid="{00000000-0005-0000-0000-0000618A0000}"/>
    <cellStyle name="Note 5 20 2 3 5 4" xfId="22531" xr:uid="{00000000-0005-0000-0000-0000628A0000}"/>
    <cellStyle name="Note 5 20 2 3 5 5" xfId="36984" xr:uid="{00000000-0005-0000-0000-0000638A0000}"/>
    <cellStyle name="Note 5 20 2 3 6" xfId="7557" xr:uid="{00000000-0005-0000-0000-0000648A0000}"/>
    <cellStyle name="Note 5 20 2 3 6 2" xfId="24992" xr:uid="{00000000-0005-0000-0000-0000658A0000}"/>
    <cellStyle name="Note 5 20 2 3 6 3" xfId="39445" xr:uid="{00000000-0005-0000-0000-0000668A0000}"/>
    <cellStyle name="Note 5 20 2 3 7" xfId="9998" xr:uid="{00000000-0005-0000-0000-0000678A0000}"/>
    <cellStyle name="Note 5 20 2 3 7 2" xfId="27433" xr:uid="{00000000-0005-0000-0000-0000688A0000}"/>
    <cellStyle name="Note 5 20 2 3 7 3" xfId="41886" xr:uid="{00000000-0005-0000-0000-0000698A0000}"/>
    <cellStyle name="Note 5 20 2 3 8" xfId="12418" xr:uid="{00000000-0005-0000-0000-00006A8A0000}"/>
    <cellStyle name="Note 5 20 2 3 8 2" xfId="29853" xr:uid="{00000000-0005-0000-0000-00006B8A0000}"/>
    <cellStyle name="Note 5 20 2 3 8 3" xfId="44306" xr:uid="{00000000-0005-0000-0000-00006C8A0000}"/>
    <cellStyle name="Note 5 20 2 3 9" xfId="19425" xr:uid="{00000000-0005-0000-0000-00006D8A0000}"/>
    <cellStyle name="Note 5 20 2 4" xfId="2588" xr:uid="{00000000-0005-0000-0000-00006E8A0000}"/>
    <cellStyle name="Note 5 20 2 4 2" xfId="2589" xr:uid="{00000000-0005-0000-0000-00006F8A0000}"/>
    <cellStyle name="Note 5 20 2 4 2 2" xfId="5100" xr:uid="{00000000-0005-0000-0000-0000708A0000}"/>
    <cellStyle name="Note 5 20 2 4 2 2 2" xfId="14451" xr:uid="{00000000-0005-0000-0000-0000718A0000}"/>
    <cellStyle name="Note 5 20 2 4 2 2 2 2" xfId="31886" xr:uid="{00000000-0005-0000-0000-0000728A0000}"/>
    <cellStyle name="Note 5 20 2 4 2 2 2 3" xfId="46339" xr:uid="{00000000-0005-0000-0000-0000738A0000}"/>
    <cellStyle name="Note 5 20 2 4 2 2 3" xfId="16912" xr:uid="{00000000-0005-0000-0000-0000748A0000}"/>
    <cellStyle name="Note 5 20 2 4 2 2 3 2" xfId="34347" xr:uid="{00000000-0005-0000-0000-0000758A0000}"/>
    <cellStyle name="Note 5 20 2 4 2 2 3 3" xfId="48800" xr:uid="{00000000-0005-0000-0000-0000768A0000}"/>
    <cellStyle name="Note 5 20 2 4 2 2 4" xfId="22536" xr:uid="{00000000-0005-0000-0000-0000778A0000}"/>
    <cellStyle name="Note 5 20 2 4 2 2 5" xfId="36989" xr:uid="{00000000-0005-0000-0000-0000788A0000}"/>
    <cellStyle name="Note 5 20 2 4 2 3" xfId="7562" xr:uid="{00000000-0005-0000-0000-0000798A0000}"/>
    <cellStyle name="Note 5 20 2 4 2 3 2" xfId="24997" xr:uid="{00000000-0005-0000-0000-00007A8A0000}"/>
    <cellStyle name="Note 5 20 2 4 2 3 3" xfId="39450" xr:uid="{00000000-0005-0000-0000-00007B8A0000}"/>
    <cellStyle name="Note 5 20 2 4 2 4" xfId="10003" xr:uid="{00000000-0005-0000-0000-00007C8A0000}"/>
    <cellStyle name="Note 5 20 2 4 2 4 2" xfId="27438" xr:uid="{00000000-0005-0000-0000-00007D8A0000}"/>
    <cellStyle name="Note 5 20 2 4 2 4 3" xfId="41891" xr:uid="{00000000-0005-0000-0000-00007E8A0000}"/>
    <cellStyle name="Note 5 20 2 4 2 5" xfId="12423" xr:uid="{00000000-0005-0000-0000-00007F8A0000}"/>
    <cellStyle name="Note 5 20 2 4 2 5 2" xfId="29858" xr:uid="{00000000-0005-0000-0000-0000808A0000}"/>
    <cellStyle name="Note 5 20 2 4 2 5 3" xfId="44311" xr:uid="{00000000-0005-0000-0000-0000818A0000}"/>
    <cellStyle name="Note 5 20 2 4 2 6" xfId="19430" xr:uid="{00000000-0005-0000-0000-0000828A0000}"/>
    <cellStyle name="Note 5 20 2 4 3" xfId="2590" xr:uid="{00000000-0005-0000-0000-0000838A0000}"/>
    <cellStyle name="Note 5 20 2 4 3 2" xfId="5101" xr:uid="{00000000-0005-0000-0000-0000848A0000}"/>
    <cellStyle name="Note 5 20 2 4 3 2 2" xfId="14452" xr:uid="{00000000-0005-0000-0000-0000858A0000}"/>
    <cellStyle name="Note 5 20 2 4 3 2 2 2" xfId="31887" xr:uid="{00000000-0005-0000-0000-0000868A0000}"/>
    <cellStyle name="Note 5 20 2 4 3 2 2 3" xfId="46340" xr:uid="{00000000-0005-0000-0000-0000878A0000}"/>
    <cellStyle name="Note 5 20 2 4 3 2 3" xfId="16913" xr:uid="{00000000-0005-0000-0000-0000888A0000}"/>
    <cellStyle name="Note 5 20 2 4 3 2 3 2" xfId="34348" xr:uid="{00000000-0005-0000-0000-0000898A0000}"/>
    <cellStyle name="Note 5 20 2 4 3 2 3 3" xfId="48801" xr:uid="{00000000-0005-0000-0000-00008A8A0000}"/>
    <cellStyle name="Note 5 20 2 4 3 2 4" xfId="22537" xr:uid="{00000000-0005-0000-0000-00008B8A0000}"/>
    <cellStyle name="Note 5 20 2 4 3 2 5" xfId="36990" xr:uid="{00000000-0005-0000-0000-00008C8A0000}"/>
    <cellStyle name="Note 5 20 2 4 3 3" xfId="7563" xr:uid="{00000000-0005-0000-0000-00008D8A0000}"/>
    <cellStyle name="Note 5 20 2 4 3 3 2" xfId="24998" xr:uid="{00000000-0005-0000-0000-00008E8A0000}"/>
    <cellStyle name="Note 5 20 2 4 3 3 3" xfId="39451" xr:uid="{00000000-0005-0000-0000-00008F8A0000}"/>
    <cellStyle name="Note 5 20 2 4 3 4" xfId="10004" xr:uid="{00000000-0005-0000-0000-0000908A0000}"/>
    <cellStyle name="Note 5 20 2 4 3 4 2" xfId="27439" xr:uid="{00000000-0005-0000-0000-0000918A0000}"/>
    <cellStyle name="Note 5 20 2 4 3 4 3" xfId="41892" xr:uid="{00000000-0005-0000-0000-0000928A0000}"/>
    <cellStyle name="Note 5 20 2 4 3 5" xfId="12424" xr:uid="{00000000-0005-0000-0000-0000938A0000}"/>
    <cellStyle name="Note 5 20 2 4 3 5 2" xfId="29859" xr:uid="{00000000-0005-0000-0000-0000948A0000}"/>
    <cellStyle name="Note 5 20 2 4 3 5 3" xfId="44312" xr:uid="{00000000-0005-0000-0000-0000958A0000}"/>
    <cellStyle name="Note 5 20 2 4 3 6" xfId="19431" xr:uid="{00000000-0005-0000-0000-0000968A0000}"/>
    <cellStyle name="Note 5 20 2 4 4" xfId="2591" xr:uid="{00000000-0005-0000-0000-0000978A0000}"/>
    <cellStyle name="Note 5 20 2 4 4 2" xfId="5102" xr:uid="{00000000-0005-0000-0000-0000988A0000}"/>
    <cellStyle name="Note 5 20 2 4 4 2 2" xfId="22538" xr:uid="{00000000-0005-0000-0000-0000998A0000}"/>
    <cellStyle name="Note 5 20 2 4 4 2 3" xfId="36991" xr:uid="{00000000-0005-0000-0000-00009A8A0000}"/>
    <cellStyle name="Note 5 20 2 4 4 3" xfId="7564" xr:uid="{00000000-0005-0000-0000-00009B8A0000}"/>
    <cellStyle name="Note 5 20 2 4 4 3 2" xfId="24999" xr:uid="{00000000-0005-0000-0000-00009C8A0000}"/>
    <cellStyle name="Note 5 20 2 4 4 3 3" xfId="39452" xr:uid="{00000000-0005-0000-0000-00009D8A0000}"/>
    <cellStyle name="Note 5 20 2 4 4 4" xfId="10005" xr:uid="{00000000-0005-0000-0000-00009E8A0000}"/>
    <cellStyle name="Note 5 20 2 4 4 4 2" xfId="27440" xr:uid="{00000000-0005-0000-0000-00009F8A0000}"/>
    <cellStyle name="Note 5 20 2 4 4 4 3" xfId="41893" xr:uid="{00000000-0005-0000-0000-0000A08A0000}"/>
    <cellStyle name="Note 5 20 2 4 4 5" xfId="12425" xr:uid="{00000000-0005-0000-0000-0000A18A0000}"/>
    <cellStyle name="Note 5 20 2 4 4 5 2" xfId="29860" xr:uid="{00000000-0005-0000-0000-0000A28A0000}"/>
    <cellStyle name="Note 5 20 2 4 4 5 3" xfId="44313" xr:uid="{00000000-0005-0000-0000-0000A38A0000}"/>
    <cellStyle name="Note 5 20 2 4 4 6" xfId="15417" xr:uid="{00000000-0005-0000-0000-0000A48A0000}"/>
    <cellStyle name="Note 5 20 2 4 4 6 2" xfId="32852" xr:uid="{00000000-0005-0000-0000-0000A58A0000}"/>
    <cellStyle name="Note 5 20 2 4 4 6 3" xfId="47305" xr:uid="{00000000-0005-0000-0000-0000A68A0000}"/>
    <cellStyle name="Note 5 20 2 4 4 7" xfId="19432" xr:uid="{00000000-0005-0000-0000-0000A78A0000}"/>
    <cellStyle name="Note 5 20 2 4 4 8" xfId="20579" xr:uid="{00000000-0005-0000-0000-0000A88A0000}"/>
    <cellStyle name="Note 5 20 2 4 5" xfId="5099" xr:uid="{00000000-0005-0000-0000-0000A98A0000}"/>
    <cellStyle name="Note 5 20 2 4 5 2" xfId="14450" xr:uid="{00000000-0005-0000-0000-0000AA8A0000}"/>
    <cellStyle name="Note 5 20 2 4 5 2 2" xfId="31885" xr:uid="{00000000-0005-0000-0000-0000AB8A0000}"/>
    <cellStyle name="Note 5 20 2 4 5 2 3" xfId="46338" xr:uid="{00000000-0005-0000-0000-0000AC8A0000}"/>
    <cellStyle name="Note 5 20 2 4 5 3" xfId="16911" xr:uid="{00000000-0005-0000-0000-0000AD8A0000}"/>
    <cellStyle name="Note 5 20 2 4 5 3 2" xfId="34346" xr:uid="{00000000-0005-0000-0000-0000AE8A0000}"/>
    <cellStyle name="Note 5 20 2 4 5 3 3" xfId="48799" xr:uid="{00000000-0005-0000-0000-0000AF8A0000}"/>
    <cellStyle name="Note 5 20 2 4 5 4" xfId="22535" xr:uid="{00000000-0005-0000-0000-0000B08A0000}"/>
    <cellStyle name="Note 5 20 2 4 5 5" xfId="36988" xr:uid="{00000000-0005-0000-0000-0000B18A0000}"/>
    <cellStyle name="Note 5 20 2 4 6" xfId="7561" xr:uid="{00000000-0005-0000-0000-0000B28A0000}"/>
    <cellStyle name="Note 5 20 2 4 6 2" xfId="24996" xr:uid="{00000000-0005-0000-0000-0000B38A0000}"/>
    <cellStyle name="Note 5 20 2 4 6 3" xfId="39449" xr:uid="{00000000-0005-0000-0000-0000B48A0000}"/>
    <cellStyle name="Note 5 20 2 4 7" xfId="10002" xr:uid="{00000000-0005-0000-0000-0000B58A0000}"/>
    <cellStyle name="Note 5 20 2 4 7 2" xfId="27437" xr:uid="{00000000-0005-0000-0000-0000B68A0000}"/>
    <cellStyle name="Note 5 20 2 4 7 3" xfId="41890" xr:uid="{00000000-0005-0000-0000-0000B78A0000}"/>
    <cellStyle name="Note 5 20 2 4 8" xfId="12422" xr:uid="{00000000-0005-0000-0000-0000B88A0000}"/>
    <cellStyle name="Note 5 20 2 4 8 2" xfId="29857" xr:uid="{00000000-0005-0000-0000-0000B98A0000}"/>
    <cellStyle name="Note 5 20 2 4 8 3" xfId="44310" xr:uid="{00000000-0005-0000-0000-0000BA8A0000}"/>
    <cellStyle name="Note 5 20 2 4 9" xfId="19429" xr:uid="{00000000-0005-0000-0000-0000BB8A0000}"/>
    <cellStyle name="Note 5 20 2 5" xfId="2592" xr:uid="{00000000-0005-0000-0000-0000BC8A0000}"/>
    <cellStyle name="Note 5 20 2 5 2" xfId="5103" xr:uid="{00000000-0005-0000-0000-0000BD8A0000}"/>
    <cellStyle name="Note 5 20 2 5 2 2" xfId="14453" xr:uid="{00000000-0005-0000-0000-0000BE8A0000}"/>
    <cellStyle name="Note 5 20 2 5 2 2 2" xfId="31888" xr:uid="{00000000-0005-0000-0000-0000BF8A0000}"/>
    <cellStyle name="Note 5 20 2 5 2 2 3" xfId="46341" xr:uid="{00000000-0005-0000-0000-0000C08A0000}"/>
    <cellStyle name="Note 5 20 2 5 2 3" xfId="16914" xr:uid="{00000000-0005-0000-0000-0000C18A0000}"/>
    <cellStyle name="Note 5 20 2 5 2 3 2" xfId="34349" xr:uid="{00000000-0005-0000-0000-0000C28A0000}"/>
    <cellStyle name="Note 5 20 2 5 2 3 3" xfId="48802" xr:uid="{00000000-0005-0000-0000-0000C38A0000}"/>
    <cellStyle name="Note 5 20 2 5 2 4" xfId="22539" xr:uid="{00000000-0005-0000-0000-0000C48A0000}"/>
    <cellStyle name="Note 5 20 2 5 2 5" xfId="36992" xr:uid="{00000000-0005-0000-0000-0000C58A0000}"/>
    <cellStyle name="Note 5 20 2 5 3" xfId="7565" xr:uid="{00000000-0005-0000-0000-0000C68A0000}"/>
    <cellStyle name="Note 5 20 2 5 3 2" xfId="25000" xr:uid="{00000000-0005-0000-0000-0000C78A0000}"/>
    <cellStyle name="Note 5 20 2 5 3 3" xfId="39453" xr:uid="{00000000-0005-0000-0000-0000C88A0000}"/>
    <cellStyle name="Note 5 20 2 5 4" xfId="10006" xr:uid="{00000000-0005-0000-0000-0000C98A0000}"/>
    <cellStyle name="Note 5 20 2 5 4 2" xfId="27441" xr:uid="{00000000-0005-0000-0000-0000CA8A0000}"/>
    <cellStyle name="Note 5 20 2 5 4 3" xfId="41894" xr:uid="{00000000-0005-0000-0000-0000CB8A0000}"/>
    <cellStyle name="Note 5 20 2 5 5" xfId="12426" xr:uid="{00000000-0005-0000-0000-0000CC8A0000}"/>
    <cellStyle name="Note 5 20 2 5 5 2" xfId="29861" xr:uid="{00000000-0005-0000-0000-0000CD8A0000}"/>
    <cellStyle name="Note 5 20 2 5 5 3" xfId="44314" xr:uid="{00000000-0005-0000-0000-0000CE8A0000}"/>
    <cellStyle name="Note 5 20 2 5 6" xfId="19433" xr:uid="{00000000-0005-0000-0000-0000CF8A0000}"/>
    <cellStyle name="Note 5 20 2 6" xfId="2593" xr:uid="{00000000-0005-0000-0000-0000D08A0000}"/>
    <cellStyle name="Note 5 20 2 6 2" xfId="5104" xr:uid="{00000000-0005-0000-0000-0000D18A0000}"/>
    <cellStyle name="Note 5 20 2 6 2 2" xfId="14454" xr:uid="{00000000-0005-0000-0000-0000D28A0000}"/>
    <cellStyle name="Note 5 20 2 6 2 2 2" xfId="31889" xr:uid="{00000000-0005-0000-0000-0000D38A0000}"/>
    <cellStyle name="Note 5 20 2 6 2 2 3" xfId="46342" xr:uid="{00000000-0005-0000-0000-0000D48A0000}"/>
    <cellStyle name="Note 5 20 2 6 2 3" xfId="16915" xr:uid="{00000000-0005-0000-0000-0000D58A0000}"/>
    <cellStyle name="Note 5 20 2 6 2 3 2" xfId="34350" xr:uid="{00000000-0005-0000-0000-0000D68A0000}"/>
    <cellStyle name="Note 5 20 2 6 2 3 3" xfId="48803" xr:uid="{00000000-0005-0000-0000-0000D78A0000}"/>
    <cellStyle name="Note 5 20 2 6 2 4" xfId="22540" xr:uid="{00000000-0005-0000-0000-0000D88A0000}"/>
    <cellStyle name="Note 5 20 2 6 2 5" xfId="36993" xr:uid="{00000000-0005-0000-0000-0000D98A0000}"/>
    <cellStyle name="Note 5 20 2 6 3" xfId="7566" xr:uid="{00000000-0005-0000-0000-0000DA8A0000}"/>
    <cellStyle name="Note 5 20 2 6 3 2" xfId="25001" xr:uid="{00000000-0005-0000-0000-0000DB8A0000}"/>
    <cellStyle name="Note 5 20 2 6 3 3" xfId="39454" xr:uid="{00000000-0005-0000-0000-0000DC8A0000}"/>
    <cellStyle name="Note 5 20 2 6 4" xfId="10007" xr:uid="{00000000-0005-0000-0000-0000DD8A0000}"/>
    <cellStyle name="Note 5 20 2 6 4 2" xfId="27442" xr:uid="{00000000-0005-0000-0000-0000DE8A0000}"/>
    <cellStyle name="Note 5 20 2 6 4 3" xfId="41895" xr:uid="{00000000-0005-0000-0000-0000DF8A0000}"/>
    <cellStyle name="Note 5 20 2 6 5" xfId="12427" xr:uid="{00000000-0005-0000-0000-0000E08A0000}"/>
    <cellStyle name="Note 5 20 2 6 5 2" xfId="29862" xr:uid="{00000000-0005-0000-0000-0000E18A0000}"/>
    <cellStyle name="Note 5 20 2 6 5 3" xfId="44315" xr:uid="{00000000-0005-0000-0000-0000E28A0000}"/>
    <cellStyle name="Note 5 20 2 6 6" xfId="19434" xr:uid="{00000000-0005-0000-0000-0000E38A0000}"/>
    <cellStyle name="Note 5 20 2 7" xfId="2594" xr:uid="{00000000-0005-0000-0000-0000E48A0000}"/>
    <cellStyle name="Note 5 20 2 7 2" xfId="5105" xr:uid="{00000000-0005-0000-0000-0000E58A0000}"/>
    <cellStyle name="Note 5 20 2 7 2 2" xfId="22541" xr:uid="{00000000-0005-0000-0000-0000E68A0000}"/>
    <cellStyle name="Note 5 20 2 7 2 3" xfId="36994" xr:uid="{00000000-0005-0000-0000-0000E78A0000}"/>
    <cellStyle name="Note 5 20 2 7 3" xfId="7567" xr:uid="{00000000-0005-0000-0000-0000E88A0000}"/>
    <cellStyle name="Note 5 20 2 7 3 2" xfId="25002" xr:uid="{00000000-0005-0000-0000-0000E98A0000}"/>
    <cellStyle name="Note 5 20 2 7 3 3" xfId="39455" xr:uid="{00000000-0005-0000-0000-0000EA8A0000}"/>
    <cellStyle name="Note 5 20 2 7 4" xfId="10008" xr:uid="{00000000-0005-0000-0000-0000EB8A0000}"/>
    <cellStyle name="Note 5 20 2 7 4 2" xfId="27443" xr:uid="{00000000-0005-0000-0000-0000EC8A0000}"/>
    <cellStyle name="Note 5 20 2 7 4 3" xfId="41896" xr:uid="{00000000-0005-0000-0000-0000ED8A0000}"/>
    <cellStyle name="Note 5 20 2 7 5" xfId="12428" xr:uid="{00000000-0005-0000-0000-0000EE8A0000}"/>
    <cellStyle name="Note 5 20 2 7 5 2" xfId="29863" xr:uid="{00000000-0005-0000-0000-0000EF8A0000}"/>
    <cellStyle name="Note 5 20 2 7 5 3" xfId="44316" xr:uid="{00000000-0005-0000-0000-0000F08A0000}"/>
    <cellStyle name="Note 5 20 2 7 6" xfId="15418" xr:uid="{00000000-0005-0000-0000-0000F18A0000}"/>
    <cellStyle name="Note 5 20 2 7 6 2" xfId="32853" xr:uid="{00000000-0005-0000-0000-0000F28A0000}"/>
    <cellStyle name="Note 5 20 2 7 6 3" xfId="47306" xr:uid="{00000000-0005-0000-0000-0000F38A0000}"/>
    <cellStyle name="Note 5 20 2 7 7" xfId="19435" xr:uid="{00000000-0005-0000-0000-0000F48A0000}"/>
    <cellStyle name="Note 5 20 2 7 8" xfId="20580" xr:uid="{00000000-0005-0000-0000-0000F58A0000}"/>
    <cellStyle name="Note 5 20 2 8" xfId="5090" xr:uid="{00000000-0005-0000-0000-0000F68A0000}"/>
    <cellStyle name="Note 5 20 2 8 2" xfId="14443" xr:uid="{00000000-0005-0000-0000-0000F78A0000}"/>
    <cellStyle name="Note 5 20 2 8 2 2" xfId="31878" xr:uid="{00000000-0005-0000-0000-0000F88A0000}"/>
    <cellStyle name="Note 5 20 2 8 2 3" xfId="46331" xr:uid="{00000000-0005-0000-0000-0000F98A0000}"/>
    <cellStyle name="Note 5 20 2 8 3" xfId="16904" xr:uid="{00000000-0005-0000-0000-0000FA8A0000}"/>
    <cellStyle name="Note 5 20 2 8 3 2" xfId="34339" xr:uid="{00000000-0005-0000-0000-0000FB8A0000}"/>
    <cellStyle name="Note 5 20 2 8 3 3" xfId="48792" xr:uid="{00000000-0005-0000-0000-0000FC8A0000}"/>
    <cellStyle name="Note 5 20 2 8 4" xfId="22526" xr:uid="{00000000-0005-0000-0000-0000FD8A0000}"/>
    <cellStyle name="Note 5 20 2 8 5" xfId="36979" xr:uid="{00000000-0005-0000-0000-0000FE8A0000}"/>
    <cellStyle name="Note 5 20 2 9" xfId="7552" xr:uid="{00000000-0005-0000-0000-0000FF8A0000}"/>
    <cellStyle name="Note 5 20 2 9 2" xfId="24987" xr:uid="{00000000-0005-0000-0000-0000008B0000}"/>
    <cellStyle name="Note 5 20 2 9 3" xfId="39440" xr:uid="{00000000-0005-0000-0000-0000018B0000}"/>
    <cellStyle name="Note 5 20 3" xfId="2595" xr:uid="{00000000-0005-0000-0000-0000028B0000}"/>
    <cellStyle name="Note 5 20 3 2" xfId="5106" xr:uid="{00000000-0005-0000-0000-0000038B0000}"/>
    <cellStyle name="Note 5 20 3 2 2" xfId="14455" xr:uid="{00000000-0005-0000-0000-0000048B0000}"/>
    <cellStyle name="Note 5 20 3 2 2 2" xfId="31890" xr:uid="{00000000-0005-0000-0000-0000058B0000}"/>
    <cellStyle name="Note 5 20 3 2 2 3" xfId="46343" xr:uid="{00000000-0005-0000-0000-0000068B0000}"/>
    <cellStyle name="Note 5 20 3 2 3" xfId="16916" xr:uid="{00000000-0005-0000-0000-0000078B0000}"/>
    <cellStyle name="Note 5 20 3 2 3 2" xfId="34351" xr:uid="{00000000-0005-0000-0000-0000088B0000}"/>
    <cellStyle name="Note 5 20 3 2 3 3" xfId="48804" xr:uid="{00000000-0005-0000-0000-0000098B0000}"/>
    <cellStyle name="Note 5 20 3 2 4" xfId="22542" xr:uid="{00000000-0005-0000-0000-00000A8B0000}"/>
    <cellStyle name="Note 5 20 3 2 5" xfId="36995" xr:uid="{00000000-0005-0000-0000-00000B8B0000}"/>
    <cellStyle name="Note 5 20 3 3" xfId="7568" xr:uid="{00000000-0005-0000-0000-00000C8B0000}"/>
    <cellStyle name="Note 5 20 3 3 2" xfId="25003" xr:uid="{00000000-0005-0000-0000-00000D8B0000}"/>
    <cellStyle name="Note 5 20 3 3 3" xfId="39456" xr:uid="{00000000-0005-0000-0000-00000E8B0000}"/>
    <cellStyle name="Note 5 20 3 4" xfId="10009" xr:uid="{00000000-0005-0000-0000-00000F8B0000}"/>
    <cellStyle name="Note 5 20 3 4 2" xfId="27444" xr:uid="{00000000-0005-0000-0000-0000108B0000}"/>
    <cellStyle name="Note 5 20 3 4 3" xfId="41897" xr:uid="{00000000-0005-0000-0000-0000118B0000}"/>
    <cellStyle name="Note 5 20 3 5" xfId="12429" xr:uid="{00000000-0005-0000-0000-0000128B0000}"/>
    <cellStyle name="Note 5 20 3 5 2" xfId="29864" xr:uid="{00000000-0005-0000-0000-0000138B0000}"/>
    <cellStyle name="Note 5 20 3 5 3" xfId="44317" xr:uid="{00000000-0005-0000-0000-0000148B0000}"/>
    <cellStyle name="Note 5 20 3 6" xfId="19436" xr:uid="{00000000-0005-0000-0000-0000158B0000}"/>
    <cellStyle name="Note 5 20 4" xfId="2596" xr:uid="{00000000-0005-0000-0000-0000168B0000}"/>
    <cellStyle name="Note 5 20 4 2" xfId="5107" xr:uid="{00000000-0005-0000-0000-0000178B0000}"/>
    <cellStyle name="Note 5 20 4 2 2" xfId="14456" xr:uid="{00000000-0005-0000-0000-0000188B0000}"/>
    <cellStyle name="Note 5 20 4 2 2 2" xfId="31891" xr:uid="{00000000-0005-0000-0000-0000198B0000}"/>
    <cellStyle name="Note 5 20 4 2 2 3" xfId="46344" xr:uid="{00000000-0005-0000-0000-00001A8B0000}"/>
    <cellStyle name="Note 5 20 4 2 3" xfId="16917" xr:uid="{00000000-0005-0000-0000-00001B8B0000}"/>
    <cellStyle name="Note 5 20 4 2 3 2" xfId="34352" xr:uid="{00000000-0005-0000-0000-00001C8B0000}"/>
    <cellStyle name="Note 5 20 4 2 3 3" xfId="48805" xr:uid="{00000000-0005-0000-0000-00001D8B0000}"/>
    <cellStyle name="Note 5 20 4 2 4" xfId="22543" xr:uid="{00000000-0005-0000-0000-00001E8B0000}"/>
    <cellStyle name="Note 5 20 4 2 5" xfId="36996" xr:uid="{00000000-0005-0000-0000-00001F8B0000}"/>
    <cellStyle name="Note 5 20 4 3" xfId="7569" xr:uid="{00000000-0005-0000-0000-0000208B0000}"/>
    <cellStyle name="Note 5 20 4 3 2" xfId="25004" xr:uid="{00000000-0005-0000-0000-0000218B0000}"/>
    <cellStyle name="Note 5 20 4 3 3" xfId="39457" xr:uid="{00000000-0005-0000-0000-0000228B0000}"/>
    <cellStyle name="Note 5 20 4 4" xfId="10010" xr:uid="{00000000-0005-0000-0000-0000238B0000}"/>
    <cellStyle name="Note 5 20 4 4 2" xfId="27445" xr:uid="{00000000-0005-0000-0000-0000248B0000}"/>
    <cellStyle name="Note 5 20 4 4 3" xfId="41898" xr:uid="{00000000-0005-0000-0000-0000258B0000}"/>
    <cellStyle name="Note 5 20 4 5" xfId="12430" xr:uid="{00000000-0005-0000-0000-0000268B0000}"/>
    <cellStyle name="Note 5 20 4 5 2" xfId="29865" xr:uid="{00000000-0005-0000-0000-0000278B0000}"/>
    <cellStyle name="Note 5 20 4 5 3" xfId="44318" xr:uid="{00000000-0005-0000-0000-0000288B0000}"/>
    <cellStyle name="Note 5 20 4 6" xfId="19437" xr:uid="{00000000-0005-0000-0000-0000298B0000}"/>
    <cellStyle name="Note 5 20 5" xfId="2597" xr:uid="{00000000-0005-0000-0000-00002A8B0000}"/>
    <cellStyle name="Note 5 20 5 2" xfId="5108" xr:uid="{00000000-0005-0000-0000-00002B8B0000}"/>
    <cellStyle name="Note 5 20 5 2 2" xfId="22544" xr:uid="{00000000-0005-0000-0000-00002C8B0000}"/>
    <cellStyle name="Note 5 20 5 2 3" xfId="36997" xr:uid="{00000000-0005-0000-0000-00002D8B0000}"/>
    <cellStyle name="Note 5 20 5 3" xfId="7570" xr:uid="{00000000-0005-0000-0000-00002E8B0000}"/>
    <cellStyle name="Note 5 20 5 3 2" xfId="25005" xr:uid="{00000000-0005-0000-0000-00002F8B0000}"/>
    <cellStyle name="Note 5 20 5 3 3" xfId="39458" xr:uid="{00000000-0005-0000-0000-0000308B0000}"/>
    <cellStyle name="Note 5 20 5 4" xfId="10011" xr:uid="{00000000-0005-0000-0000-0000318B0000}"/>
    <cellStyle name="Note 5 20 5 4 2" xfId="27446" xr:uid="{00000000-0005-0000-0000-0000328B0000}"/>
    <cellStyle name="Note 5 20 5 4 3" xfId="41899" xr:uid="{00000000-0005-0000-0000-0000338B0000}"/>
    <cellStyle name="Note 5 20 5 5" xfId="12431" xr:uid="{00000000-0005-0000-0000-0000348B0000}"/>
    <cellStyle name="Note 5 20 5 5 2" xfId="29866" xr:uid="{00000000-0005-0000-0000-0000358B0000}"/>
    <cellStyle name="Note 5 20 5 5 3" xfId="44319" xr:uid="{00000000-0005-0000-0000-0000368B0000}"/>
    <cellStyle name="Note 5 20 5 6" xfId="15419" xr:uid="{00000000-0005-0000-0000-0000378B0000}"/>
    <cellStyle name="Note 5 20 5 6 2" xfId="32854" xr:uid="{00000000-0005-0000-0000-0000388B0000}"/>
    <cellStyle name="Note 5 20 5 6 3" xfId="47307" xr:uid="{00000000-0005-0000-0000-0000398B0000}"/>
    <cellStyle name="Note 5 20 5 7" xfId="19438" xr:uid="{00000000-0005-0000-0000-00003A8B0000}"/>
    <cellStyle name="Note 5 20 5 8" xfId="20581" xr:uid="{00000000-0005-0000-0000-00003B8B0000}"/>
    <cellStyle name="Note 5 20 6" xfId="5089" xr:uid="{00000000-0005-0000-0000-00003C8B0000}"/>
    <cellStyle name="Note 5 20 6 2" xfId="14442" xr:uid="{00000000-0005-0000-0000-00003D8B0000}"/>
    <cellStyle name="Note 5 20 6 2 2" xfId="31877" xr:uid="{00000000-0005-0000-0000-00003E8B0000}"/>
    <cellStyle name="Note 5 20 6 2 3" xfId="46330" xr:uid="{00000000-0005-0000-0000-00003F8B0000}"/>
    <cellStyle name="Note 5 20 6 3" xfId="16903" xr:uid="{00000000-0005-0000-0000-0000408B0000}"/>
    <cellStyle name="Note 5 20 6 3 2" xfId="34338" xr:uid="{00000000-0005-0000-0000-0000418B0000}"/>
    <cellStyle name="Note 5 20 6 3 3" xfId="48791" xr:uid="{00000000-0005-0000-0000-0000428B0000}"/>
    <cellStyle name="Note 5 20 6 4" xfId="22525" xr:uid="{00000000-0005-0000-0000-0000438B0000}"/>
    <cellStyle name="Note 5 20 6 5" xfId="36978" xr:uid="{00000000-0005-0000-0000-0000448B0000}"/>
    <cellStyle name="Note 5 20 7" xfId="7551" xr:uid="{00000000-0005-0000-0000-0000458B0000}"/>
    <cellStyle name="Note 5 20 7 2" xfId="24986" xr:uid="{00000000-0005-0000-0000-0000468B0000}"/>
    <cellStyle name="Note 5 20 7 3" xfId="39439" xr:uid="{00000000-0005-0000-0000-0000478B0000}"/>
    <cellStyle name="Note 5 20 8" xfId="9992" xr:uid="{00000000-0005-0000-0000-0000488B0000}"/>
    <cellStyle name="Note 5 20 8 2" xfId="27427" xr:uid="{00000000-0005-0000-0000-0000498B0000}"/>
    <cellStyle name="Note 5 20 8 3" xfId="41880" xr:uid="{00000000-0005-0000-0000-00004A8B0000}"/>
    <cellStyle name="Note 5 20 9" xfId="12412" xr:uid="{00000000-0005-0000-0000-00004B8B0000}"/>
    <cellStyle name="Note 5 20 9 2" xfId="29847" xr:uid="{00000000-0005-0000-0000-00004C8B0000}"/>
    <cellStyle name="Note 5 20 9 3" xfId="44300" xr:uid="{00000000-0005-0000-0000-00004D8B0000}"/>
    <cellStyle name="Note 5 21" xfId="2598" xr:uid="{00000000-0005-0000-0000-00004E8B0000}"/>
    <cellStyle name="Note 5 21 10" xfId="10012" xr:uid="{00000000-0005-0000-0000-00004F8B0000}"/>
    <cellStyle name="Note 5 21 10 2" xfId="27447" xr:uid="{00000000-0005-0000-0000-0000508B0000}"/>
    <cellStyle name="Note 5 21 10 3" xfId="41900" xr:uid="{00000000-0005-0000-0000-0000518B0000}"/>
    <cellStyle name="Note 5 21 11" xfId="12432" xr:uid="{00000000-0005-0000-0000-0000528B0000}"/>
    <cellStyle name="Note 5 21 11 2" xfId="29867" xr:uid="{00000000-0005-0000-0000-0000538B0000}"/>
    <cellStyle name="Note 5 21 11 3" xfId="44320" xr:uid="{00000000-0005-0000-0000-0000548B0000}"/>
    <cellStyle name="Note 5 21 12" xfId="19439" xr:uid="{00000000-0005-0000-0000-0000558B0000}"/>
    <cellStyle name="Note 5 21 2" xfId="2599" xr:uid="{00000000-0005-0000-0000-0000568B0000}"/>
    <cellStyle name="Note 5 21 2 2" xfId="2600" xr:uid="{00000000-0005-0000-0000-0000578B0000}"/>
    <cellStyle name="Note 5 21 2 2 2" xfId="5111" xr:uid="{00000000-0005-0000-0000-0000588B0000}"/>
    <cellStyle name="Note 5 21 2 2 2 2" xfId="14459" xr:uid="{00000000-0005-0000-0000-0000598B0000}"/>
    <cellStyle name="Note 5 21 2 2 2 2 2" xfId="31894" xr:uid="{00000000-0005-0000-0000-00005A8B0000}"/>
    <cellStyle name="Note 5 21 2 2 2 2 3" xfId="46347" xr:uid="{00000000-0005-0000-0000-00005B8B0000}"/>
    <cellStyle name="Note 5 21 2 2 2 3" xfId="16920" xr:uid="{00000000-0005-0000-0000-00005C8B0000}"/>
    <cellStyle name="Note 5 21 2 2 2 3 2" xfId="34355" xr:uid="{00000000-0005-0000-0000-00005D8B0000}"/>
    <cellStyle name="Note 5 21 2 2 2 3 3" xfId="48808" xr:uid="{00000000-0005-0000-0000-00005E8B0000}"/>
    <cellStyle name="Note 5 21 2 2 2 4" xfId="22547" xr:uid="{00000000-0005-0000-0000-00005F8B0000}"/>
    <cellStyle name="Note 5 21 2 2 2 5" xfId="37000" xr:uid="{00000000-0005-0000-0000-0000608B0000}"/>
    <cellStyle name="Note 5 21 2 2 3" xfId="7573" xr:uid="{00000000-0005-0000-0000-0000618B0000}"/>
    <cellStyle name="Note 5 21 2 2 3 2" xfId="25008" xr:uid="{00000000-0005-0000-0000-0000628B0000}"/>
    <cellStyle name="Note 5 21 2 2 3 3" xfId="39461" xr:uid="{00000000-0005-0000-0000-0000638B0000}"/>
    <cellStyle name="Note 5 21 2 2 4" xfId="10014" xr:uid="{00000000-0005-0000-0000-0000648B0000}"/>
    <cellStyle name="Note 5 21 2 2 4 2" xfId="27449" xr:uid="{00000000-0005-0000-0000-0000658B0000}"/>
    <cellStyle name="Note 5 21 2 2 4 3" xfId="41902" xr:uid="{00000000-0005-0000-0000-0000668B0000}"/>
    <cellStyle name="Note 5 21 2 2 5" xfId="12434" xr:uid="{00000000-0005-0000-0000-0000678B0000}"/>
    <cellStyle name="Note 5 21 2 2 5 2" xfId="29869" xr:uid="{00000000-0005-0000-0000-0000688B0000}"/>
    <cellStyle name="Note 5 21 2 2 5 3" xfId="44322" xr:uid="{00000000-0005-0000-0000-0000698B0000}"/>
    <cellStyle name="Note 5 21 2 2 6" xfId="19441" xr:uid="{00000000-0005-0000-0000-00006A8B0000}"/>
    <cellStyle name="Note 5 21 2 3" xfId="2601" xr:uid="{00000000-0005-0000-0000-00006B8B0000}"/>
    <cellStyle name="Note 5 21 2 3 2" xfId="5112" xr:uid="{00000000-0005-0000-0000-00006C8B0000}"/>
    <cellStyle name="Note 5 21 2 3 2 2" xfId="14460" xr:uid="{00000000-0005-0000-0000-00006D8B0000}"/>
    <cellStyle name="Note 5 21 2 3 2 2 2" xfId="31895" xr:uid="{00000000-0005-0000-0000-00006E8B0000}"/>
    <cellStyle name="Note 5 21 2 3 2 2 3" xfId="46348" xr:uid="{00000000-0005-0000-0000-00006F8B0000}"/>
    <cellStyle name="Note 5 21 2 3 2 3" xfId="16921" xr:uid="{00000000-0005-0000-0000-0000708B0000}"/>
    <cellStyle name="Note 5 21 2 3 2 3 2" xfId="34356" xr:uid="{00000000-0005-0000-0000-0000718B0000}"/>
    <cellStyle name="Note 5 21 2 3 2 3 3" xfId="48809" xr:uid="{00000000-0005-0000-0000-0000728B0000}"/>
    <cellStyle name="Note 5 21 2 3 2 4" xfId="22548" xr:uid="{00000000-0005-0000-0000-0000738B0000}"/>
    <cellStyle name="Note 5 21 2 3 2 5" xfId="37001" xr:uid="{00000000-0005-0000-0000-0000748B0000}"/>
    <cellStyle name="Note 5 21 2 3 3" xfId="7574" xr:uid="{00000000-0005-0000-0000-0000758B0000}"/>
    <cellStyle name="Note 5 21 2 3 3 2" xfId="25009" xr:uid="{00000000-0005-0000-0000-0000768B0000}"/>
    <cellStyle name="Note 5 21 2 3 3 3" xfId="39462" xr:uid="{00000000-0005-0000-0000-0000778B0000}"/>
    <cellStyle name="Note 5 21 2 3 4" xfId="10015" xr:uid="{00000000-0005-0000-0000-0000788B0000}"/>
    <cellStyle name="Note 5 21 2 3 4 2" xfId="27450" xr:uid="{00000000-0005-0000-0000-0000798B0000}"/>
    <cellStyle name="Note 5 21 2 3 4 3" xfId="41903" xr:uid="{00000000-0005-0000-0000-00007A8B0000}"/>
    <cellStyle name="Note 5 21 2 3 5" xfId="12435" xr:uid="{00000000-0005-0000-0000-00007B8B0000}"/>
    <cellStyle name="Note 5 21 2 3 5 2" xfId="29870" xr:uid="{00000000-0005-0000-0000-00007C8B0000}"/>
    <cellStyle name="Note 5 21 2 3 5 3" xfId="44323" xr:uid="{00000000-0005-0000-0000-00007D8B0000}"/>
    <cellStyle name="Note 5 21 2 3 6" xfId="19442" xr:uid="{00000000-0005-0000-0000-00007E8B0000}"/>
    <cellStyle name="Note 5 21 2 4" xfId="2602" xr:uid="{00000000-0005-0000-0000-00007F8B0000}"/>
    <cellStyle name="Note 5 21 2 4 2" xfId="5113" xr:uid="{00000000-0005-0000-0000-0000808B0000}"/>
    <cellStyle name="Note 5 21 2 4 2 2" xfId="22549" xr:uid="{00000000-0005-0000-0000-0000818B0000}"/>
    <cellStyle name="Note 5 21 2 4 2 3" xfId="37002" xr:uid="{00000000-0005-0000-0000-0000828B0000}"/>
    <cellStyle name="Note 5 21 2 4 3" xfId="7575" xr:uid="{00000000-0005-0000-0000-0000838B0000}"/>
    <cellStyle name="Note 5 21 2 4 3 2" xfId="25010" xr:uid="{00000000-0005-0000-0000-0000848B0000}"/>
    <cellStyle name="Note 5 21 2 4 3 3" xfId="39463" xr:uid="{00000000-0005-0000-0000-0000858B0000}"/>
    <cellStyle name="Note 5 21 2 4 4" xfId="10016" xr:uid="{00000000-0005-0000-0000-0000868B0000}"/>
    <cellStyle name="Note 5 21 2 4 4 2" xfId="27451" xr:uid="{00000000-0005-0000-0000-0000878B0000}"/>
    <cellStyle name="Note 5 21 2 4 4 3" xfId="41904" xr:uid="{00000000-0005-0000-0000-0000888B0000}"/>
    <cellStyle name="Note 5 21 2 4 5" xfId="12436" xr:uid="{00000000-0005-0000-0000-0000898B0000}"/>
    <cellStyle name="Note 5 21 2 4 5 2" xfId="29871" xr:uid="{00000000-0005-0000-0000-00008A8B0000}"/>
    <cellStyle name="Note 5 21 2 4 5 3" xfId="44324" xr:uid="{00000000-0005-0000-0000-00008B8B0000}"/>
    <cellStyle name="Note 5 21 2 4 6" xfId="15420" xr:uid="{00000000-0005-0000-0000-00008C8B0000}"/>
    <cellStyle name="Note 5 21 2 4 6 2" xfId="32855" xr:uid="{00000000-0005-0000-0000-00008D8B0000}"/>
    <cellStyle name="Note 5 21 2 4 6 3" xfId="47308" xr:uid="{00000000-0005-0000-0000-00008E8B0000}"/>
    <cellStyle name="Note 5 21 2 4 7" xfId="19443" xr:uid="{00000000-0005-0000-0000-00008F8B0000}"/>
    <cellStyle name="Note 5 21 2 4 8" xfId="20582" xr:uid="{00000000-0005-0000-0000-0000908B0000}"/>
    <cellStyle name="Note 5 21 2 5" xfId="5110" xr:uid="{00000000-0005-0000-0000-0000918B0000}"/>
    <cellStyle name="Note 5 21 2 5 2" xfId="14458" xr:uid="{00000000-0005-0000-0000-0000928B0000}"/>
    <cellStyle name="Note 5 21 2 5 2 2" xfId="31893" xr:uid="{00000000-0005-0000-0000-0000938B0000}"/>
    <cellStyle name="Note 5 21 2 5 2 3" xfId="46346" xr:uid="{00000000-0005-0000-0000-0000948B0000}"/>
    <cellStyle name="Note 5 21 2 5 3" xfId="16919" xr:uid="{00000000-0005-0000-0000-0000958B0000}"/>
    <cellStyle name="Note 5 21 2 5 3 2" xfId="34354" xr:uid="{00000000-0005-0000-0000-0000968B0000}"/>
    <cellStyle name="Note 5 21 2 5 3 3" xfId="48807" xr:uid="{00000000-0005-0000-0000-0000978B0000}"/>
    <cellStyle name="Note 5 21 2 5 4" xfId="22546" xr:uid="{00000000-0005-0000-0000-0000988B0000}"/>
    <cellStyle name="Note 5 21 2 5 5" xfId="36999" xr:uid="{00000000-0005-0000-0000-0000998B0000}"/>
    <cellStyle name="Note 5 21 2 6" xfId="7572" xr:uid="{00000000-0005-0000-0000-00009A8B0000}"/>
    <cellStyle name="Note 5 21 2 6 2" xfId="25007" xr:uid="{00000000-0005-0000-0000-00009B8B0000}"/>
    <cellStyle name="Note 5 21 2 6 3" xfId="39460" xr:uid="{00000000-0005-0000-0000-00009C8B0000}"/>
    <cellStyle name="Note 5 21 2 7" xfId="10013" xr:uid="{00000000-0005-0000-0000-00009D8B0000}"/>
    <cellStyle name="Note 5 21 2 7 2" xfId="27448" xr:uid="{00000000-0005-0000-0000-00009E8B0000}"/>
    <cellStyle name="Note 5 21 2 7 3" xfId="41901" xr:uid="{00000000-0005-0000-0000-00009F8B0000}"/>
    <cellStyle name="Note 5 21 2 8" xfId="12433" xr:uid="{00000000-0005-0000-0000-0000A08B0000}"/>
    <cellStyle name="Note 5 21 2 8 2" xfId="29868" xr:uid="{00000000-0005-0000-0000-0000A18B0000}"/>
    <cellStyle name="Note 5 21 2 8 3" xfId="44321" xr:uid="{00000000-0005-0000-0000-0000A28B0000}"/>
    <cellStyle name="Note 5 21 2 9" xfId="19440" xr:uid="{00000000-0005-0000-0000-0000A38B0000}"/>
    <cellStyle name="Note 5 21 3" xfId="2603" xr:uid="{00000000-0005-0000-0000-0000A48B0000}"/>
    <cellStyle name="Note 5 21 3 2" xfId="2604" xr:uid="{00000000-0005-0000-0000-0000A58B0000}"/>
    <cellStyle name="Note 5 21 3 2 2" xfId="5115" xr:uid="{00000000-0005-0000-0000-0000A68B0000}"/>
    <cellStyle name="Note 5 21 3 2 2 2" xfId="14462" xr:uid="{00000000-0005-0000-0000-0000A78B0000}"/>
    <cellStyle name="Note 5 21 3 2 2 2 2" xfId="31897" xr:uid="{00000000-0005-0000-0000-0000A88B0000}"/>
    <cellStyle name="Note 5 21 3 2 2 2 3" xfId="46350" xr:uid="{00000000-0005-0000-0000-0000A98B0000}"/>
    <cellStyle name="Note 5 21 3 2 2 3" xfId="16923" xr:uid="{00000000-0005-0000-0000-0000AA8B0000}"/>
    <cellStyle name="Note 5 21 3 2 2 3 2" xfId="34358" xr:uid="{00000000-0005-0000-0000-0000AB8B0000}"/>
    <cellStyle name="Note 5 21 3 2 2 3 3" xfId="48811" xr:uid="{00000000-0005-0000-0000-0000AC8B0000}"/>
    <cellStyle name="Note 5 21 3 2 2 4" xfId="22551" xr:uid="{00000000-0005-0000-0000-0000AD8B0000}"/>
    <cellStyle name="Note 5 21 3 2 2 5" xfId="37004" xr:uid="{00000000-0005-0000-0000-0000AE8B0000}"/>
    <cellStyle name="Note 5 21 3 2 3" xfId="7577" xr:uid="{00000000-0005-0000-0000-0000AF8B0000}"/>
    <cellStyle name="Note 5 21 3 2 3 2" xfId="25012" xr:uid="{00000000-0005-0000-0000-0000B08B0000}"/>
    <cellStyle name="Note 5 21 3 2 3 3" xfId="39465" xr:uid="{00000000-0005-0000-0000-0000B18B0000}"/>
    <cellStyle name="Note 5 21 3 2 4" xfId="10018" xr:uid="{00000000-0005-0000-0000-0000B28B0000}"/>
    <cellStyle name="Note 5 21 3 2 4 2" xfId="27453" xr:uid="{00000000-0005-0000-0000-0000B38B0000}"/>
    <cellStyle name="Note 5 21 3 2 4 3" xfId="41906" xr:uid="{00000000-0005-0000-0000-0000B48B0000}"/>
    <cellStyle name="Note 5 21 3 2 5" xfId="12438" xr:uid="{00000000-0005-0000-0000-0000B58B0000}"/>
    <cellStyle name="Note 5 21 3 2 5 2" xfId="29873" xr:uid="{00000000-0005-0000-0000-0000B68B0000}"/>
    <cellStyle name="Note 5 21 3 2 5 3" xfId="44326" xr:uid="{00000000-0005-0000-0000-0000B78B0000}"/>
    <cellStyle name="Note 5 21 3 2 6" xfId="19445" xr:uid="{00000000-0005-0000-0000-0000B88B0000}"/>
    <cellStyle name="Note 5 21 3 3" xfId="2605" xr:uid="{00000000-0005-0000-0000-0000B98B0000}"/>
    <cellStyle name="Note 5 21 3 3 2" xfId="5116" xr:uid="{00000000-0005-0000-0000-0000BA8B0000}"/>
    <cellStyle name="Note 5 21 3 3 2 2" xfId="14463" xr:uid="{00000000-0005-0000-0000-0000BB8B0000}"/>
    <cellStyle name="Note 5 21 3 3 2 2 2" xfId="31898" xr:uid="{00000000-0005-0000-0000-0000BC8B0000}"/>
    <cellStyle name="Note 5 21 3 3 2 2 3" xfId="46351" xr:uid="{00000000-0005-0000-0000-0000BD8B0000}"/>
    <cellStyle name="Note 5 21 3 3 2 3" xfId="16924" xr:uid="{00000000-0005-0000-0000-0000BE8B0000}"/>
    <cellStyle name="Note 5 21 3 3 2 3 2" xfId="34359" xr:uid="{00000000-0005-0000-0000-0000BF8B0000}"/>
    <cellStyle name="Note 5 21 3 3 2 3 3" xfId="48812" xr:uid="{00000000-0005-0000-0000-0000C08B0000}"/>
    <cellStyle name="Note 5 21 3 3 2 4" xfId="22552" xr:uid="{00000000-0005-0000-0000-0000C18B0000}"/>
    <cellStyle name="Note 5 21 3 3 2 5" xfId="37005" xr:uid="{00000000-0005-0000-0000-0000C28B0000}"/>
    <cellStyle name="Note 5 21 3 3 3" xfId="7578" xr:uid="{00000000-0005-0000-0000-0000C38B0000}"/>
    <cellStyle name="Note 5 21 3 3 3 2" xfId="25013" xr:uid="{00000000-0005-0000-0000-0000C48B0000}"/>
    <cellStyle name="Note 5 21 3 3 3 3" xfId="39466" xr:uid="{00000000-0005-0000-0000-0000C58B0000}"/>
    <cellStyle name="Note 5 21 3 3 4" xfId="10019" xr:uid="{00000000-0005-0000-0000-0000C68B0000}"/>
    <cellStyle name="Note 5 21 3 3 4 2" xfId="27454" xr:uid="{00000000-0005-0000-0000-0000C78B0000}"/>
    <cellStyle name="Note 5 21 3 3 4 3" xfId="41907" xr:uid="{00000000-0005-0000-0000-0000C88B0000}"/>
    <cellStyle name="Note 5 21 3 3 5" xfId="12439" xr:uid="{00000000-0005-0000-0000-0000C98B0000}"/>
    <cellStyle name="Note 5 21 3 3 5 2" xfId="29874" xr:uid="{00000000-0005-0000-0000-0000CA8B0000}"/>
    <cellStyle name="Note 5 21 3 3 5 3" xfId="44327" xr:uid="{00000000-0005-0000-0000-0000CB8B0000}"/>
    <cellStyle name="Note 5 21 3 3 6" xfId="19446" xr:uid="{00000000-0005-0000-0000-0000CC8B0000}"/>
    <cellStyle name="Note 5 21 3 4" xfId="2606" xr:uid="{00000000-0005-0000-0000-0000CD8B0000}"/>
    <cellStyle name="Note 5 21 3 4 2" xfId="5117" xr:uid="{00000000-0005-0000-0000-0000CE8B0000}"/>
    <cellStyle name="Note 5 21 3 4 2 2" xfId="22553" xr:uid="{00000000-0005-0000-0000-0000CF8B0000}"/>
    <cellStyle name="Note 5 21 3 4 2 3" xfId="37006" xr:uid="{00000000-0005-0000-0000-0000D08B0000}"/>
    <cellStyle name="Note 5 21 3 4 3" xfId="7579" xr:uid="{00000000-0005-0000-0000-0000D18B0000}"/>
    <cellStyle name="Note 5 21 3 4 3 2" xfId="25014" xr:uid="{00000000-0005-0000-0000-0000D28B0000}"/>
    <cellStyle name="Note 5 21 3 4 3 3" xfId="39467" xr:uid="{00000000-0005-0000-0000-0000D38B0000}"/>
    <cellStyle name="Note 5 21 3 4 4" xfId="10020" xr:uid="{00000000-0005-0000-0000-0000D48B0000}"/>
    <cellStyle name="Note 5 21 3 4 4 2" xfId="27455" xr:uid="{00000000-0005-0000-0000-0000D58B0000}"/>
    <cellStyle name="Note 5 21 3 4 4 3" xfId="41908" xr:uid="{00000000-0005-0000-0000-0000D68B0000}"/>
    <cellStyle name="Note 5 21 3 4 5" xfId="12440" xr:uid="{00000000-0005-0000-0000-0000D78B0000}"/>
    <cellStyle name="Note 5 21 3 4 5 2" xfId="29875" xr:uid="{00000000-0005-0000-0000-0000D88B0000}"/>
    <cellStyle name="Note 5 21 3 4 5 3" xfId="44328" xr:uid="{00000000-0005-0000-0000-0000D98B0000}"/>
    <cellStyle name="Note 5 21 3 4 6" xfId="15421" xr:uid="{00000000-0005-0000-0000-0000DA8B0000}"/>
    <cellStyle name="Note 5 21 3 4 6 2" xfId="32856" xr:uid="{00000000-0005-0000-0000-0000DB8B0000}"/>
    <cellStyle name="Note 5 21 3 4 6 3" xfId="47309" xr:uid="{00000000-0005-0000-0000-0000DC8B0000}"/>
    <cellStyle name="Note 5 21 3 4 7" xfId="19447" xr:uid="{00000000-0005-0000-0000-0000DD8B0000}"/>
    <cellStyle name="Note 5 21 3 4 8" xfId="20583" xr:uid="{00000000-0005-0000-0000-0000DE8B0000}"/>
    <cellStyle name="Note 5 21 3 5" xfId="5114" xr:uid="{00000000-0005-0000-0000-0000DF8B0000}"/>
    <cellStyle name="Note 5 21 3 5 2" xfId="14461" xr:uid="{00000000-0005-0000-0000-0000E08B0000}"/>
    <cellStyle name="Note 5 21 3 5 2 2" xfId="31896" xr:uid="{00000000-0005-0000-0000-0000E18B0000}"/>
    <cellStyle name="Note 5 21 3 5 2 3" xfId="46349" xr:uid="{00000000-0005-0000-0000-0000E28B0000}"/>
    <cellStyle name="Note 5 21 3 5 3" xfId="16922" xr:uid="{00000000-0005-0000-0000-0000E38B0000}"/>
    <cellStyle name="Note 5 21 3 5 3 2" xfId="34357" xr:uid="{00000000-0005-0000-0000-0000E48B0000}"/>
    <cellStyle name="Note 5 21 3 5 3 3" xfId="48810" xr:uid="{00000000-0005-0000-0000-0000E58B0000}"/>
    <cellStyle name="Note 5 21 3 5 4" xfId="22550" xr:uid="{00000000-0005-0000-0000-0000E68B0000}"/>
    <cellStyle name="Note 5 21 3 5 5" xfId="37003" xr:uid="{00000000-0005-0000-0000-0000E78B0000}"/>
    <cellStyle name="Note 5 21 3 6" xfId="7576" xr:uid="{00000000-0005-0000-0000-0000E88B0000}"/>
    <cellStyle name="Note 5 21 3 6 2" xfId="25011" xr:uid="{00000000-0005-0000-0000-0000E98B0000}"/>
    <cellStyle name="Note 5 21 3 6 3" xfId="39464" xr:uid="{00000000-0005-0000-0000-0000EA8B0000}"/>
    <cellStyle name="Note 5 21 3 7" xfId="10017" xr:uid="{00000000-0005-0000-0000-0000EB8B0000}"/>
    <cellStyle name="Note 5 21 3 7 2" xfId="27452" xr:uid="{00000000-0005-0000-0000-0000EC8B0000}"/>
    <cellStyle name="Note 5 21 3 7 3" xfId="41905" xr:uid="{00000000-0005-0000-0000-0000ED8B0000}"/>
    <cellStyle name="Note 5 21 3 8" xfId="12437" xr:uid="{00000000-0005-0000-0000-0000EE8B0000}"/>
    <cellStyle name="Note 5 21 3 8 2" xfId="29872" xr:uid="{00000000-0005-0000-0000-0000EF8B0000}"/>
    <cellStyle name="Note 5 21 3 8 3" xfId="44325" xr:uid="{00000000-0005-0000-0000-0000F08B0000}"/>
    <cellStyle name="Note 5 21 3 9" xfId="19444" xr:uid="{00000000-0005-0000-0000-0000F18B0000}"/>
    <cellStyle name="Note 5 21 4" xfId="2607" xr:uid="{00000000-0005-0000-0000-0000F28B0000}"/>
    <cellStyle name="Note 5 21 4 2" xfId="2608" xr:uid="{00000000-0005-0000-0000-0000F38B0000}"/>
    <cellStyle name="Note 5 21 4 2 2" xfId="5119" xr:uid="{00000000-0005-0000-0000-0000F48B0000}"/>
    <cellStyle name="Note 5 21 4 2 2 2" xfId="14465" xr:uid="{00000000-0005-0000-0000-0000F58B0000}"/>
    <cellStyle name="Note 5 21 4 2 2 2 2" xfId="31900" xr:uid="{00000000-0005-0000-0000-0000F68B0000}"/>
    <cellStyle name="Note 5 21 4 2 2 2 3" xfId="46353" xr:uid="{00000000-0005-0000-0000-0000F78B0000}"/>
    <cellStyle name="Note 5 21 4 2 2 3" xfId="16926" xr:uid="{00000000-0005-0000-0000-0000F88B0000}"/>
    <cellStyle name="Note 5 21 4 2 2 3 2" xfId="34361" xr:uid="{00000000-0005-0000-0000-0000F98B0000}"/>
    <cellStyle name="Note 5 21 4 2 2 3 3" xfId="48814" xr:uid="{00000000-0005-0000-0000-0000FA8B0000}"/>
    <cellStyle name="Note 5 21 4 2 2 4" xfId="22555" xr:uid="{00000000-0005-0000-0000-0000FB8B0000}"/>
    <cellStyle name="Note 5 21 4 2 2 5" xfId="37008" xr:uid="{00000000-0005-0000-0000-0000FC8B0000}"/>
    <cellStyle name="Note 5 21 4 2 3" xfId="7581" xr:uid="{00000000-0005-0000-0000-0000FD8B0000}"/>
    <cellStyle name="Note 5 21 4 2 3 2" xfId="25016" xr:uid="{00000000-0005-0000-0000-0000FE8B0000}"/>
    <cellStyle name="Note 5 21 4 2 3 3" xfId="39469" xr:uid="{00000000-0005-0000-0000-0000FF8B0000}"/>
    <cellStyle name="Note 5 21 4 2 4" xfId="10022" xr:uid="{00000000-0005-0000-0000-0000008C0000}"/>
    <cellStyle name="Note 5 21 4 2 4 2" xfId="27457" xr:uid="{00000000-0005-0000-0000-0000018C0000}"/>
    <cellStyle name="Note 5 21 4 2 4 3" xfId="41910" xr:uid="{00000000-0005-0000-0000-0000028C0000}"/>
    <cellStyle name="Note 5 21 4 2 5" xfId="12442" xr:uid="{00000000-0005-0000-0000-0000038C0000}"/>
    <cellStyle name="Note 5 21 4 2 5 2" xfId="29877" xr:uid="{00000000-0005-0000-0000-0000048C0000}"/>
    <cellStyle name="Note 5 21 4 2 5 3" xfId="44330" xr:uid="{00000000-0005-0000-0000-0000058C0000}"/>
    <cellStyle name="Note 5 21 4 2 6" xfId="19449" xr:uid="{00000000-0005-0000-0000-0000068C0000}"/>
    <cellStyle name="Note 5 21 4 3" xfId="2609" xr:uid="{00000000-0005-0000-0000-0000078C0000}"/>
    <cellStyle name="Note 5 21 4 3 2" xfId="5120" xr:uid="{00000000-0005-0000-0000-0000088C0000}"/>
    <cellStyle name="Note 5 21 4 3 2 2" xfId="14466" xr:uid="{00000000-0005-0000-0000-0000098C0000}"/>
    <cellStyle name="Note 5 21 4 3 2 2 2" xfId="31901" xr:uid="{00000000-0005-0000-0000-00000A8C0000}"/>
    <cellStyle name="Note 5 21 4 3 2 2 3" xfId="46354" xr:uid="{00000000-0005-0000-0000-00000B8C0000}"/>
    <cellStyle name="Note 5 21 4 3 2 3" xfId="16927" xr:uid="{00000000-0005-0000-0000-00000C8C0000}"/>
    <cellStyle name="Note 5 21 4 3 2 3 2" xfId="34362" xr:uid="{00000000-0005-0000-0000-00000D8C0000}"/>
    <cellStyle name="Note 5 21 4 3 2 3 3" xfId="48815" xr:uid="{00000000-0005-0000-0000-00000E8C0000}"/>
    <cellStyle name="Note 5 21 4 3 2 4" xfId="22556" xr:uid="{00000000-0005-0000-0000-00000F8C0000}"/>
    <cellStyle name="Note 5 21 4 3 2 5" xfId="37009" xr:uid="{00000000-0005-0000-0000-0000108C0000}"/>
    <cellStyle name="Note 5 21 4 3 3" xfId="7582" xr:uid="{00000000-0005-0000-0000-0000118C0000}"/>
    <cellStyle name="Note 5 21 4 3 3 2" xfId="25017" xr:uid="{00000000-0005-0000-0000-0000128C0000}"/>
    <cellStyle name="Note 5 21 4 3 3 3" xfId="39470" xr:uid="{00000000-0005-0000-0000-0000138C0000}"/>
    <cellStyle name="Note 5 21 4 3 4" xfId="10023" xr:uid="{00000000-0005-0000-0000-0000148C0000}"/>
    <cellStyle name="Note 5 21 4 3 4 2" xfId="27458" xr:uid="{00000000-0005-0000-0000-0000158C0000}"/>
    <cellStyle name="Note 5 21 4 3 4 3" xfId="41911" xr:uid="{00000000-0005-0000-0000-0000168C0000}"/>
    <cellStyle name="Note 5 21 4 3 5" xfId="12443" xr:uid="{00000000-0005-0000-0000-0000178C0000}"/>
    <cellStyle name="Note 5 21 4 3 5 2" xfId="29878" xr:uid="{00000000-0005-0000-0000-0000188C0000}"/>
    <cellStyle name="Note 5 21 4 3 5 3" xfId="44331" xr:uid="{00000000-0005-0000-0000-0000198C0000}"/>
    <cellStyle name="Note 5 21 4 3 6" xfId="19450" xr:uid="{00000000-0005-0000-0000-00001A8C0000}"/>
    <cellStyle name="Note 5 21 4 4" xfId="2610" xr:uid="{00000000-0005-0000-0000-00001B8C0000}"/>
    <cellStyle name="Note 5 21 4 4 2" xfId="5121" xr:uid="{00000000-0005-0000-0000-00001C8C0000}"/>
    <cellStyle name="Note 5 21 4 4 2 2" xfId="22557" xr:uid="{00000000-0005-0000-0000-00001D8C0000}"/>
    <cellStyle name="Note 5 21 4 4 2 3" xfId="37010" xr:uid="{00000000-0005-0000-0000-00001E8C0000}"/>
    <cellStyle name="Note 5 21 4 4 3" xfId="7583" xr:uid="{00000000-0005-0000-0000-00001F8C0000}"/>
    <cellStyle name="Note 5 21 4 4 3 2" xfId="25018" xr:uid="{00000000-0005-0000-0000-0000208C0000}"/>
    <cellStyle name="Note 5 21 4 4 3 3" xfId="39471" xr:uid="{00000000-0005-0000-0000-0000218C0000}"/>
    <cellStyle name="Note 5 21 4 4 4" xfId="10024" xr:uid="{00000000-0005-0000-0000-0000228C0000}"/>
    <cellStyle name="Note 5 21 4 4 4 2" xfId="27459" xr:uid="{00000000-0005-0000-0000-0000238C0000}"/>
    <cellStyle name="Note 5 21 4 4 4 3" xfId="41912" xr:uid="{00000000-0005-0000-0000-0000248C0000}"/>
    <cellStyle name="Note 5 21 4 4 5" xfId="12444" xr:uid="{00000000-0005-0000-0000-0000258C0000}"/>
    <cellStyle name="Note 5 21 4 4 5 2" xfId="29879" xr:uid="{00000000-0005-0000-0000-0000268C0000}"/>
    <cellStyle name="Note 5 21 4 4 5 3" xfId="44332" xr:uid="{00000000-0005-0000-0000-0000278C0000}"/>
    <cellStyle name="Note 5 21 4 4 6" xfId="15422" xr:uid="{00000000-0005-0000-0000-0000288C0000}"/>
    <cellStyle name="Note 5 21 4 4 6 2" xfId="32857" xr:uid="{00000000-0005-0000-0000-0000298C0000}"/>
    <cellStyle name="Note 5 21 4 4 6 3" xfId="47310" xr:uid="{00000000-0005-0000-0000-00002A8C0000}"/>
    <cellStyle name="Note 5 21 4 4 7" xfId="19451" xr:uid="{00000000-0005-0000-0000-00002B8C0000}"/>
    <cellStyle name="Note 5 21 4 4 8" xfId="20584" xr:uid="{00000000-0005-0000-0000-00002C8C0000}"/>
    <cellStyle name="Note 5 21 4 5" xfId="5118" xr:uid="{00000000-0005-0000-0000-00002D8C0000}"/>
    <cellStyle name="Note 5 21 4 5 2" xfId="14464" xr:uid="{00000000-0005-0000-0000-00002E8C0000}"/>
    <cellStyle name="Note 5 21 4 5 2 2" xfId="31899" xr:uid="{00000000-0005-0000-0000-00002F8C0000}"/>
    <cellStyle name="Note 5 21 4 5 2 3" xfId="46352" xr:uid="{00000000-0005-0000-0000-0000308C0000}"/>
    <cellStyle name="Note 5 21 4 5 3" xfId="16925" xr:uid="{00000000-0005-0000-0000-0000318C0000}"/>
    <cellStyle name="Note 5 21 4 5 3 2" xfId="34360" xr:uid="{00000000-0005-0000-0000-0000328C0000}"/>
    <cellStyle name="Note 5 21 4 5 3 3" xfId="48813" xr:uid="{00000000-0005-0000-0000-0000338C0000}"/>
    <cellStyle name="Note 5 21 4 5 4" xfId="22554" xr:uid="{00000000-0005-0000-0000-0000348C0000}"/>
    <cellStyle name="Note 5 21 4 5 5" xfId="37007" xr:uid="{00000000-0005-0000-0000-0000358C0000}"/>
    <cellStyle name="Note 5 21 4 6" xfId="7580" xr:uid="{00000000-0005-0000-0000-0000368C0000}"/>
    <cellStyle name="Note 5 21 4 6 2" xfId="25015" xr:uid="{00000000-0005-0000-0000-0000378C0000}"/>
    <cellStyle name="Note 5 21 4 6 3" xfId="39468" xr:uid="{00000000-0005-0000-0000-0000388C0000}"/>
    <cellStyle name="Note 5 21 4 7" xfId="10021" xr:uid="{00000000-0005-0000-0000-0000398C0000}"/>
    <cellStyle name="Note 5 21 4 7 2" xfId="27456" xr:uid="{00000000-0005-0000-0000-00003A8C0000}"/>
    <cellStyle name="Note 5 21 4 7 3" xfId="41909" xr:uid="{00000000-0005-0000-0000-00003B8C0000}"/>
    <cellStyle name="Note 5 21 4 8" xfId="12441" xr:uid="{00000000-0005-0000-0000-00003C8C0000}"/>
    <cellStyle name="Note 5 21 4 8 2" xfId="29876" xr:uid="{00000000-0005-0000-0000-00003D8C0000}"/>
    <cellStyle name="Note 5 21 4 8 3" xfId="44329" xr:uid="{00000000-0005-0000-0000-00003E8C0000}"/>
    <cellStyle name="Note 5 21 4 9" xfId="19448" xr:uid="{00000000-0005-0000-0000-00003F8C0000}"/>
    <cellStyle name="Note 5 21 5" xfId="2611" xr:uid="{00000000-0005-0000-0000-0000408C0000}"/>
    <cellStyle name="Note 5 21 5 2" xfId="5122" xr:uid="{00000000-0005-0000-0000-0000418C0000}"/>
    <cellStyle name="Note 5 21 5 2 2" xfId="14467" xr:uid="{00000000-0005-0000-0000-0000428C0000}"/>
    <cellStyle name="Note 5 21 5 2 2 2" xfId="31902" xr:uid="{00000000-0005-0000-0000-0000438C0000}"/>
    <cellStyle name="Note 5 21 5 2 2 3" xfId="46355" xr:uid="{00000000-0005-0000-0000-0000448C0000}"/>
    <cellStyle name="Note 5 21 5 2 3" xfId="16928" xr:uid="{00000000-0005-0000-0000-0000458C0000}"/>
    <cellStyle name="Note 5 21 5 2 3 2" xfId="34363" xr:uid="{00000000-0005-0000-0000-0000468C0000}"/>
    <cellStyle name="Note 5 21 5 2 3 3" xfId="48816" xr:uid="{00000000-0005-0000-0000-0000478C0000}"/>
    <cellStyle name="Note 5 21 5 2 4" xfId="22558" xr:uid="{00000000-0005-0000-0000-0000488C0000}"/>
    <cellStyle name="Note 5 21 5 2 5" xfId="37011" xr:uid="{00000000-0005-0000-0000-0000498C0000}"/>
    <cellStyle name="Note 5 21 5 3" xfId="7584" xr:uid="{00000000-0005-0000-0000-00004A8C0000}"/>
    <cellStyle name="Note 5 21 5 3 2" xfId="25019" xr:uid="{00000000-0005-0000-0000-00004B8C0000}"/>
    <cellStyle name="Note 5 21 5 3 3" xfId="39472" xr:uid="{00000000-0005-0000-0000-00004C8C0000}"/>
    <cellStyle name="Note 5 21 5 4" xfId="10025" xr:uid="{00000000-0005-0000-0000-00004D8C0000}"/>
    <cellStyle name="Note 5 21 5 4 2" xfId="27460" xr:uid="{00000000-0005-0000-0000-00004E8C0000}"/>
    <cellStyle name="Note 5 21 5 4 3" xfId="41913" xr:uid="{00000000-0005-0000-0000-00004F8C0000}"/>
    <cellStyle name="Note 5 21 5 5" xfId="12445" xr:uid="{00000000-0005-0000-0000-0000508C0000}"/>
    <cellStyle name="Note 5 21 5 5 2" xfId="29880" xr:uid="{00000000-0005-0000-0000-0000518C0000}"/>
    <cellStyle name="Note 5 21 5 5 3" xfId="44333" xr:uid="{00000000-0005-0000-0000-0000528C0000}"/>
    <cellStyle name="Note 5 21 5 6" xfId="19452" xr:uid="{00000000-0005-0000-0000-0000538C0000}"/>
    <cellStyle name="Note 5 21 6" xfId="2612" xr:uid="{00000000-0005-0000-0000-0000548C0000}"/>
    <cellStyle name="Note 5 21 6 2" xfId="5123" xr:uid="{00000000-0005-0000-0000-0000558C0000}"/>
    <cellStyle name="Note 5 21 6 2 2" xfId="14468" xr:uid="{00000000-0005-0000-0000-0000568C0000}"/>
    <cellStyle name="Note 5 21 6 2 2 2" xfId="31903" xr:uid="{00000000-0005-0000-0000-0000578C0000}"/>
    <cellStyle name="Note 5 21 6 2 2 3" xfId="46356" xr:uid="{00000000-0005-0000-0000-0000588C0000}"/>
    <cellStyle name="Note 5 21 6 2 3" xfId="16929" xr:uid="{00000000-0005-0000-0000-0000598C0000}"/>
    <cellStyle name="Note 5 21 6 2 3 2" xfId="34364" xr:uid="{00000000-0005-0000-0000-00005A8C0000}"/>
    <cellStyle name="Note 5 21 6 2 3 3" xfId="48817" xr:uid="{00000000-0005-0000-0000-00005B8C0000}"/>
    <cellStyle name="Note 5 21 6 2 4" xfId="22559" xr:uid="{00000000-0005-0000-0000-00005C8C0000}"/>
    <cellStyle name="Note 5 21 6 2 5" xfId="37012" xr:uid="{00000000-0005-0000-0000-00005D8C0000}"/>
    <cellStyle name="Note 5 21 6 3" xfId="7585" xr:uid="{00000000-0005-0000-0000-00005E8C0000}"/>
    <cellStyle name="Note 5 21 6 3 2" xfId="25020" xr:uid="{00000000-0005-0000-0000-00005F8C0000}"/>
    <cellStyle name="Note 5 21 6 3 3" xfId="39473" xr:uid="{00000000-0005-0000-0000-0000608C0000}"/>
    <cellStyle name="Note 5 21 6 4" xfId="10026" xr:uid="{00000000-0005-0000-0000-0000618C0000}"/>
    <cellStyle name="Note 5 21 6 4 2" xfId="27461" xr:uid="{00000000-0005-0000-0000-0000628C0000}"/>
    <cellStyle name="Note 5 21 6 4 3" xfId="41914" xr:uid="{00000000-0005-0000-0000-0000638C0000}"/>
    <cellStyle name="Note 5 21 6 5" xfId="12446" xr:uid="{00000000-0005-0000-0000-0000648C0000}"/>
    <cellStyle name="Note 5 21 6 5 2" xfId="29881" xr:uid="{00000000-0005-0000-0000-0000658C0000}"/>
    <cellStyle name="Note 5 21 6 5 3" xfId="44334" xr:uid="{00000000-0005-0000-0000-0000668C0000}"/>
    <cellStyle name="Note 5 21 6 6" xfId="19453" xr:uid="{00000000-0005-0000-0000-0000678C0000}"/>
    <cellStyle name="Note 5 21 7" xfId="2613" xr:uid="{00000000-0005-0000-0000-0000688C0000}"/>
    <cellStyle name="Note 5 21 7 2" xfId="5124" xr:uid="{00000000-0005-0000-0000-0000698C0000}"/>
    <cellStyle name="Note 5 21 7 2 2" xfId="22560" xr:uid="{00000000-0005-0000-0000-00006A8C0000}"/>
    <cellStyle name="Note 5 21 7 2 3" xfId="37013" xr:uid="{00000000-0005-0000-0000-00006B8C0000}"/>
    <cellStyle name="Note 5 21 7 3" xfId="7586" xr:uid="{00000000-0005-0000-0000-00006C8C0000}"/>
    <cellStyle name="Note 5 21 7 3 2" xfId="25021" xr:uid="{00000000-0005-0000-0000-00006D8C0000}"/>
    <cellStyle name="Note 5 21 7 3 3" xfId="39474" xr:uid="{00000000-0005-0000-0000-00006E8C0000}"/>
    <cellStyle name="Note 5 21 7 4" xfId="10027" xr:uid="{00000000-0005-0000-0000-00006F8C0000}"/>
    <cellStyle name="Note 5 21 7 4 2" xfId="27462" xr:uid="{00000000-0005-0000-0000-0000708C0000}"/>
    <cellStyle name="Note 5 21 7 4 3" xfId="41915" xr:uid="{00000000-0005-0000-0000-0000718C0000}"/>
    <cellStyle name="Note 5 21 7 5" xfId="12447" xr:uid="{00000000-0005-0000-0000-0000728C0000}"/>
    <cellStyle name="Note 5 21 7 5 2" xfId="29882" xr:uid="{00000000-0005-0000-0000-0000738C0000}"/>
    <cellStyle name="Note 5 21 7 5 3" xfId="44335" xr:uid="{00000000-0005-0000-0000-0000748C0000}"/>
    <cellStyle name="Note 5 21 7 6" xfId="15423" xr:uid="{00000000-0005-0000-0000-0000758C0000}"/>
    <cellStyle name="Note 5 21 7 6 2" xfId="32858" xr:uid="{00000000-0005-0000-0000-0000768C0000}"/>
    <cellStyle name="Note 5 21 7 6 3" xfId="47311" xr:uid="{00000000-0005-0000-0000-0000778C0000}"/>
    <cellStyle name="Note 5 21 7 7" xfId="19454" xr:uid="{00000000-0005-0000-0000-0000788C0000}"/>
    <cellStyle name="Note 5 21 7 8" xfId="20585" xr:uid="{00000000-0005-0000-0000-0000798C0000}"/>
    <cellStyle name="Note 5 21 8" xfId="5109" xr:uid="{00000000-0005-0000-0000-00007A8C0000}"/>
    <cellStyle name="Note 5 21 8 2" xfId="14457" xr:uid="{00000000-0005-0000-0000-00007B8C0000}"/>
    <cellStyle name="Note 5 21 8 2 2" xfId="31892" xr:uid="{00000000-0005-0000-0000-00007C8C0000}"/>
    <cellStyle name="Note 5 21 8 2 3" xfId="46345" xr:uid="{00000000-0005-0000-0000-00007D8C0000}"/>
    <cellStyle name="Note 5 21 8 3" xfId="16918" xr:uid="{00000000-0005-0000-0000-00007E8C0000}"/>
    <cellStyle name="Note 5 21 8 3 2" xfId="34353" xr:uid="{00000000-0005-0000-0000-00007F8C0000}"/>
    <cellStyle name="Note 5 21 8 3 3" xfId="48806" xr:uid="{00000000-0005-0000-0000-0000808C0000}"/>
    <cellStyle name="Note 5 21 8 4" xfId="22545" xr:uid="{00000000-0005-0000-0000-0000818C0000}"/>
    <cellStyle name="Note 5 21 8 5" xfId="36998" xr:uid="{00000000-0005-0000-0000-0000828C0000}"/>
    <cellStyle name="Note 5 21 9" xfId="7571" xr:uid="{00000000-0005-0000-0000-0000838C0000}"/>
    <cellStyle name="Note 5 21 9 2" xfId="25006" xr:uid="{00000000-0005-0000-0000-0000848C0000}"/>
    <cellStyle name="Note 5 21 9 3" xfId="39459" xr:uid="{00000000-0005-0000-0000-0000858C0000}"/>
    <cellStyle name="Note 5 22" xfId="2614" xr:uid="{00000000-0005-0000-0000-0000868C0000}"/>
    <cellStyle name="Note 5 22 10" xfId="10028" xr:uid="{00000000-0005-0000-0000-0000878C0000}"/>
    <cellStyle name="Note 5 22 10 2" xfId="27463" xr:uid="{00000000-0005-0000-0000-0000888C0000}"/>
    <cellStyle name="Note 5 22 10 3" xfId="41916" xr:uid="{00000000-0005-0000-0000-0000898C0000}"/>
    <cellStyle name="Note 5 22 11" xfId="12448" xr:uid="{00000000-0005-0000-0000-00008A8C0000}"/>
    <cellStyle name="Note 5 22 11 2" xfId="29883" xr:uid="{00000000-0005-0000-0000-00008B8C0000}"/>
    <cellStyle name="Note 5 22 11 3" xfId="44336" xr:uid="{00000000-0005-0000-0000-00008C8C0000}"/>
    <cellStyle name="Note 5 22 12" xfId="19455" xr:uid="{00000000-0005-0000-0000-00008D8C0000}"/>
    <cellStyle name="Note 5 22 2" xfId="2615" xr:uid="{00000000-0005-0000-0000-00008E8C0000}"/>
    <cellStyle name="Note 5 22 2 2" xfId="2616" xr:uid="{00000000-0005-0000-0000-00008F8C0000}"/>
    <cellStyle name="Note 5 22 2 2 2" xfId="5127" xr:uid="{00000000-0005-0000-0000-0000908C0000}"/>
    <cellStyle name="Note 5 22 2 2 2 2" xfId="14471" xr:uid="{00000000-0005-0000-0000-0000918C0000}"/>
    <cellStyle name="Note 5 22 2 2 2 2 2" xfId="31906" xr:uid="{00000000-0005-0000-0000-0000928C0000}"/>
    <cellStyle name="Note 5 22 2 2 2 2 3" xfId="46359" xr:uid="{00000000-0005-0000-0000-0000938C0000}"/>
    <cellStyle name="Note 5 22 2 2 2 3" xfId="16932" xr:uid="{00000000-0005-0000-0000-0000948C0000}"/>
    <cellStyle name="Note 5 22 2 2 2 3 2" xfId="34367" xr:uid="{00000000-0005-0000-0000-0000958C0000}"/>
    <cellStyle name="Note 5 22 2 2 2 3 3" xfId="48820" xr:uid="{00000000-0005-0000-0000-0000968C0000}"/>
    <cellStyle name="Note 5 22 2 2 2 4" xfId="22563" xr:uid="{00000000-0005-0000-0000-0000978C0000}"/>
    <cellStyle name="Note 5 22 2 2 2 5" xfId="37016" xr:uid="{00000000-0005-0000-0000-0000988C0000}"/>
    <cellStyle name="Note 5 22 2 2 3" xfId="7589" xr:uid="{00000000-0005-0000-0000-0000998C0000}"/>
    <cellStyle name="Note 5 22 2 2 3 2" xfId="25024" xr:uid="{00000000-0005-0000-0000-00009A8C0000}"/>
    <cellStyle name="Note 5 22 2 2 3 3" xfId="39477" xr:uid="{00000000-0005-0000-0000-00009B8C0000}"/>
    <cellStyle name="Note 5 22 2 2 4" xfId="10030" xr:uid="{00000000-0005-0000-0000-00009C8C0000}"/>
    <cellStyle name="Note 5 22 2 2 4 2" xfId="27465" xr:uid="{00000000-0005-0000-0000-00009D8C0000}"/>
    <cellStyle name="Note 5 22 2 2 4 3" xfId="41918" xr:uid="{00000000-0005-0000-0000-00009E8C0000}"/>
    <cellStyle name="Note 5 22 2 2 5" xfId="12450" xr:uid="{00000000-0005-0000-0000-00009F8C0000}"/>
    <cellStyle name="Note 5 22 2 2 5 2" xfId="29885" xr:uid="{00000000-0005-0000-0000-0000A08C0000}"/>
    <cellStyle name="Note 5 22 2 2 5 3" xfId="44338" xr:uid="{00000000-0005-0000-0000-0000A18C0000}"/>
    <cellStyle name="Note 5 22 2 2 6" xfId="19457" xr:uid="{00000000-0005-0000-0000-0000A28C0000}"/>
    <cellStyle name="Note 5 22 2 3" xfId="2617" xr:uid="{00000000-0005-0000-0000-0000A38C0000}"/>
    <cellStyle name="Note 5 22 2 3 2" xfId="5128" xr:uid="{00000000-0005-0000-0000-0000A48C0000}"/>
    <cellStyle name="Note 5 22 2 3 2 2" xfId="14472" xr:uid="{00000000-0005-0000-0000-0000A58C0000}"/>
    <cellStyle name="Note 5 22 2 3 2 2 2" xfId="31907" xr:uid="{00000000-0005-0000-0000-0000A68C0000}"/>
    <cellStyle name="Note 5 22 2 3 2 2 3" xfId="46360" xr:uid="{00000000-0005-0000-0000-0000A78C0000}"/>
    <cellStyle name="Note 5 22 2 3 2 3" xfId="16933" xr:uid="{00000000-0005-0000-0000-0000A88C0000}"/>
    <cellStyle name="Note 5 22 2 3 2 3 2" xfId="34368" xr:uid="{00000000-0005-0000-0000-0000A98C0000}"/>
    <cellStyle name="Note 5 22 2 3 2 3 3" xfId="48821" xr:uid="{00000000-0005-0000-0000-0000AA8C0000}"/>
    <cellStyle name="Note 5 22 2 3 2 4" xfId="22564" xr:uid="{00000000-0005-0000-0000-0000AB8C0000}"/>
    <cellStyle name="Note 5 22 2 3 2 5" xfId="37017" xr:uid="{00000000-0005-0000-0000-0000AC8C0000}"/>
    <cellStyle name="Note 5 22 2 3 3" xfId="7590" xr:uid="{00000000-0005-0000-0000-0000AD8C0000}"/>
    <cellStyle name="Note 5 22 2 3 3 2" xfId="25025" xr:uid="{00000000-0005-0000-0000-0000AE8C0000}"/>
    <cellStyle name="Note 5 22 2 3 3 3" xfId="39478" xr:uid="{00000000-0005-0000-0000-0000AF8C0000}"/>
    <cellStyle name="Note 5 22 2 3 4" xfId="10031" xr:uid="{00000000-0005-0000-0000-0000B08C0000}"/>
    <cellStyle name="Note 5 22 2 3 4 2" xfId="27466" xr:uid="{00000000-0005-0000-0000-0000B18C0000}"/>
    <cellStyle name="Note 5 22 2 3 4 3" xfId="41919" xr:uid="{00000000-0005-0000-0000-0000B28C0000}"/>
    <cellStyle name="Note 5 22 2 3 5" xfId="12451" xr:uid="{00000000-0005-0000-0000-0000B38C0000}"/>
    <cellStyle name="Note 5 22 2 3 5 2" xfId="29886" xr:uid="{00000000-0005-0000-0000-0000B48C0000}"/>
    <cellStyle name="Note 5 22 2 3 5 3" xfId="44339" xr:uid="{00000000-0005-0000-0000-0000B58C0000}"/>
    <cellStyle name="Note 5 22 2 3 6" xfId="19458" xr:uid="{00000000-0005-0000-0000-0000B68C0000}"/>
    <cellStyle name="Note 5 22 2 4" xfId="2618" xr:uid="{00000000-0005-0000-0000-0000B78C0000}"/>
    <cellStyle name="Note 5 22 2 4 2" xfId="5129" xr:uid="{00000000-0005-0000-0000-0000B88C0000}"/>
    <cellStyle name="Note 5 22 2 4 2 2" xfId="22565" xr:uid="{00000000-0005-0000-0000-0000B98C0000}"/>
    <cellStyle name="Note 5 22 2 4 2 3" xfId="37018" xr:uid="{00000000-0005-0000-0000-0000BA8C0000}"/>
    <cellStyle name="Note 5 22 2 4 3" xfId="7591" xr:uid="{00000000-0005-0000-0000-0000BB8C0000}"/>
    <cellStyle name="Note 5 22 2 4 3 2" xfId="25026" xr:uid="{00000000-0005-0000-0000-0000BC8C0000}"/>
    <cellStyle name="Note 5 22 2 4 3 3" xfId="39479" xr:uid="{00000000-0005-0000-0000-0000BD8C0000}"/>
    <cellStyle name="Note 5 22 2 4 4" xfId="10032" xr:uid="{00000000-0005-0000-0000-0000BE8C0000}"/>
    <cellStyle name="Note 5 22 2 4 4 2" xfId="27467" xr:uid="{00000000-0005-0000-0000-0000BF8C0000}"/>
    <cellStyle name="Note 5 22 2 4 4 3" xfId="41920" xr:uid="{00000000-0005-0000-0000-0000C08C0000}"/>
    <cellStyle name="Note 5 22 2 4 5" xfId="12452" xr:uid="{00000000-0005-0000-0000-0000C18C0000}"/>
    <cellStyle name="Note 5 22 2 4 5 2" xfId="29887" xr:uid="{00000000-0005-0000-0000-0000C28C0000}"/>
    <cellStyle name="Note 5 22 2 4 5 3" xfId="44340" xr:uid="{00000000-0005-0000-0000-0000C38C0000}"/>
    <cellStyle name="Note 5 22 2 4 6" xfId="15424" xr:uid="{00000000-0005-0000-0000-0000C48C0000}"/>
    <cellStyle name="Note 5 22 2 4 6 2" xfId="32859" xr:uid="{00000000-0005-0000-0000-0000C58C0000}"/>
    <cellStyle name="Note 5 22 2 4 6 3" xfId="47312" xr:uid="{00000000-0005-0000-0000-0000C68C0000}"/>
    <cellStyle name="Note 5 22 2 4 7" xfId="19459" xr:uid="{00000000-0005-0000-0000-0000C78C0000}"/>
    <cellStyle name="Note 5 22 2 4 8" xfId="20586" xr:uid="{00000000-0005-0000-0000-0000C88C0000}"/>
    <cellStyle name="Note 5 22 2 5" xfId="5126" xr:uid="{00000000-0005-0000-0000-0000C98C0000}"/>
    <cellStyle name="Note 5 22 2 5 2" xfId="14470" xr:uid="{00000000-0005-0000-0000-0000CA8C0000}"/>
    <cellStyle name="Note 5 22 2 5 2 2" xfId="31905" xr:uid="{00000000-0005-0000-0000-0000CB8C0000}"/>
    <cellStyle name="Note 5 22 2 5 2 3" xfId="46358" xr:uid="{00000000-0005-0000-0000-0000CC8C0000}"/>
    <cellStyle name="Note 5 22 2 5 3" xfId="16931" xr:uid="{00000000-0005-0000-0000-0000CD8C0000}"/>
    <cellStyle name="Note 5 22 2 5 3 2" xfId="34366" xr:uid="{00000000-0005-0000-0000-0000CE8C0000}"/>
    <cellStyle name="Note 5 22 2 5 3 3" xfId="48819" xr:uid="{00000000-0005-0000-0000-0000CF8C0000}"/>
    <cellStyle name="Note 5 22 2 5 4" xfId="22562" xr:uid="{00000000-0005-0000-0000-0000D08C0000}"/>
    <cellStyle name="Note 5 22 2 5 5" xfId="37015" xr:uid="{00000000-0005-0000-0000-0000D18C0000}"/>
    <cellStyle name="Note 5 22 2 6" xfId="7588" xr:uid="{00000000-0005-0000-0000-0000D28C0000}"/>
    <cellStyle name="Note 5 22 2 6 2" xfId="25023" xr:uid="{00000000-0005-0000-0000-0000D38C0000}"/>
    <cellStyle name="Note 5 22 2 6 3" xfId="39476" xr:uid="{00000000-0005-0000-0000-0000D48C0000}"/>
    <cellStyle name="Note 5 22 2 7" xfId="10029" xr:uid="{00000000-0005-0000-0000-0000D58C0000}"/>
    <cellStyle name="Note 5 22 2 7 2" xfId="27464" xr:uid="{00000000-0005-0000-0000-0000D68C0000}"/>
    <cellStyle name="Note 5 22 2 7 3" xfId="41917" xr:uid="{00000000-0005-0000-0000-0000D78C0000}"/>
    <cellStyle name="Note 5 22 2 8" xfId="12449" xr:uid="{00000000-0005-0000-0000-0000D88C0000}"/>
    <cellStyle name="Note 5 22 2 8 2" xfId="29884" xr:uid="{00000000-0005-0000-0000-0000D98C0000}"/>
    <cellStyle name="Note 5 22 2 8 3" xfId="44337" xr:uid="{00000000-0005-0000-0000-0000DA8C0000}"/>
    <cellStyle name="Note 5 22 2 9" xfId="19456" xr:uid="{00000000-0005-0000-0000-0000DB8C0000}"/>
    <cellStyle name="Note 5 22 3" xfId="2619" xr:uid="{00000000-0005-0000-0000-0000DC8C0000}"/>
    <cellStyle name="Note 5 22 3 2" xfId="2620" xr:uid="{00000000-0005-0000-0000-0000DD8C0000}"/>
    <cellStyle name="Note 5 22 3 2 2" xfId="5131" xr:uid="{00000000-0005-0000-0000-0000DE8C0000}"/>
    <cellStyle name="Note 5 22 3 2 2 2" xfId="14474" xr:uid="{00000000-0005-0000-0000-0000DF8C0000}"/>
    <cellStyle name="Note 5 22 3 2 2 2 2" xfId="31909" xr:uid="{00000000-0005-0000-0000-0000E08C0000}"/>
    <cellStyle name="Note 5 22 3 2 2 2 3" xfId="46362" xr:uid="{00000000-0005-0000-0000-0000E18C0000}"/>
    <cellStyle name="Note 5 22 3 2 2 3" xfId="16935" xr:uid="{00000000-0005-0000-0000-0000E28C0000}"/>
    <cellStyle name="Note 5 22 3 2 2 3 2" xfId="34370" xr:uid="{00000000-0005-0000-0000-0000E38C0000}"/>
    <cellStyle name="Note 5 22 3 2 2 3 3" xfId="48823" xr:uid="{00000000-0005-0000-0000-0000E48C0000}"/>
    <cellStyle name="Note 5 22 3 2 2 4" xfId="22567" xr:uid="{00000000-0005-0000-0000-0000E58C0000}"/>
    <cellStyle name="Note 5 22 3 2 2 5" xfId="37020" xr:uid="{00000000-0005-0000-0000-0000E68C0000}"/>
    <cellStyle name="Note 5 22 3 2 3" xfId="7593" xr:uid="{00000000-0005-0000-0000-0000E78C0000}"/>
    <cellStyle name="Note 5 22 3 2 3 2" xfId="25028" xr:uid="{00000000-0005-0000-0000-0000E88C0000}"/>
    <cellStyle name="Note 5 22 3 2 3 3" xfId="39481" xr:uid="{00000000-0005-0000-0000-0000E98C0000}"/>
    <cellStyle name="Note 5 22 3 2 4" xfId="10034" xr:uid="{00000000-0005-0000-0000-0000EA8C0000}"/>
    <cellStyle name="Note 5 22 3 2 4 2" xfId="27469" xr:uid="{00000000-0005-0000-0000-0000EB8C0000}"/>
    <cellStyle name="Note 5 22 3 2 4 3" xfId="41922" xr:uid="{00000000-0005-0000-0000-0000EC8C0000}"/>
    <cellStyle name="Note 5 22 3 2 5" xfId="12454" xr:uid="{00000000-0005-0000-0000-0000ED8C0000}"/>
    <cellStyle name="Note 5 22 3 2 5 2" xfId="29889" xr:uid="{00000000-0005-0000-0000-0000EE8C0000}"/>
    <cellStyle name="Note 5 22 3 2 5 3" xfId="44342" xr:uid="{00000000-0005-0000-0000-0000EF8C0000}"/>
    <cellStyle name="Note 5 22 3 2 6" xfId="19461" xr:uid="{00000000-0005-0000-0000-0000F08C0000}"/>
    <cellStyle name="Note 5 22 3 3" xfId="2621" xr:uid="{00000000-0005-0000-0000-0000F18C0000}"/>
    <cellStyle name="Note 5 22 3 3 2" xfId="5132" xr:uid="{00000000-0005-0000-0000-0000F28C0000}"/>
    <cellStyle name="Note 5 22 3 3 2 2" xfId="14475" xr:uid="{00000000-0005-0000-0000-0000F38C0000}"/>
    <cellStyle name="Note 5 22 3 3 2 2 2" xfId="31910" xr:uid="{00000000-0005-0000-0000-0000F48C0000}"/>
    <cellStyle name="Note 5 22 3 3 2 2 3" xfId="46363" xr:uid="{00000000-0005-0000-0000-0000F58C0000}"/>
    <cellStyle name="Note 5 22 3 3 2 3" xfId="16936" xr:uid="{00000000-0005-0000-0000-0000F68C0000}"/>
    <cellStyle name="Note 5 22 3 3 2 3 2" xfId="34371" xr:uid="{00000000-0005-0000-0000-0000F78C0000}"/>
    <cellStyle name="Note 5 22 3 3 2 3 3" xfId="48824" xr:uid="{00000000-0005-0000-0000-0000F88C0000}"/>
    <cellStyle name="Note 5 22 3 3 2 4" xfId="22568" xr:uid="{00000000-0005-0000-0000-0000F98C0000}"/>
    <cellStyle name="Note 5 22 3 3 2 5" xfId="37021" xr:uid="{00000000-0005-0000-0000-0000FA8C0000}"/>
    <cellStyle name="Note 5 22 3 3 3" xfId="7594" xr:uid="{00000000-0005-0000-0000-0000FB8C0000}"/>
    <cellStyle name="Note 5 22 3 3 3 2" xfId="25029" xr:uid="{00000000-0005-0000-0000-0000FC8C0000}"/>
    <cellStyle name="Note 5 22 3 3 3 3" xfId="39482" xr:uid="{00000000-0005-0000-0000-0000FD8C0000}"/>
    <cellStyle name="Note 5 22 3 3 4" xfId="10035" xr:uid="{00000000-0005-0000-0000-0000FE8C0000}"/>
    <cellStyle name="Note 5 22 3 3 4 2" xfId="27470" xr:uid="{00000000-0005-0000-0000-0000FF8C0000}"/>
    <cellStyle name="Note 5 22 3 3 4 3" xfId="41923" xr:uid="{00000000-0005-0000-0000-0000008D0000}"/>
    <cellStyle name="Note 5 22 3 3 5" xfId="12455" xr:uid="{00000000-0005-0000-0000-0000018D0000}"/>
    <cellStyle name="Note 5 22 3 3 5 2" xfId="29890" xr:uid="{00000000-0005-0000-0000-0000028D0000}"/>
    <cellStyle name="Note 5 22 3 3 5 3" xfId="44343" xr:uid="{00000000-0005-0000-0000-0000038D0000}"/>
    <cellStyle name="Note 5 22 3 3 6" xfId="19462" xr:uid="{00000000-0005-0000-0000-0000048D0000}"/>
    <cellStyle name="Note 5 22 3 4" xfId="2622" xr:uid="{00000000-0005-0000-0000-0000058D0000}"/>
    <cellStyle name="Note 5 22 3 4 2" xfId="5133" xr:uid="{00000000-0005-0000-0000-0000068D0000}"/>
    <cellStyle name="Note 5 22 3 4 2 2" xfId="22569" xr:uid="{00000000-0005-0000-0000-0000078D0000}"/>
    <cellStyle name="Note 5 22 3 4 2 3" xfId="37022" xr:uid="{00000000-0005-0000-0000-0000088D0000}"/>
    <cellStyle name="Note 5 22 3 4 3" xfId="7595" xr:uid="{00000000-0005-0000-0000-0000098D0000}"/>
    <cellStyle name="Note 5 22 3 4 3 2" xfId="25030" xr:uid="{00000000-0005-0000-0000-00000A8D0000}"/>
    <cellStyle name="Note 5 22 3 4 3 3" xfId="39483" xr:uid="{00000000-0005-0000-0000-00000B8D0000}"/>
    <cellStyle name="Note 5 22 3 4 4" xfId="10036" xr:uid="{00000000-0005-0000-0000-00000C8D0000}"/>
    <cellStyle name="Note 5 22 3 4 4 2" xfId="27471" xr:uid="{00000000-0005-0000-0000-00000D8D0000}"/>
    <cellStyle name="Note 5 22 3 4 4 3" xfId="41924" xr:uid="{00000000-0005-0000-0000-00000E8D0000}"/>
    <cellStyle name="Note 5 22 3 4 5" xfId="12456" xr:uid="{00000000-0005-0000-0000-00000F8D0000}"/>
    <cellStyle name="Note 5 22 3 4 5 2" xfId="29891" xr:uid="{00000000-0005-0000-0000-0000108D0000}"/>
    <cellStyle name="Note 5 22 3 4 5 3" xfId="44344" xr:uid="{00000000-0005-0000-0000-0000118D0000}"/>
    <cellStyle name="Note 5 22 3 4 6" xfId="15425" xr:uid="{00000000-0005-0000-0000-0000128D0000}"/>
    <cellStyle name="Note 5 22 3 4 6 2" xfId="32860" xr:uid="{00000000-0005-0000-0000-0000138D0000}"/>
    <cellStyle name="Note 5 22 3 4 6 3" xfId="47313" xr:uid="{00000000-0005-0000-0000-0000148D0000}"/>
    <cellStyle name="Note 5 22 3 4 7" xfId="19463" xr:uid="{00000000-0005-0000-0000-0000158D0000}"/>
    <cellStyle name="Note 5 22 3 4 8" xfId="20587" xr:uid="{00000000-0005-0000-0000-0000168D0000}"/>
    <cellStyle name="Note 5 22 3 5" xfId="5130" xr:uid="{00000000-0005-0000-0000-0000178D0000}"/>
    <cellStyle name="Note 5 22 3 5 2" xfId="14473" xr:uid="{00000000-0005-0000-0000-0000188D0000}"/>
    <cellStyle name="Note 5 22 3 5 2 2" xfId="31908" xr:uid="{00000000-0005-0000-0000-0000198D0000}"/>
    <cellStyle name="Note 5 22 3 5 2 3" xfId="46361" xr:uid="{00000000-0005-0000-0000-00001A8D0000}"/>
    <cellStyle name="Note 5 22 3 5 3" xfId="16934" xr:uid="{00000000-0005-0000-0000-00001B8D0000}"/>
    <cellStyle name="Note 5 22 3 5 3 2" xfId="34369" xr:uid="{00000000-0005-0000-0000-00001C8D0000}"/>
    <cellStyle name="Note 5 22 3 5 3 3" xfId="48822" xr:uid="{00000000-0005-0000-0000-00001D8D0000}"/>
    <cellStyle name="Note 5 22 3 5 4" xfId="22566" xr:uid="{00000000-0005-0000-0000-00001E8D0000}"/>
    <cellStyle name="Note 5 22 3 5 5" xfId="37019" xr:uid="{00000000-0005-0000-0000-00001F8D0000}"/>
    <cellStyle name="Note 5 22 3 6" xfId="7592" xr:uid="{00000000-0005-0000-0000-0000208D0000}"/>
    <cellStyle name="Note 5 22 3 6 2" xfId="25027" xr:uid="{00000000-0005-0000-0000-0000218D0000}"/>
    <cellStyle name="Note 5 22 3 6 3" xfId="39480" xr:uid="{00000000-0005-0000-0000-0000228D0000}"/>
    <cellStyle name="Note 5 22 3 7" xfId="10033" xr:uid="{00000000-0005-0000-0000-0000238D0000}"/>
    <cellStyle name="Note 5 22 3 7 2" xfId="27468" xr:uid="{00000000-0005-0000-0000-0000248D0000}"/>
    <cellStyle name="Note 5 22 3 7 3" xfId="41921" xr:uid="{00000000-0005-0000-0000-0000258D0000}"/>
    <cellStyle name="Note 5 22 3 8" xfId="12453" xr:uid="{00000000-0005-0000-0000-0000268D0000}"/>
    <cellStyle name="Note 5 22 3 8 2" xfId="29888" xr:uid="{00000000-0005-0000-0000-0000278D0000}"/>
    <cellStyle name="Note 5 22 3 8 3" xfId="44341" xr:uid="{00000000-0005-0000-0000-0000288D0000}"/>
    <cellStyle name="Note 5 22 3 9" xfId="19460" xr:uid="{00000000-0005-0000-0000-0000298D0000}"/>
    <cellStyle name="Note 5 22 4" xfId="2623" xr:uid="{00000000-0005-0000-0000-00002A8D0000}"/>
    <cellStyle name="Note 5 22 4 2" xfId="2624" xr:uid="{00000000-0005-0000-0000-00002B8D0000}"/>
    <cellStyle name="Note 5 22 4 2 2" xfId="5135" xr:uid="{00000000-0005-0000-0000-00002C8D0000}"/>
    <cellStyle name="Note 5 22 4 2 2 2" xfId="14477" xr:uid="{00000000-0005-0000-0000-00002D8D0000}"/>
    <cellStyle name="Note 5 22 4 2 2 2 2" xfId="31912" xr:uid="{00000000-0005-0000-0000-00002E8D0000}"/>
    <cellStyle name="Note 5 22 4 2 2 2 3" xfId="46365" xr:uid="{00000000-0005-0000-0000-00002F8D0000}"/>
    <cellStyle name="Note 5 22 4 2 2 3" xfId="16938" xr:uid="{00000000-0005-0000-0000-0000308D0000}"/>
    <cellStyle name="Note 5 22 4 2 2 3 2" xfId="34373" xr:uid="{00000000-0005-0000-0000-0000318D0000}"/>
    <cellStyle name="Note 5 22 4 2 2 3 3" xfId="48826" xr:uid="{00000000-0005-0000-0000-0000328D0000}"/>
    <cellStyle name="Note 5 22 4 2 2 4" xfId="22571" xr:uid="{00000000-0005-0000-0000-0000338D0000}"/>
    <cellStyle name="Note 5 22 4 2 2 5" xfId="37024" xr:uid="{00000000-0005-0000-0000-0000348D0000}"/>
    <cellStyle name="Note 5 22 4 2 3" xfId="7597" xr:uid="{00000000-0005-0000-0000-0000358D0000}"/>
    <cellStyle name="Note 5 22 4 2 3 2" xfId="25032" xr:uid="{00000000-0005-0000-0000-0000368D0000}"/>
    <cellStyle name="Note 5 22 4 2 3 3" xfId="39485" xr:uid="{00000000-0005-0000-0000-0000378D0000}"/>
    <cellStyle name="Note 5 22 4 2 4" xfId="10038" xr:uid="{00000000-0005-0000-0000-0000388D0000}"/>
    <cellStyle name="Note 5 22 4 2 4 2" xfId="27473" xr:uid="{00000000-0005-0000-0000-0000398D0000}"/>
    <cellStyle name="Note 5 22 4 2 4 3" xfId="41926" xr:uid="{00000000-0005-0000-0000-00003A8D0000}"/>
    <cellStyle name="Note 5 22 4 2 5" xfId="12458" xr:uid="{00000000-0005-0000-0000-00003B8D0000}"/>
    <cellStyle name="Note 5 22 4 2 5 2" xfId="29893" xr:uid="{00000000-0005-0000-0000-00003C8D0000}"/>
    <cellStyle name="Note 5 22 4 2 5 3" xfId="44346" xr:uid="{00000000-0005-0000-0000-00003D8D0000}"/>
    <cellStyle name="Note 5 22 4 2 6" xfId="19465" xr:uid="{00000000-0005-0000-0000-00003E8D0000}"/>
    <cellStyle name="Note 5 22 4 3" xfId="2625" xr:uid="{00000000-0005-0000-0000-00003F8D0000}"/>
    <cellStyle name="Note 5 22 4 3 2" xfId="5136" xr:uid="{00000000-0005-0000-0000-0000408D0000}"/>
    <cellStyle name="Note 5 22 4 3 2 2" xfId="14478" xr:uid="{00000000-0005-0000-0000-0000418D0000}"/>
    <cellStyle name="Note 5 22 4 3 2 2 2" xfId="31913" xr:uid="{00000000-0005-0000-0000-0000428D0000}"/>
    <cellStyle name="Note 5 22 4 3 2 2 3" xfId="46366" xr:uid="{00000000-0005-0000-0000-0000438D0000}"/>
    <cellStyle name="Note 5 22 4 3 2 3" xfId="16939" xr:uid="{00000000-0005-0000-0000-0000448D0000}"/>
    <cellStyle name="Note 5 22 4 3 2 3 2" xfId="34374" xr:uid="{00000000-0005-0000-0000-0000458D0000}"/>
    <cellStyle name="Note 5 22 4 3 2 3 3" xfId="48827" xr:uid="{00000000-0005-0000-0000-0000468D0000}"/>
    <cellStyle name="Note 5 22 4 3 2 4" xfId="22572" xr:uid="{00000000-0005-0000-0000-0000478D0000}"/>
    <cellStyle name="Note 5 22 4 3 2 5" xfId="37025" xr:uid="{00000000-0005-0000-0000-0000488D0000}"/>
    <cellStyle name="Note 5 22 4 3 3" xfId="7598" xr:uid="{00000000-0005-0000-0000-0000498D0000}"/>
    <cellStyle name="Note 5 22 4 3 3 2" xfId="25033" xr:uid="{00000000-0005-0000-0000-00004A8D0000}"/>
    <cellStyle name="Note 5 22 4 3 3 3" xfId="39486" xr:uid="{00000000-0005-0000-0000-00004B8D0000}"/>
    <cellStyle name="Note 5 22 4 3 4" xfId="10039" xr:uid="{00000000-0005-0000-0000-00004C8D0000}"/>
    <cellStyle name="Note 5 22 4 3 4 2" xfId="27474" xr:uid="{00000000-0005-0000-0000-00004D8D0000}"/>
    <cellStyle name="Note 5 22 4 3 4 3" xfId="41927" xr:uid="{00000000-0005-0000-0000-00004E8D0000}"/>
    <cellStyle name="Note 5 22 4 3 5" xfId="12459" xr:uid="{00000000-0005-0000-0000-00004F8D0000}"/>
    <cellStyle name="Note 5 22 4 3 5 2" xfId="29894" xr:uid="{00000000-0005-0000-0000-0000508D0000}"/>
    <cellStyle name="Note 5 22 4 3 5 3" xfId="44347" xr:uid="{00000000-0005-0000-0000-0000518D0000}"/>
    <cellStyle name="Note 5 22 4 3 6" xfId="19466" xr:uid="{00000000-0005-0000-0000-0000528D0000}"/>
    <cellStyle name="Note 5 22 4 4" xfId="2626" xr:uid="{00000000-0005-0000-0000-0000538D0000}"/>
    <cellStyle name="Note 5 22 4 4 2" xfId="5137" xr:uid="{00000000-0005-0000-0000-0000548D0000}"/>
    <cellStyle name="Note 5 22 4 4 2 2" xfId="22573" xr:uid="{00000000-0005-0000-0000-0000558D0000}"/>
    <cellStyle name="Note 5 22 4 4 2 3" xfId="37026" xr:uid="{00000000-0005-0000-0000-0000568D0000}"/>
    <cellStyle name="Note 5 22 4 4 3" xfId="7599" xr:uid="{00000000-0005-0000-0000-0000578D0000}"/>
    <cellStyle name="Note 5 22 4 4 3 2" xfId="25034" xr:uid="{00000000-0005-0000-0000-0000588D0000}"/>
    <cellStyle name="Note 5 22 4 4 3 3" xfId="39487" xr:uid="{00000000-0005-0000-0000-0000598D0000}"/>
    <cellStyle name="Note 5 22 4 4 4" xfId="10040" xr:uid="{00000000-0005-0000-0000-00005A8D0000}"/>
    <cellStyle name="Note 5 22 4 4 4 2" xfId="27475" xr:uid="{00000000-0005-0000-0000-00005B8D0000}"/>
    <cellStyle name="Note 5 22 4 4 4 3" xfId="41928" xr:uid="{00000000-0005-0000-0000-00005C8D0000}"/>
    <cellStyle name="Note 5 22 4 4 5" xfId="12460" xr:uid="{00000000-0005-0000-0000-00005D8D0000}"/>
    <cellStyle name="Note 5 22 4 4 5 2" xfId="29895" xr:uid="{00000000-0005-0000-0000-00005E8D0000}"/>
    <cellStyle name="Note 5 22 4 4 5 3" xfId="44348" xr:uid="{00000000-0005-0000-0000-00005F8D0000}"/>
    <cellStyle name="Note 5 22 4 4 6" xfId="15426" xr:uid="{00000000-0005-0000-0000-0000608D0000}"/>
    <cellStyle name="Note 5 22 4 4 6 2" xfId="32861" xr:uid="{00000000-0005-0000-0000-0000618D0000}"/>
    <cellStyle name="Note 5 22 4 4 6 3" xfId="47314" xr:uid="{00000000-0005-0000-0000-0000628D0000}"/>
    <cellStyle name="Note 5 22 4 4 7" xfId="19467" xr:uid="{00000000-0005-0000-0000-0000638D0000}"/>
    <cellStyle name="Note 5 22 4 4 8" xfId="20588" xr:uid="{00000000-0005-0000-0000-0000648D0000}"/>
    <cellStyle name="Note 5 22 4 5" xfId="5134" xr:uid="{00000000-0005-0000-0000-0000658D0000}"/>
    <cellStyle name="Note 5 22 4 5 2" xfId="14476" xr:uid="{00000000-0005-0000-0000-0000668D0000}"/>
    <cellStyle name="Note 5 22 4 5 2 2" xfId="31911" xr:uid="{00000000-0005-0000-0000-0000678D0000}"/>
    <cellStyle name="Note 5 22 4 5 2 3" xfId="46364" xr:uid="{00000000-0005-0000-0000-0000688D0000}"/>
    <cellStyle name="Note 5 22 4 5 3" xfId="16937" xr:uid="{00000000-0005-0000-0000-0000698D0000}"/>
    <cellStyle name="Note 5 22 4 5 3 2" xfId="34372" xr:uid="{00000000-0005-0000-0000-00006A8D0000}"/>
    <cellStyle name="Note 5 22 4 5 3 3" xfId="48825" xr:uid="{00000000-0005-0000-0000-00006B8D0000}"/>
    <cellStyle name="Note 5 22 4 5 4" xfId="22570" xr:uid="{00000000-0005-0000-0000-00006C8D0000}"/>
    <cellStyle name="Note 5 22 4 5 5" xfId="37023" xr:uid="{00000000-0005-0000-0000-00006D8D0000}"/>
    <cellStyle name="Note 5 22 4 6" xfId="7596" xr:uid="{00000000-0005-0000-0000-00006E8D0000}"/>
    <cellStyle name="Note 5 22 4 6 2" xfId="25031" xr:uid="{00000000-0005-0000-0000-00006F8D0000}"/>
    <cellStyle name="Note 5 22 4 6 3" xfId="39484" xr:uid="{00000000-0005-0000-0000-0000708D0000}"/>
    <cellStyle name="Note 5 22 4 7" xfId="10037" xr:uid="{00000000-0005-0000-0000-0000718D0000}"/>
    <cellStyle name="Note 5 22 4 7 2" xfId="27472" xr:uid="{00000000-0005-0000-0000-0000728D0000}"/>
    <cellStyle name="Note 5 22 4 7 3" xfId="41925" xr:uid="{00000000-0005-0000-0000-0000738D0000}"/>
    <cellStyle name="Note 5 22 4 8" xfId="12457" xr:uid="{00000000-0005-0000-0000-0000748D0000}"/>
    <cellStyle name="Note 5 22 4 8 2" xfId="29892" xr:uid="{00000000-0005-0000-0000-0000758D0000}"/>
    <cellStyle name="Note 5 22 4 8 3" xfId="44345" xr:uid="{00000000-0005-0000-0000-0000768D0000}"/>
    <cellStyle name="Note 5 22 4 9" xfId="19464" xr:uid="{00000000-0005-0000-0000-0000778D0000}"/>
    <cellStyle name="Note 5 22 5" xfId="2627" xr:uid="{00000000-0005-0000-0000-0000788D0000}"/>
    <cellStyle name="Note 5 22 5 2" xfId="5138" xr:uid="{00000000-0005-0000-0000-0000798D0000}"/>
    <cellStyle name="Note 5 22 5 2 2" xfId="14479" xr:uid="{00000000-0005-0000-0000-00007A8D0000}"/>
    <cellStyle name="Note 5 22 5 2 2 2" xfId="31914" xr:uid="{00000000-0005-0000-0000-00007B8D0000}"/>
    <cellStyle name="Note 5 22 5 2 2 3" xfId="46367" xr:uid="{00000000-0005-0000-0000-00007C8D0000}"/>
    <cellStyle name="Note 5 22 5 2 3" xfId="16940" xr:uid="{00000000-0005-0000-0000-00007D8D0000}"/>
    <cellStyle name="Note 5 22 5 2 3 2" xfId="34375" xr:uid="{00000000-0005-0000-0000-00007E8D0000}"/>
    <cellStyle name="Note 5 22 5 2 3 3" xfId="48828" xr:uid="{00000000-0005-0000-0000-00007F8D0000}"/>
    <cellStyle name="Note 5 22 5 2 4" xfId="22574" xr:uid="{00000000-0005-0000-0000-0000808D0000}"/>
    <cellStyle name="Note 5 22 5 2 5" xfId="37027" xr:uid="{00000000-0005-0000-0000-0000818D0000}"/>
    <cellStyle name="Note 5 22 5 3" xfId="7600" xr:uid="{00000000-0005-0000-0000-0000828D0000}"/>
    <cellStyle name="Note 5 22 5 3 2" xfId="25035" xr:uid="{00000000-0005-0000-0000-0000838D0000}"/>
    <cellStyle name="Note 5 22 5 3 3" xfId="39488" xr:uid="{00000000-0005-0000-0000-0000848D0000}"/>
    <cellStyle name="Note 5 22 5 4" xfId="10041" xr:uid="{00000000-0005-0000-0000-0000858D0000}"/>
    <cellStyle name="Note 5 22 5 4 2" xfId="27476" xr:uid="{00000000-0005-0000-0000-0000868D0000}"/>
    <cellStyle name="Note 5 22 5 4 3" xfId="41929" xr:uid="{00000000-0005-0000-0000-0000878D0000}"/>
    <cellStyle name="Note 5 22 5 5" xfId="12461" xr:uid="{00000000-0005-0000-0000-0000888D0000}"/>
    <cellStyle name="Note 5 22 5 5 2" xfId="29896" xr:uid="{00000000-0005-0000-0000-0000898D0000}"/>
    <cellStyle name="Note 5 22 5 5 3" xfId="44349" xr:uid="{00000000-0005-0000-0000-00008A8D0000}"/>
    <cellStyle name="Note 5 22 5 6" xfId="19468" xr:uid="{00000000-0005-0000-0000-00008B8D0000}"/>
    <cellStyle name="Note 5 22 6" xfId="2628" xr:uid="{00000000-0005-0000-0000-00008C8D0000}"/>
    <cellStyle name="Note 5 22 6 2" xfId="5139" xr:uid="{00000000-0005-0000-0000-00008D8D0000}"/>
    <cellStyle name="Note 5 22 6 2 2" xfId="14480" xr:uid="{00000000-0005-0000-0000-00008E8D0000}"/>
    <cellStyle name="Note 5 22 6 2 2 2" xfId="31915" xr:uid="{00000000-0005-0000-0000-00008F8D0000}"/>
    <cellStyle name="Note 5 22 6 2 2 3" xfId="46368" xr:uid="{00000000-0005-0000-0000-0000908D0000}"/>
    <cellStyle name="Note 5 22 6 2 3" xfId="16941" xr:uid="{00000000-0005-0000-0000-0000918D0000}"/>
    <cellStyle name="Note 5 22 6 2 3 2" xfId="34376" xr:uid="{00000000-0005-0000-0000-0000928D0000}"/>
    <cellStyle name="Note 5 22 6 2 3 3" xfId="48829" xr:uid="{00000000-0005-0000-0000-0000938D0000}"/>
    <cellStyle name="Note 5 22 6 2 4" xfId="22575" xr:uid="{00000000-0005-0000-0000-0000948D0000}"/>
    <cellStyle name="Note 5 22 6 2 5" xfId="37028" xr:uid="{00000000-0005-0000-0000-0000958D0000}"/>
    <cellStyle name="Note 5 22 6 3" xfId="7601" xr:uid="{00000000-0005-0000-0000-0000968D0000}"/>
    <cellStyle name="Note 5 22 6 3 2" xfId="25036" xr:uid="{00000000-0005-0000-0000-0000978D0000}"/>
    <cellStyle name="Note 5 22 6 3 3" xfId="39489" xr:uid="{00000000-0005-0000-0000-0000988D0000}"/>
    <cellStyle name="Note 5 22 6 4" xfId="10042" xr:uid="{00000000-0005-0000-0000-0000998D0000}"/>
    <cellStyle name="Note 5 22 6 4 2" xfId="27477" xr:uid="{00000000-0005-0000-0000-00009A8D0000}"/>
    <cellStyle name="Note 5 22 6 4 3" xfId="41930" xr:uid="{00000000-0005-0000-0000-00009B8D0000}"/>
    <cellStyle name="Note 5 22 6 5" xfId="12462" xr:uid="{00000000-0005-0000-0000-00009C8D0000}"/>
    <cellStyle name="Note 5 22 6 5 2" xfId="29897" xr:uid="{00000000-0005-0000-0000-00009D8D0000}"/>
    <cellStyle name="Note 5 22 6 5 3" xfId="44350" xr:uid="{00000000-0005-0000-0000-00009E8D0000}"/>
    <cellStyle name="Note 5 22 6 6" xfId="19469" xr:uid="{00000000-0005-0000-0000-00009F8D0000}"/>
    <cellStyle name="Note 5 22 7" xfId="2629" xr:uid="{00000000-0005-0000-0000-0000A08D0000}"/>
    <cellStyle name="Note 5 22 7 2" xfId="5140" xr:uid="{00000000-0005-0000-0000-0000A18D0000}"/>
    <cellStyle name="Note 5 22 7 2 2" xfId="22576" xr:uid="{00000000-0005-0000-0000-0000A28D0000}"/>
    <cellStyle name="Note 5 22 7 2 3" xfId="37029" xr:uid="{00000000-0005-0000-0000-0000A38D0000}"/>
    <cellStyle name="Note 5 22 7 3" xfId="7602" xr:uid="{00000000-0005-0000-0000-0000A48D0000}"/>
    <cellStyle name="Note 5 22 7 3 2" xfId="25037" xr:uid="{00000000-0005-0000-0000-0000A58D0000}"/>
    <cellStyle name="Note 5 22 7 3 3" xfId="39490" xr:uid="{00000000-0005-0000-0000-0000A68D0000}"/>
    <cellStyle name="Note 5 22 7 4" xfId="10043" xr:uid="{00000000-0005-0000-0000-0000A78D0000}"/>
    <cellStyle name="Note 5 22 7 4 2" xfId="27478" xr:uid="{00000000-0005-0000-0000-0000A88D0000}"/>
    <cellStyle name="Note 5 22 7 4 3" xfId="41931" xr:uid="{00000000-0005-0000-0000-0000A98D0000}"/>
    <cellStyle name="Note 5 22 7 5" xfId="12463" xr:uid="{00000000-0005-0000-0000-0000AA8D0000}"/>
    <cellStyle name="Note 5 22 7 5 2" xfId="29898" xr:uid="{00000000-0005-0000-0000-0000AB8D0000}"/>
    <cellStyle name="Note 5 22 7 5 3" xfId="44351" xr:uid="{00000000-0005-0000-0000-0000AC8D0000}"/>
    <cellStyle name="Note 5 22 7 6" xfId="15427" xr:uid="{00000000-0005-0000-0000-0000AD8D0000}"/>
    <cellStyle name="Note 5 22 7 6 2" xfId="32862" xr:uid="{00000000-0005-0000-0000-0000AE8D0000}"/>
    <cellStyle name="Note 5 22 7 6 3" xfId="47315" xr:uid="{00000000-0005-0000-0000-0000AF8D0000}"/>
    <cellStyle name="Note 5 22 7 7" xfId="19470" xr:uid="{00000000-0005-0000-0000-0000B08D0000}"/>
    <cellStyle name="Note 5 22 7 8" xfId="20589" xr:uid="{00000000-0005-0000-0000-0000B18D0000}"/>
    <cellStyle name="Note 5 22 8" xfId="5125" xr:uid="{00000000-0005-0000-0000-0000B28D0000}"/>
    <cellStyle name="Note 5 22 8 2" xfId="14469" xr:uid="{00000000-0005-0000-0000-0000B38D0000}"/>
    <cellStyle name="Note 5 22 8 2 2" xfId="31904" xr:uid="{00000000-0005-0000-0000-0000B48D0000}"/>
    <cellStyle name="Note 5 22 8 2 3" xfId="46357" xr:uid="{00000000-0005-0000-0000-0000B58D0000}"/>
    <cellStyle name="Note 5 22 8 3" xfId="16930" xr:uid="{00000000-0005-0000-0000-0000B68D0000}"/>
    <cellStyle name="Note 5 22 8 3 2" xfId="34365" xr:uid="{00000000-0005-0000-0000-0000B78D0000}"/>
    <cellStyle name="Note 5 22 8 3 3" xfId="48818" xr:uid="{00000000-0005-0000-0000-0000B88D0000}"/>
    <cellStyle name="Note 5 22 8 4" xfId="22561" xr:uid="{00000000-0005-0000-0000-0000B98D0000}"/>
    <cellStyle name="Note 5 22 8 5" xfId="37014" xr:uid="{00000000-0005-0000-0000-0000BA8D0000}"/>
    <cellStyle name="Note 5 22 9" xfId="7587" xr:uid="{00000000-0005-0000-0000-0000BB8D0000}"/>
    <cellStyle name="Note 5 22 9 2" xfId="25022" xr:uid="{00000000-0005-0000-0000-0000BC8D0000}"/>
    <cellStyle name="Note 5 22 9 3" xfId="39475" xr:uid="{00000000-0005-0000-0000-0000BD8D0000}"/>
    <cellStyle name="Note 5 23" xfId="2630" xr:uid="{00000000-0005-0000-0000-0000BE8D0000}"/>
    <cellStyle name="Note 5 23 10" xfId="10044" xr:uid="{00000000-0005-0000-0000-0000BF8D0000}"/>
    <cellStyle name="Note 5 23 10 2" xfId="27479" xr:uid="{00000000-0005-0000-0000-0000C08D0000}"/>
    <cellStyle name="Note 5 23 10 3" xfId="41932" xr:uid="{00000000-0005-0000-0000-0000C18D0000}"/>
    <cellStyle name="Note 5 23 11" xfId="12464" xr:uid="{00000000-0005-0000-0000-0000C28D0000}"/>
    <cellStyle name="Note 5 23 11 2" xfId="29899" xr:uid="{00000000-0005-0000-0000-0000C38D0000}"/>
    <cellStyle name="Note 5 23 11 3" xfId="44352" xr:uid="{00000000-0005-0000-0000-0000C48D0000}"/>
    <cellStyle name="Note 5 23 12" xfId="19471" xr:uid="{00000000-0005-0000-0000-0000C58D0000}"/>
    <cellStyle name="Note 5 23 2" xfId="2631" xr:uid="{00000000-0005-0000-0000-0000C68D0000}"/>
    <cellStyle name="Note 5 23 2 2" xfId="2632" xr:uid="{00000000-0005-0000-0000-0000C78D0000}"/>
    <cellStyle name="Note 5 23 2 2 2" xfId="5143" xr:uid="{00000000-0005-0000-0000-0000C88D0000}"/>
    <cellStyle name="Note 5 23 2 2 2 2" xfId="14483" xr:uid="{00000000-0005-0000-0000-0000C98D0000}"/>
    <cellStyle name="Note 5 23 2 2 2 2 2" xfId="31918" xr:uid="{00000000-0005-0000-0000-0000CA8D0000}"/>
    <cellStyle name="Note 5 23 2 2 2 2 3" xfId="46371" xr:uid="{00000000-0005-0000-0000-0000CB8D0000}"/>
    <cellStyle name="Note 5 23 2 2 2 3" xfId="16944" xr:uid="{00000000-0005-0000-0000-0000CC8D0000}"/>
    <cellStyle name="Note 5 23 2 2 2 3 2" xfId="34379" xr:uid="{00000000-0005-0000-0000-0000CD8D0000}"/>
    <cellStyle name="Note 5 23 2 2 2 3 3" xfId="48832" xr:uid="{00000000-0005-0000-0000-0000CE8D0000}"/>
    <cellStyle name="Note 5 23 2 2 2 4" xfId="22579" xr:uid="{00000000-0005-0000-0000-0000CF8D0000}"/>
    <cellStyle name="Note 5 23 2 2 2 5" xfId="37032" xr:uid="{00000000-0005-0000-0000-0000D08D0000}"/>
    <cellStyle name="Note 5 23 2 2 3" xfId="7605" xr:uid="{00000000-0005-0000-0000-0000D18D0000}"/>
    <cellStyle name="Note 5 23 2 2 3 2" xfId="25040" xr:uid="{00000000-0005-0000-0000-0000D28D0000}"/>
    <cellStyle name="Note 5 23 2 2 3 3" xfId="39493" xr:uid="{00000000-0005-0000-0000-0000D38D0000}"/>
    <cellStyle name="Note 5 23 2 2 4" xfId="10046" xr:uid="{00000000-0005-0000-0000-0000D48D0000}"/>
    <cellStyle name="Note 5 23 2 2 4 2" xfId="27481" xr:uid="{00000000-0005-0000-0000-0000D58D0000}"/>
    <cellStyle name="Note 5 23 2 2 4 3" xfId="41934" xr:uid="{00000000-0005-0000-0000-0000D68D0000}"/>
    <cellStyle name="Note 5 23 2 2 5" xfId="12466" xr:uid="{00000000-0005-0000-0000-0000D78D0000}"/>
    <cellStyle name="Note 5 23 2 2 5 2" xfId="29901" xr:uid="{00000000-0005-0000-0000-0000D88D0000}"/>
    <cellStyle name="Note 5 23 2 2 5 3" xfId="44354" xr:uid="{00000000-0005-0000-0000-0000D98D0000}"/>
    <cellStyle name="Note 5 23 2 2 6" xfId="19473" xr:uid="{00000000-0005-0000-0000-0000DA8D0000}"/>
    <cellStyle name="Note 5 23 2 3" xfId="2633" xr:uid="{00000000-0005-0000-0000-0000DB8D0000}"/>
    <cellStyle name="Note 5 23 2 3 2" xfId="5144" xr:uid="{00000000-0005-0000-0000-0000DC8D0000}"/>
    <cellStyle name="Note 5 23 2 3 2 2" xfId="14484" xr:uid="{00000000-0005-0000-0000-0000DD8D0000}"/>
    <cellStyle name="Note 5 23 2 3 2 2 2" xfId="31919" xr:uid="{00000000-0005-0000-0000-0000DE8D0000}"/>
    <cellStyle name="Note 5 23 2 3 2 2 3" xfId="46372" xr:uid="{00000000-0005-0000-0000-0000DF8D0000}"/>
    <cellStyle name="Note 5 23 2 3 2 3" xfId="16945" xr:uid="{00000000-0005-0000-0000-0000E08D0000}"/>
    <cellStyle name="Note 5 23 2 3 2 3 2" xfId="34380" xr:uid="{00000000-0005-0000-0000-0000E18D0000}"/>
    <cellStyle name="Note 5 23 2 3 2 3 3" xfId="48833" xr:uid="{00000000-0005-0000-0000-0000E28D0000}"/>
    <cellStyle name="Note 5 23 2 3 2 4" xfId="22580" xr:uid="{00000000-0005-0000-0000-0000E38D0000}"/>
    <cellStyle name="Note 5 23 2 3 2 5" xfId="37033" xr:uid="{00000000-0005-0000-0000-0000E48D0000}"/>
    <cellStyle name="Note 5 23 2 3 3" xfId="7606" xr:uid="{00000000-0005-0000-0000-0000E58D0000}"/>
    <cellStyle name="Note 5 23 2 3 3 2" xfId="25041" xr:uid="{00000000-0005-0000-0000-0000E68D0000}"/>
    <cellStyle name="Note 5 23 2 3 3 3" xfId="39494" xr:uid="{00000000-0005-0000-0000-0000E78D0000}"/>
    <cellStyle name="Note 5 23 2 3 4" xfId="10047" xr:uid="{00000000-0005-0000-0000-0000E88D0000}"/>
    <cellStyle name="Note 5 23 2 3 4 2" xfId="27482" xr:uid="{00000000-0005-0000-0000-0000E98D0000}"/>
    <cellStyle name="Note 5 23 2 3 4 3" xfId="41935" xr:uid="{00000000-0005-0000-0000-0000EA8D0000}"/>
    <cellStyle name="Note 5 23 2 3 5" xfId="12467" xr:uid="{00000000-0005-0000-0000-0000EB8D0000}"/>
    <cellStyle name="Note 5 23 2 3 5 2" xfId="29902" xr:uid="{00000000-0005-0000-0000-0000EC8D0000}"/>
    <cellStyle name="Note 5 23 2 3 5 3" xfId="44355" xr:uid="{00000000-0005-0000-0000-0000ED8D0000}"/>
    <cellStyle name="Note 5 23 2 3 6" xfId="19474" xr:uid="{00000000-0005-0000-0000-0000EE8D0000}"/>
    <cellStyle name="Note 5 23 2 4" xfId="2634" xr:uid="{00000000-0005-0000-0000-0000EF8D0000}"/>
    <cellStyle name="Note 5 23 2 4 2" xfId="5145" xr:uid="{00000000-0005-0000-0000-0000F08D0000}"/>
    <cellStyle name="Note 5 23 2 4 2 2" xfId="22581" xr:uid="{00000000-0005-0000-0000-0000F18D0000}"/>
    <cellStyle name="Note 5 23 2 4 2 3" xfId="37034" xr:uid="{00000000-0005-0000-0000-0000F28D0000}"/>
    <cellStyle name="Note 5 23 2 4 3" xfId="7607" xr:uid="{00000000-0005-0000-0000-0000F38D0000}"/>
    <cellStyle name="Note 5 23 2 4 3 2" xfId="25042" xr:uid="{00000000-0005-0000-0000-0000F48D0000}"/>
    <cellStyle name="Note 5 23 2 4 3 3" xfId="39495" xr:uid="{00000000-0005-0000-0000-0000F58D0000}"/>
    <cellStyle name="Note 5 23 2 4 4" xfId="10048" xr:uid="{00000000-0005-0000-0000-0000F68D0000}"/>
    <cellStyle name="Note 5 23 2 4 4 2" xfId="27483" xr:uid="{00000000-0005-0000-0000-0000F78D0000}"/>
    <cellStyle name="Note 5 23 2 4 4 3" xfId="41936" xr:uid="{00000000-0005-0000-0000-0000F88D0000}"/>
    <cellStyle name="Note 5 23 2 4 5" xfId="12468" xr:uid="{00000000-0005-0000-0000-0000F98D0000}"/>
    <cellStyle name="Note 5 23 2 4 5 2" xfId="29903" xr:uid="{00000000-0005-0000-0000-0000FA8D0000}"/>
    <cellStyle name="Note 5 23 2 4 5 3" xfId="44356" xr:uid="{00000000-0005-0000-0000-0000FB8D0000}"/>
    <cellStyle name="Note 5 23 2 4 6" xfId="15428" xr:uid="{00000000-0005-0000-0000-0000FC8D0000}"/>
    <cellStyle name="Note 5 23 2 4 6 2" xfId="32863" xr:uid="{00000000-0005-0000-0000-0000FD8D0000}"/>
    <cellStyle name="Note 5 23 2 4 6 3" xfId="47316" xr:uid="{00000000-0005-0000-0000-0000FE8D0000}"/>
    <cellStyle name="Note 5 23 2 4 7" xfId="19475" xr:uid="{00000000-0005-0000-0000-0000FF8D0000}"/>
    <cellStyle name="Note 5 23 2 4 8" xfId="20590" xr:uid="{00000000-0005-0000-0000-0000008E0000}"/>
    <cellStyle name="Note 5 23 2 5" xfId="5142" xr:uid="{00000000-0005-0000-0000-0000018E0000}"/>
    <cellStyle name="Note 5 23 2 5 2" xfId="14482" xr:uid="{00000000-0005-0000-0000-0000028E0000}"/>
    <cellStyle name="Note 5 23 2 5 2 2" xfId="31917" xr:uid="{00000000-0005-0000-0000-0000038E0000}"/>
    <cellStyle name="Note 5 23 2 5 2 3" xfId="46370" xr:uid="{00000000-0005-0000-0000-0000048E0000}"/>
    <cellStyle name="Note 5 23 2 5 3" xfId="16943" xr:uid="{00000000-0005-0000-0000-0000058E0000}"/>
    <cellStyle name="Note 5 23 2 5 3 2" xfId="34378" xr:uid="{00000000-0005-0000-0000-0000068E0000}"/>
    <cellStyle name="Note 5 23 2 5 3 3" xfId="48831" xr:uid="{00000000-0005-0000-0000-0000078E0000}"/>
    <cellStyle name="Note 5 23 2 5 4" xfId="22578" xr:uid="{00000000-0005-0000-0000-0000088E0000}"/>
    <cellStyle name="Note 5 23 2 5 5" xfId="37031" xr:uid="{00000000-0005-0000-0000-0000098E0000}"/>
    <cellStyle name="Note 5 23 2 6" xfId="7604" xr:uid="{00000000-0005-0000-0000-00000A8E0000}"/>
    <cellStyle name="Note 5 23 2 6 2" xfId="25039" xr:uid="{00000000-0005-0000-0000-00000B8E0000}"/>
    <cellStyle name="Note 5 23 2 6 3" xfId="39492" xr:uid="{00000000-0005-0000-0000-00000C8E0000}"/>
    <cellStyle name="Note 5 23 2 7" xfId="10045" xr:uid="{00000000-0005-0000-0000-00000D8E0000}"/>
    <cellStyle name="Note 5 23 2 7 2" xfId="27480" xr:uid="{00000000-0005-0000-0000-00000E8E0000}"/>
    <cellStyle name="Note 5 23 2 7 3" xfId="41933" xr:uid="{00000000-0005-0000-0000-00000F8E0000}"/>
    <cellStyle name="Note 5 23 2 8" xfId="12465" xr:uid="{00000000-0005-0000-0000-0000108E0000}"/>
    <cellStyle name="Note 5 23 2 8 2" xfId="29900" xr:uid="{00000000-0005-0000-0000-0000118E0000}"/>
    <cellStyle name="Note 5 23 2 8 3" xfId="44353" xr:uid="{00000000-0005-0000-0000-0000128E0000}"/>
    <cellStyle name="Note 5 23 2 9" xfId="19472" xr:uid="{00000000-0005-0000-0000-0000138E0000}"/>
    <cellStyle name="Note 5 23 3" xfId="2635" xr:uid="{00000000-0005-0000-0000-0000148E0000}"/>
    <cellStyle name="Note 5 23 3 2" xfId="2636" xr:uid="{00000000-0005-0000-0000-0000158E0000}"/>
    <cellStyle name="Note 5 23 3 2 2" xfId="5147" xr:uid="{00000000-0005-0000-0000-0000168E0000}"/>
    <cellStyle name="Note 5 23 3 2 2 2" xfId="14486" xr:uid="{00000000-0005-0000-0000-0000178E0000}"/>
    <cellStyle name="Note 5 23 3 2 2 2 2" xfId="31921" xr:uid="{00000000-0005-0000-0000-0000188E0000}"/>
    <cellStyle name="Note 5 23 3 2 2 2 3" xfId="46374" xr:uid="{00000000-0005-0000-0000-0000198E0000}"/>
    <cellStyle name="Note 5 23 3 2 2 3" xfId="16947" xr:uid="{00000000-0005-0000-0000-00001A8E0000}"/>
    <cellStyle name="Note 5 23 3 2 2 3 2" xfId="34382" xr:uid="{00000000-0005-0000-0000-00001B8E0000}"/>
    <cellStyle name="Note 5 23 3 2 2 3 3" xfId="48835" xr:uid="{00000000-0005-0000-0000-00001C8E0000}"/>
    <cellStyle name="Note 5 23 3 2 2 4" xfId="22583" xr:uid="{00000000-0005-0000-0000-00001D8E0000}"/>
    <cellStyle name="Note 5 23 3 2 2 5" xfId="37036" xr:uid="{00000000-0005-0000-0000-00001E8E0000}"/>
    <cellStyle name="Note 5 23 3 2 3" xfId="7609" xr:uid="{00000000-0005-0000-0000-00001F8E0000}"/>
    <cellStyle name="Note 5 23 3 2 3 2" xfId="25044" xr:uid="{00000000-0005-0000-0000-0000208E0000}"/>
    <cellStyle name="Note 5 23 3 2 3 3" xfId="39497" xr:uid="{00000000-0005-0000-0000-0000218E0000}"/>
    <cellStyle name="Note 5 23 3 2 4" xfId="10050" xr:uid="{00000000-0005-0000-0000-0000228E0000}"/>
    <cellStyle name="Note 5 23 3 2 4 2" xfId="27485" xr:uid="{00000000-0005-0000-0000-0000238E0000}"/>
    <cellStyle name="Note 5 23 3 2 4 3" xfId="41938" xr:uid="{00000000-0005-0000-0000-0000248E0000}"/>
    <cellStyle name="Note 5 23 3 2 5" xfId="12470" xr:uid="{00000000-0005-0000-0000-0000258E0000}"/>
    <cellStyle name="Note 5 23 3 2 5 2" xfId="29905" xr:uid="{00000000-0005-0000-0000-0000268E0000}"/>
    <cellStyle name="Note 5 23 3 2 5 3" xfId="44358" xr:uid="{00000000-0005-0000-0000-0000278E0000}"/>
    <cellStyle name="Note 5 23 3 2 6" xfId="19477" xr:uid="{00000000-0005-0000-0000-0000288E0000}"/>
    <cellStyle name="Note 5 23 3 3" xfId="2637" xr:uid="{00000000-0005-0000-0000-0000298E0000}"/>
    <cellStyle name="Note 5 23 3 3 2" xfId="5148" xr:uid="{00000000-0005-0000-0000-00002A8E0000}"/>
    <cellStyle name="Note 5 23 3 3 2 2" xfId="14487" xr:uid="{00000000-0005-0000-0000-00002B8E0000}"/>
    <cellStyle name="Note 5 23 3 3 2 2 2" xfId="31922" xr:uid="{00000000-0005-0000-0000-00002C8E0000}"/>
    <cellStyle name="Note 5 23 3 3 2 2 3" xfId="46375" xr:uid="{00000000-0005-0000-0000-00002D8E0000}"/>
    <cellStyle name="Note 5 23 3 3 2 3" xfId="16948" xr:uid="{00000000-0005-0000-0000-00002E8E0000}"/>
    <cellStyle name="Note 5 23 3 3 2 3 2" xfId="34383" xr:uid="{00000000-0005-0000-0000-00002F8E0000}"/>
    <cellStyle name="Note 5 23 3 3 2 3 3" xfId="48836" xr:uid="{00000000-0005-0000-0000-0000308E0000}"/>
    <cellStyle name="Note 5 23 3 3 2 4" xfId="22584" xr:uid="{00000000-0005-0000-0000-0000318E0000}"/>
    <cellStyle name="Note 5 23 3 3 2 5" xfId="37037" xr:uid="{00000000-0005-0000-0000-0000328E0000}"/>
    <cellStyle name="Note 5 23 3 3 3" xfId="7610" xr:uid="{00000000-0005-0000-0000-0000338E0000}"/>
    <cellStyle name="Note 5 23 3 3 3 2" xfId="25045" xr:uid="{00000000-0005-0000-0000-0000348E0000}"/>
    <cellStyle name="Note 5 23 3 3 3 3" xfId="39498" xr:uid="{00000000-0005-0000-0000-0000358E0000}"/>
    <cellStyle name="Note 5 23 3 3 4" xfId="10051" xr:uid="{00000000-0005-0000-0000-0000368E0000}"/>
    <cellStyle name="Note 5 23 3 3 4 2" xfId="27486" xr:uid="{00000000-0005-0000-0000-0000378E0000}"/>
    <cellStyle name="Note 5 23 3 3 4 3" xfId="41939" xr:uid="{00000000-0005-0000-0000-0000388E0000}"/>
    <cellStyle name="Note 5 23 3 3 5" xfId="12471" xr:uid="{00000000-0005-0000-0000-0000398E0000}"/>
    <cellStyle name="Note 5 23 3 3 5 2" xfId="29906" xr:uid="{00000000-0005-0000-0000-00003A8E0000}"/>
    <cellStyle name="Note 5 23 3 3 5 3" xfId="44359" xr:uid="{00000000-0005-0000-0000-00003B8E0000}"/>
    <cellStyle name="Note 5 23 3 3 6" xfId="19478" xr:uid="{00000000-0005-0000-0000-00003C8E0000}"/>
    <cellStyle name="Note 5 23 3 4" xfId="2638" xr:uid="{00000000-0005-0000-0000-00003D8E0000}"/>
    <cellStyle name="Note 5 23 3 4 2" xfId="5149" xr:uid="{00000000-0005-0000-0000-00003E8E0000}"/>
    <cellStyle name="Note 5 23 3 4 2 2" xfId="22585" xr:uid="{00000000-0005-0000-0000-00003F8E0000}"/>
    <cellStyle name="Note 5 23 3 4 2 3" xfId="37038" xr:uid="{00000000-0005-0000-0000-0000408E0000}"/>
    <cellStyle name="Note 5 23 3 4 3" xfId="7611" xr:uid="{00000000-0005-0000-0000-0000418E0000}"/>
    <cellStyle name="Note 5 23 3 4 3 2" xfId="25046" xr:uid="{00000000-0005-0000-0000-0000428E0000}"/>
    <cellStyle name="Note 5 23 3 4 3 3" xfId="39499" xr:uid="{00000000-0005-0000-0000-0000438E0000}"/>
    <cellStyle name="Note 5 23 3 4 4" xfId="10052" xr:uid="{00000000-0005-0000-0000-0000448E0000}"/>
    <cellStyle name="Note 5 23 3 4 4 2" xfId="27487" xr:uid="{00000000-0005-0000-0000-0000458E0000}"/>
    <cellStyle name="Note 5 23 3 4 4 3" xfId="41940" xr:uid="{00000000-0005-0000-0000-0000468E0000}"/>
    <cellStyle name="Note 5 23 3 4 5" xfId="12472" xr:uid="{00000000-0005-0000-0000-0000478E0000}"/>
    <cellStyle name="Note 5 23 3 4 5 2" xfId="29907" xr:uid="{00000000-0005-0000-0000-0000488E0000}"/>
    <cellStyle name="Note 5 23 3 4 5 3" xfId="44360" xr:uid="{00000000-0005-0000-0000-0000498E0000}"/>
    <cellStyle name="Note 5 23 3 4 6" xfId="15429" xr:uid="{00000000-0005-0000-0000-00004A8E0000}"/>
    <cellStyle name="Note 5 23 3 4 6 2" xfId="32864" xr:uid="{00000000-0005-0000-0000-00004B8E0000}"/>
    <cellStyle name="Note 5 23 3 4 6 3" xfId="47317" xr:uid="{00000000-0005-0000-0000-00004C8E0000}"/>
    <cellStyle name="Note 5 23 3 4 7" xfId="19479" xr:uid="{00000000-0005-0000-0000-00004D8E0000}"/>
    <cellStyle name="Note 5 23 3 4 8" xfId="20591" xr:uid="{00000000-0005-0000-0000-00004E8E0000}"/>
    <cellStyle name="Note 5 23 3 5" xfId="5146" xr:uid="{00000000-0005-0000-0000-00004F8E0000}"/>
    <cellStyle name="Note 5 23 3 5 2" xfId="14485" xr:uid="{00000000-0005-0000-0000-0000508E0000}"/>
    <cellStyle name="Note 5 23 3 5 2 2" xfId="31920" xr:uid="{00000000-0005-0000-0000-0000518E0000}"/>
    <cellStyle name="Note 5 23 3 5 2 3" xfId="46373" xr:uid="{00000000-0005-0000-0000-0000528E0000}"/>
    <cellStyle name="Note 5 23 3 5 3" xfId="16946" xr:uid="{00000000-0005-0000-0000-0000538E0000}"/>
    <cellStyle name="Note 5 23 3 5 3 2" xfId="34381" xr:uid="{00000000-0005-0000-0000-0000548E0000}"/>
    <cellStyle name="Note 5 23 3 5 3 3" xfId="48834" xr:uid="{00000000-0005-0000-0000-0000558E0000}"/>
    <cellStyle name="Note 5 23 3 5 4" xfId="22582" xr:uid="{00000000-0005-0000-0000-0000568E0000}"/>
    <cellStyle name="Note 5 23 3 5 5" xfId="37035" xr:uid="{00000000-0005-0000-0000-0000578E0000}"/>
    <cellStyle name="Note 5 23 3 6" xfId="7608" xr:uid="{00000000-0005-0000-0000-0000588E0000}"/>
    <cellStyle name="Note 5 23 3 6 2" xfId="25043" xr:uid="{00000000-0005-0000-0000-0000598E0000}"/>
    <cellStyle name="Note 5 23 3 6 3" xfId="39496" xr:uid="{00000000-0005-0000-0000-00005A8E0000}"/>
    <cellStyle name="Note 5 23 3 7" xfId="10049" xr:uid="{00000000-0005-0000-0000-00005B8E0000}"/>
    <cellStyle name="Note 5 23 3 7 2" xfId="27484" xr:uid="{00000000-0005-0000-0000-00005C8E0000}"/>
    <cellStyle name="Note 5 23 3 7 3" xfId="41937" xr:uid="{00000000-0005-0000-0000-00005D8E0000}"/>
    <cellStyle name="Note 5 23 3 8" xfId="12469" xr:uid="{00000000-0005-0000-0000-00005E8E0000}"/>
    <cellStyle name="Note 5 23 3 8 2" xfId="29904" xr:uid="{00000000-0005-0000-0000-00005F8E0000}"/>
    <cellStyle name="Note 5 23 3 8 3" xfId="44357" xr:uid="{00000000-0005-0000-0000-0000608E0000}"/>
    <cellStyle name="Note 5 23 3 9" xfId="19476" xr:uid="{00000000-0005-0000-0000-0000618E0000}"/>
    <cellStyle name="Note 5 23 4" xfId="2639" xr:uid="{00000000-0005-0000-0000-0000628E0000}"/>
    <cellStyle name="Note 5 23 4 2" xfId="2640" xr:uid="{00000000-0005-0000-0000-0000638E0000}"/>
    <cellStyle name="Note 5 23 4 2 2" xfId="5151" xr:uid="{00000000-0005-0000-0000-0000648E0000}"/>
    <cellStyle name="Note 5 23 4 2 2 2" xfId="14489" xr:uid="{00000000-0005-0000-0000-0000658E0000}"/>
    <cellStyle name="Note 5 23 4 2 2 2 2" xfId="31924" xr:uid="{00000000-0005-0000-0000-0000668E0000}"/>
    <cellStyle name="Note 5 23 4 2 2 2 3" xfId="46377" xr:uid="{00000000-0005-0000-0000-0000678E0000}"/>
    <cellStyle name="Note 5 23 4 2 2 3" xfId="16950" xr:uid="{00000000-0005-0000-0000-0000688E0000}"/>
    <cellStyle name="Note 5 23 4 2 2 3 2" xfId="34385" xr:uid="{00000000-0005-0000-0000-0000698E0000}"/>
    <cellStyle name="Note 5 23 4 2 2 3 3" xfId="48838" xr:uid="{00000000-0005-0000-0000-00006A8E0000}"/>
    <cellStyle name="Note 5 23 4 2 2 4" xfId="22587" xr:uid="{00000000-0005-0000-0000-00006B8E0000}"/>
    <cellStyle name="Note 5 23 4 2 2 5" xfId="37040" xr:uid="{00000000-0005-0000-0000-00006C8E0000}"/>
    <cellStyle name="Note 5 23 4 2 3" xfId="7613" xr:uid="{00000000-0005-0000-0000-00006D8E0000}"/>
    <cellStyle name="Note 5 23 4 2 3 2" xfId="25048" xr:uid="{00000000-0005-0000-0000-00006E8E0000}"/>
    <cellStyle name="Note 5 23 4 2 3 3" xfId="39501" xr:uid="{00000000-0005-0000-0000-00006F8E0000}"/>
    <cellStyle name="Note 5 23 4 2 4" xfId="10054" xr:uid="{00000000-0005-0000-0000-0000708E0000}"/>
    <cellStyle name="Note 5 23 4 2 4 2" xfId="27489" xr:uid="{00000000-0005-0000-0000-0000718E0000}"/>
    <cellStyle name="Note 5 23 4 2 4 3" xfId="41942" xr:uid="{00000000-0005-0000-0000-0000728E0000}"/>
    <cellStyle name="Note 5 23 4 2 5" xfId="12474" xr:uid="{00000000-0005-0000-0000-0000738E0000}"/>
    <cellStyle name="Note 5 23 4 2 5 2" xfId="29909" xr:uid="{00000000-0005-0000-0000-0000748E0000}"/>
    <cellStyle name="Note 5 23 4 2 5 3" xfId="44362" xr:uid="{00000000-0005-0000-0000-0000758E0000}"/>
    <cellStyle name="Note 5 23 4 2 6" xfId="19481" xr:uid="{00000000-0005-0000-0000-0000768E0000}"/>
    <cellStyle name="Note 5 23 4 3" xfId="2641" xr:uid="{00000000-0005-0000-0000-0000778E0000}"/>
    <cellStyle name="Note 5 23 4 3 2" xfId="5152" xr:uid="{00000000-0005-0000-0000-0000788E0000}"/>
    <cellStyle name="Note 5 23 4 3 2 2" xfId="14490" xr:uid="{00000000-0005-0000-0000-0000798E0000}"/>
    <cellStyle name="Note 5 23 4 3 2 2 2" xfId="31925" xr:uid="{00000000-0005-0000-0000-00007A8E0000}"/>
    <cellStyle name="Note 5 23 4 3 2 2 3" xfId="46378" xr:uid="{00000000-0005-0000-0000-00007B8E0000}"/>
    <cellStyle name="Note 5 23 4 3 2 3" xfId="16951" xr:uid="{00000000-0005-0000-0000-00007C8E0000}"/>
    <cellStyle name="Note 5 23 4 3 2 3 2" xfId="34386" xr:uid="{00000000-0005-0000-0000-00007D8E0000}"/>
    <cellStyle name="Note 5 23 4 3 2 3 3" xfId="48839" xr:uid="{00000000-0005-0000-0000-00007E8E0000}"/>
    <cellStyle name="Note 5 23 4 3 2 4" xfId="22588" xr:uid="{00000000-0005-0000-0000-00007F8E0000}"/>
    <cellStyle name="Note 5 23 4 3 2 5" xfId="37041" xr:uid="{00000000-0005-0000-0000-0000808E0000}"/>
    <cellStyle name="Note 5 23 4 3 3" xfId="7614" xr:uid="{00000000-0005-0000-0000-0000818E0000}"/>
    <cellStyle name="Note 5 23 4 3 3 2" xfId="25049" xr:uid="{00000000-0005-0000-0000-0000828E0000}"/>
    <cellStyle name="Note 5 23 4 3 3 3" xfId="39502" xr:uid="{00000000-0005-0000-0000-0000838E0000}"/>
    <cellStyle name="Note 5 23 4 3 4" xfId="10055" xr:uid="{00000000-0005-0000-0000-0000848E0000}"/>
    <cellStyle name="Note 5 23 4 3 4 2" xfId="27490" xr:uid="{00000000-0005-0000-0000-0000858E0000}"/>
    <cellStyle name="Note 5 23 4 3 4 3" xfId="41943" xr:uid="{00000000-0005-0000-0000-0000868E0000}"/>
    <cellStyle name="Note 5 23 4 3 5" xfId="12475" xr:uid="{00000000-0005-0000-0000-0000878E0000}"/>
    <cellStyle name="Note 5 23 4 3 5 2" xfId="29910" xr:uid="{00000000-0005-0000-0000-0000888E0000}"/>
    <cellStyle name="Note 5 23 4 3 5 3" xfId="44363" xr:uid="{00000000-0005-0000-0000-0000898E0000}"/>
    <cellStyle name="Note 5 23 4 3 6" xfId="19482" xr:uid="{00000000-0005-0000-0000-00008A8E0000}"/>
    <cellStyle name="Note 5 23 4 4" xfId="2642" xr:uid="{00000000-0005-0000-0000-00008B8E0000}"/>
    <cellStyle name="Note 5 23 4 4 2" xfId="5153" xr:uid="{00000000-0005-0000-0000-00008C8E0000}"/>
    <cellStyle name="Note 5 23 4 4 2 2" xfId="22589" xr:uid="{00000000-0005-0000-0000-00008D8E0000}"/>
    <cellStyle name="Note 5 23 4 4 2 3" xfId="37042" xr:uid="{00000000-0005-0000-0000-00008E8E0000}"/>
    <cellStyle name="Note 5 23 4 4 3" xfId="7615" xr:uid="{00000000-0005-0000-0000-00008F8E0000}"/>
    <cellStyle name="Note 5 23 4 4 3 2" xfId="25050" xr:uid="{00000000-0005-0000-0000-0000908E0000}"/>
    <cellStyle name="Note 5 23 4 4 3 3" xfId="39503" xr:uid="{00000000-0005-0000-0000-0000918E0000}"/>
    <cellStyle name="Note 5 23 4 4 4" xfId="10056" xr:uid="{00000000-0005-0000-0000-0000928E0000}"/>
    <cellStyle name="Note 5 23 4 4 4 2" xfId="27491" xr:uid="{00000000-0005-0000-0000-0000938E0000}"/>
    <cellStyle name="Note 5 23 4 4 4 3" xfId="41944" xr:uid="{00000000-0005-0000-0000-0000948E0000}"/>
    <cellStyle name="Note 5 23 4 4 5" xfId="12476" xr:uid="{00000000-0005-0000-0000-0000958E0000}"/>
    <cellStyle name="Note 5 23 4 4 5 2" xfId="29911" xr:uid="{00000000-0005-0000-0000-0000968E0000}"/>
    <cellStyle name="Note 5 23 4 4 5 3" xfId="44364" xr:uid="{00000000-0005-0000-0000-0000978E0000}"/>
    <cellStyle name="Note 5 23 4 4 6" xfId="15430" xr:uid="{00000000-0005-0000-0000-0000988E0000}"/>
    <cellStyle name="Note 5 23 4 4 6 2" xfId="32865" xr:uid="{00000000-0005-0000-0000-0000998E0000}"/>
    <cellStyle name="Note 5 23 4 4 6 3" xfId="47318" xr:uid="{00000000-0005-0000-0000-00009A8E0000}"/>
    <cellStyle name="Note 5 23 4 4 7" xfId="19483" xr:uid="{00000000-0005-0000-0000-00009B8E0000}"/>
    <cellStyle name="Note 5 23 4 4 8" xfId="20592" xr:uid="{00000000-0005-0000-0000-00009C8E0000}"/>
    <cellStyle name="Note 5 23 4 5" xfId="5150" xr:uid="{00000000-0005-0000-0000-00009D8E0000}"/>
    <cellStyle name="Note 5 23 4 5 2" xfId="14488" xr:uid="{00000000-0005-0000-0000-00009E8E0000}"/>
    <cellStyle name="Note 5 23 4 5 2 2" xfId="31923" xr:uid="{00000000-0005-0000-0000-00009F8E0000}"/>
    <cellStyle name="Note 5 23 4 5 2 3" xfId="46376" xr:uid="{00000000-0005-0000-0000-0000A08E0000}"/>
    <cellStyle name="Note 5 23 4 5 3" xfId="16949" xr:uid="{00000000-0005-0000-0000-0000A18E0000}"/>
    <cellStyle name="Note 5 23 4 5 3 2" xfId="34384" xr:uid="{00000000-0005-0000-0000-0000A28E0000}"/>
    <cellStyle name="Note 5 23 4 5 3 3" xfId="48837" xr:uid="{00000000-0005-0000-0000-0000A38E0000}"/>
    <cellStyle name="Note 5 23 4 5 4" xfId="22586" xr:uid="{00000000-0005-0000-0000-0000A48E0000}"/>
    <cellStyle name="Note 5 23 4 5 5" xfId="37039" xr:uid="{00000000-0005-0000-0000-0000A58E0000}"/>
    <cellStyle name="Note 5 23 4 6" xfId="7612" xr:uid="{00000000-0005-0000-0000-0000A68E0000}"/>
    <cellStyle name="Note 5 23 4 6 2" xfId="25047" xr:uid="{00000000-0005-0000-0000-0000A78E0000}"/>
    <cellStyle name="Note 5 23 4 6 3" xfId="39500" xr:uid="{00000000-0005-0000-0000-0000A88E0000}"/>
    <cellStyle name="Note 5 23 4 7" xfId="10053" xr:uid="{00000000-0005-0000-0000-0000A98E0000}"/>
    <cellStyle name="Note 5 23 4 7 2" xfId="27488" xr:uid="{00000000-0005-0000-0000-0000AA8E0000}"/>
    <cellStyle name="Note 5 23 4 7 3" xfId="41941" xr:uid="{00000000-0005-0000-0000-0000AB8E0000}"/>
    <cellStyle name="Note 5 23 4 8" xfId="12473" xr:uid="{00000000-0005-0000-0000-0000AC8E0000}"/>
    <cellStyle name="Note 5 23 4 8 2" xfId="29908" xr:uid="{00000000-0005-0000-0000-0000AD8E0000}"/>
    <cellStyle name="Note 5 23 4 8 3" xfId="44361" xr:uid="{00000000-0005-0000-0000-0000AE8E0000}"/>
    <cellStyle name="Note 5 23 4 9" xfId="19480" xr:uid="{00000000-0005-0000-0000-0000AF8E0000}"/>
    <cellStyle name="Note 5 23 5" xfId="2643" xr:uid="{00000000-0005-0000-0000-0000B08E0000}"/>
    <cellStyle name="Note 5 23 5 2" xfId="5154" xr:uid="{00000000-0005-0000-0000-0000B18E0000}"/>
    <cellStyle name="Note 5 23 5 2 2" xfId="14491" xr:uid="{00000000-0005-0000-0000-0000B28E0000}"/>
    <cellStyle name="Note 5 23 5 2 2 2" xfId="31926" xr:uid="{00000000-0005-0000-0000-0000B38E0000}"/>
    <cellStyle name="Note 5 23 5 2 2 3" xfId="46379" xr:uid="{00000000-0005-0000-0000-0000B48E0000}"/>
    <cellStyle name="Note 5 23 5 2 3" xfId="16952" xr:uid="{00000000-0005-0000-0000-0000B58E0000}"/>
    <cellStyle name="Note 5 23 5 2 3 2" xfId="34387" xr:uid="{00000000-0005-0000-0000-0000B68E0000}"/>
    <cellStyle name="Note 5 23 5 2 3 3" xfId="48840" xr:uid="{00000000-0005-0000-0000-0000B78E0000}"/>
    <cellStyle name="Note 5 23 5 2 4" xfId="22590" xr:uid="{00000000-0005-0000-0000-0000B88E0000}"/>
    <cellStyle name="Note 5 23 5 2 5" xfId="37043" xr:uid="{00000000-0005-0000-0000-0000B98E0000}"/>
    <cellStyle name="Note 5 23 5 3" xfId="7616" xr:uid="{00000000-0005-0000-0000-0000BA8E0000}"/>
    <cellStyle name="Note 5 23 5 3 2" xfId="25051" xr:uid="{00000000-0005-0000-0000-0000BB8E0000}"/>
    <cellStyle name="Note 5 23 5 3 3" xfId="39504" xr:uid="{00000000-0005-0000-0000-0000BC8E0000}"/>
    <cellStyle name="Note 5 23 5 4" xfId="10057" xr:uid="{00000000-0005-0000-0000-0000BD8E0000}"/>
    <cellStyle name="Note 5 23 5 4 2" xfId="27492" xr:uid="{00000000-0005-0000-0000-0000BE8E0000}"/>
    <cellStyle name="Note 5 23 5 4 3" xfId="41945" xr:uid="{00000000-0005-0000-0000-0000BF8E0000}"/>
    <cellStyle name="Note 5 23 5 5" xfId="12477" xr:uid="{00000000-0005-0000-0000-0000C08E0000}"/>
    <cellStyle name="Note 5 23 5 5 2" xfId="29912" xr:uid="{00000000-0005-0000-0000-0000C18E0000}"/>
    <cellStyle name="Note 5 23 5 5 3" xfId="44365" xr:uid="{00000000-0005-0000-0000-0000C28E0000}"/>
    <cellStyle name="Note 5 23 5 6" xfId="19484" xr:uid="{00000000-0005-0000-0000-0000C38E0000}"/>
    <cellStyle name="Note 5 23 6" xfId="2644" xr:uid="{00000000-0005-0000-0000-0000C48E0000}"/>
    <cellStyle name="Note 5 23 6 2" xfId="5155" xr:uid="{00000000-0005-0000-0000-0000C58E0000}"/>
    <cellStyle name="Note 5 23 6 2 2" xfId="14492" xr:uid="{00000000-0005-0000-0000-0000C68E0000}"/>
    <cellStyle name="Note 5 23 6 2 2 2" xfId="31927" xr:uid="{00000000-0005-0000-0000-0000C78E0000}"/>
    <cellStyle name="Note 5 23 6 2 2 3" xfId="46380" xr:uid="{00000000-0005-0000-0000-0000C88E0000}"/>
    <cellStyle name="Note 5 23 6 2 3" xfId="16953" xr:uid="{00000000-0005-0000-0000-0000C98E0000}"/>
    <cellStyle name="Note 5 23 6 2 3 2" xfId="34388" xr:uid="{00000000-0005-0000-0000-0000CA8E0000}"/>
    <cellStyle name="Note 5 23 6 2 3 3" xfId="48841" xr:uid="{00000000-0005-0000-0000-0000CB8E0000}"/>
    <cellStyle name="Note 5 23 6 2 4" xfId="22591" xr:uid="{00000000-0005-0000-0000-0000CC8E0000}"/>
    <cellStyle name="Note 5 23 6 2 5" xfId="37044" xr:uid="{00000000-0005-0000-0000-0000CD8E0000}"/>
    <cellStyle name="Note 5 23 6 3" xfId="7617" xr:uid="{00000000-0005-0000-0000-0000CE8E0000}"/>
    <cellStyle name="Note 5 23 6 3 2" xfId="25052" xr:uid="{00000000-0005-0000-0000-0000CF8E0000}"/>
    <cellStyle name="Note 5 23 6 3 3" xfId="39505" xr:uid="{00000000-0005-0000-0000-0000D08E0000}"/>
    <cellStyle name="Note 5 23 6 4" xfId="10058" xr:uid="{00000000-0005-0000-0000-0000D18E0000}"/>
    <cellStyle name="Note 5 23 6 4 2" xfId="27493" xr:uid="{00000000-0005-0000-0000-0000D28E0000}"/>
    <cellStyle name="Note 5 23 6 4 3" xfId="41946" xr:uid="{00000000-0005-0000-0000-0000D38E0000}"/>
    <cellStyle name="Note 5 23 6 5" xfId="12478" xr:uid="{00000000-0005-0000-0000-0000D48E0000}"/>
    <cellStyle name="Note 5 23 6 5 2" xfId="29913" xr:uid="{00000000-0005-0000-0000-0000D58E0000}"/>
    <cellStyle name="Note 5 23 6 5 3" xfId="44366" xr:uid="{00000000-0005-0000-0000-0000D68E0000}"/>
    <cellStyle name="Note 5 23 6 6" xfId="19485" xr:uid="{00000000-0005-0000-0000-0000D78E0000}"/>
    <cellStyle name="Note 5 23 7" xfId="2645" xr:uid="{00000000-0005-0000-0000-0000D88E0000}"/>
    <cellStyle name="Note 5 23 7 2" xfId="5156" xr:uid="{00000000-0005-0000-0000-0000D98E0000}"/>
    <cellStyle name="Note 5 23 7 2 2" xfId="22592" xr:uid="{00000000-0005-0000-0000-0000DA8E0000}"/>
    <cellStyle name="Note 5 23 7 2 3" xfId="37045" xr:uid="{00000000-0005-0000-0000-0000DB8E0000}"/>
    <cellStyle name="Note 5 23 7 3" xfId="7618" xr:uid="{00000000-0005-0000-0000-0000DC8E0000}"/>
    <cellStyle name="Note 5 23 7 3 2" xfId="25053" xr:uid="{00000000-0005-0000-0000-0000DD8E0000}"/>
    <cellStyle name="Note 5 23 7 3 3" xfId="39506" xr:uid="{00000000-0005-0000-0000-0000DE8E0000}"/>
    <cellStyle name="Note 5 23 7 4" xfId="10059" xr:uid="{00000000-0005-0000-0000-0000DF8E0000}"/>
    <cellStyle name="Note 5 23 7 4 2" xfId="27494" xr:uid="{00000000-0005-0000-0000-0000E08E0000}"/>
    <cellStyle name="Note 5 23 7 4 3" xfId="41947" xr:uid="{00000000-0005-0000-0000-0000E18E0000}"/>
    <cellStyle name="Note 5 23 7 5" xfId="12479" xr:uid="{00000000-0005-0000-0000-0000E28E0000}"/>
    <cellStyle name="Note 5 23 7 5 2" xfId="29914" xr:uid="{00000000-0005-0000-0000-0000E38E0000}"/>
    <cellStyle name="Note 5 23 7 5 3" xfId="44367" xr:uid="{00000000-0005-0000-0000-0000E48E0000}"/>
    <cellStyle name="Note 5 23 7 6" xfId="15431" xr:uid="{00000000-0005-0000-0000-0000E58E0000}"/>
    <cellStyle name="Note 5 23 7 6 2" xfId="32866" xr:uid="{00000000-0005-0000-0000-0000E68E0000}"/>
    <cellStyle name="Note 5 23 7 6 3" xfId="47319" xr:uid="{00000000-0005-0000-0000-0000E78E0000}"/>
    <cellStyle name="Note 5 23 7 7" xfId="19486" xr:uid="{00000000-0005-0000-0000-0000E88E0000}"/>
    <cellStyle name="Note 5 23 7 8" xfId="20593" xr:uid="{00000000-0005-0000-0000-0000E98E0000}"/>
    <cellStyle name="Note 5 23 8" xfId="5141" xr:uid="{00000000-0005-0000-0000-0000EA8E0000}"/>
    <cellStyle name="Note 5 23 8 2" xfId="14481" xr:uid="{00000000-0005-0000-0000-0000EB8E0000}"/>
    <cellStyle name="Note 5 23 8 2 2" xfId="31916" xr:uid="{00000000-0005-0000-0000-0000EC8E0000}"/>
    <cellStyle name="Note 5 23 8 2 3" xfId="46369" xr:uid="{00000000-0005-0000-0000-0000ED8E0000}"/>
    <cellStyle name="Note 5 23 8 3" xfId="16942" xr:uid="{00000000-0005-0000-0000-0000EE8E0000}"/>
    <cellStyle name="Note 5 23 8 3 2" xfId="34377" xr:uid="{00000000-0005-0000-0000-0000EF8E0000}"/>
    <cellStyle name="Note 5 23 8 3 3" xfId="48830" xr:uid="{00000000-0005-0000-0000-0000F08E0000}"/>
    <cellStyle name="Note 5 23 8 4" xfId="22577" xr:uid="{00000000-0005-0000-0000-0000F18E0000}"/>
    <cellStyle name="Note 5 23 8 5" xfId="37030" xr:uid="{00000000-0005-0000-0000-0000F28E0000}"/>
    <cellStyle name="Note 5 23 9" xfId="7603" xr:uid="{00000000-0005-0000-0000-0000F38E0000}"/>
    <cellStyle name="Note 5 23 9 2" xfId="25038" xr:uid="{00000000-0005-0000-0000-0000F48E0000}"/>
    <cellStyle name="Note 5 23 9 3" xfId="39491" xr:uid="{00000000-0005-0000-0000-0000F58E0000}"/>
    <cellStyle name="Note 5 24" xfId="2646" xr:uid="{00000000-0005-0000-0000-0000F68E0000}"/>
    <cellStyle name="Note 5 24 10" xfId="10060" xr:uid="{00000000-0005-0000-0000-0000F78E0000}"/>
    <cellStyle name="Note 5 24 10 2" xfId="27495" xr:uid="{00000000-0005-0000-0000-0000F88E0000}"/>
    <cellStyle name="Note 5 24 10 3" xfId="41948" xr:uid="{00000000-0005-0000-0000-0000F98E0000}"/>
    <cellStyle name="Note 5 24 11" xfId="12480" xr:uid="{00000000-0005-0000-0000-0000FA8E0000}"/>
    <cellStyle name="Note 5 24 11 2" xfId="29915" xr:uid="{00000000-0005-0000-0000-0000FB8E0000}"/>
    <cellStyle name="Note 5 24 11 3" xfId="44368" xr:uid="{00000000-0005-0000-0000-0000FC8E0000}"/>
    <cellStyle name="Note 5 24 12" xfId="19487" xr:uid="{00000000-0005-0000-0000-0000FD8E0000}"/>
    <cellStyle name="Note 5 24 2" xfId="2647" xr:uid="{00000000-0005-0000-0000-0000FE8E0000}"/>
    <cellStyle name="Note 5 24 2 2" xfId="2648" xr:uid="{00000000-0005-0000-0000-0000FF8E0000}"/>
    <cellStyle name="Note 5 24 2 2 2" xfId="5159" xr:uid="{00000000-0005-0000-0000-0000008F0000}"/>
    <cellStyle name="Note 5 24 2 2 2 2" xfId="14495" xr:uid="{00000000-0005-0000-0000-0000018F0000}"/>
    <cellStyle name="Note 5 24 2 2 2 2 2" xfId="31930" xr:uid="{00000000-0005-0000-0000-0000028F0000}"/>
    <cellStyle name="Note 5 24 2 2 2 2 3" xfId="46383" xr:uid="{00000000-0005-0000-0000-0000038F0000}"/>
    <cellStyle name="Note 5 24 2 2 2 3" xfId="16956" xr:uid="{00000000-0005-0000-0000-0000048F0000}"/>
    <cellStyle name="Note 5 24 2 2 2 3 2" xfId="34391" xr:uid="{00000000-0005-0000-0000-0000058F0000}"/>
    <cellStyle name="Note 5 24 2 2 2 3 3" xfId="48844" xr:uid="{00000000-0005-0000-0000-0000068F0000}"/>
    <cellStyle name="Note 5 24 2 2 2 4" xfId="22595" xr:uid="{00000000-0005-0000-0000-0000078F0000}"/>
    <cellStyle name="Note 5 24 2 2 2 5" xfId="37048" xr:uid="{00000000-0005-0000-0000-0000088F0000}"/>
    <cellStyle name="Note 5 24 2 2 3" xfId="7621" xr:uid="{00000000-0005-0000-0000-0000098F0000}"/>
    <cellStyle name="Note 5 24 2 2 3 2" xfId="25056" xr:uid="{00000000-0005-0000-0000-00000A8F0000}"/>
    <cellStyle name="Note 5 24 2 2 3 3" xfId="39509" xr:uid="{00000000-0005-0000-0000-00000B8F0000}"/>
    <cellStyle name="Note 5 24 2 2 4" xfId="10062" xr:uid="{00000000-0005-0000-0000-00000C8F0000}"/>
    <cellStyle name="Note 5 24 2 2 4 2" xfId="27497" xr:uid="{00000000-0005-0000-0000-00000D8F0000}"/>
    <cellStyle name="Note 5 24 2 2 4 3" xfId="41950" xr:uid="{00000000-0005-0000-0000-00000E8F0000}"/>
    <cellStyle name="Note 5 24 2 2 5" xfId="12482" xr:uid="{00000000-0005-0000-0000-00000F8F0000}"/>
    <cellStyle name="Note 5 24 2 2 5 2" xfId="29917" xr:uid="{00000000-0005-0000-0000-0000108F0000}"/>
    <cellStyle name="Note 5 24 2 2 5 3" xfId="44370" xr:uid="{00000000-0005-0000-0000-0000118F0000}"/>
    <cellStyle name="Note 5 24 2 2 6" xfId="19489" xr:uid="{00000000-0005-0000-0000-0000128F0000}"/>
    <cellStyle name="Note 5 24 2 3" xfId="2649" xr:uid="{00000000-0005-0000-0000-0000138F0000}"/>
    <cellStyle name="Note 5 24 2 3 2" xfId="5160" xr:uid="{00000000-0005-0000-0000-0000148F0000}"/>
    <cellStyle name="Note 5 24 2 3 2 2" xfId="14496" xr:uid="{00000000-0005-0000-0000-0000158F0000}"/>
    <cellStyle name="Note 5 24 2 3 2 2 2" xfId="31931" xr:uid="{00000000-0005-0000-0000-0000168F0000}"/>
    <cellStyle name="Note 5 24 2 3 2 2 3" xfId="46384" xr:uid="{00000000-0005-0000-0000-0000178F0000}"/>
    <cellStyle name="Note 5 24 2 3 2 3" xfId="16957" xr:uid="{00000000-0005-0000-0000-0000188F0000}"/>
    <cellStyle name="Note 5 24 2 3 2 3 2" xfId="34392" xr:uid="{00000000-0005-0000-0000-0000198F0000}"/>
    <cellStyle name="Note 5 24 2 3 2 3 3" xfId="48845" xr:uid="{00000000-0005-0000-0000-00001A8F0000}"/>
    <cellStyle name="Note 5 24 2 3 2 4" xfId="22596" xr:uid="{00000000-0005-0000-0000-00001B8F0000}"/>
    <cellStyle name="Note 5 24 2 3 2 5" xfId="37049" xr:uid="{00000000-0005-0000-0000-00001C8F0000}"/>
    <cellStyle name="Note 5 24 2 3 3" xfId="7622" xr:uid="{00000000-0005-0000-0000-00001D8F0000}"/>
    <cellStyle name="Note 5 24 2 3 3 2" xfId="25057" xr:uid="{00000000-0005-0000-0000-00001E8F0000}"/>
    <cellStyle name="Note 5 24 2 3 3 3" xfId="39510" xr:uid="{00000000-0005-0000-0000-00001F8F0000}"/>
    <cellStyle name="Note 5 24 2 3 4" xfId="10063" xr:uid="{00000000-0005-0000-0000-0000208F0000}"/>
    <cellStyle name="Note 5 24 2 3 4 2" xfId="27498" xr:uid="{00000000-0005-0000-0000-0000218F0000}"/>
    <cellStyle name="Note 5 24 2 3 4 3" xfId="41951" xr:uid="{00000000-0005-0000-0000-0000228F0000}"/>
    <cellStyle name="Note 5 24 2 3 5" xfId="12483" xr:uid="{00000000-0005-0000-0000-0000238F0000}"/>
    <cellStyle name="Note 5 24 2 3 5 2" xfId="29918" xr:uid="{00000000-0005-0000-0000-0000248F0000}"/>
    <cellStyle name="Note 5 24 2 3 5 3" xfId="44371" xr:uid="{00000000-0005-0000-0000-0000258F0000}"/>
    <cellStyle name="Note 5 24 2 3 6" xfId="19490" xr:uid="{00000000-0005-0000-0000-0000268F0000}"/>
    <cellStyle name="Note 5 24 2 4" xfId="2650" xr:uid="{00000000-0005-0000-0000-0000278F0000}"/>
    <cellStyle name="Note 5 24 2 4 2" xfId="5161" xr:uid="{00000000-0005-0000-0000-0000288F0000}"/>
    <cellStyle name="Note 5 24 2 4 2 2" xfId="22597" xr:uid="{00000000-0005-0000-0000-0000298F0000}"/>
    <cellStyle name="Note 5 24 2 4 2 3" xfId="37050" xr:uid="{00000000-0005-0000-0000-00002A8F0000}"/>
    <cellStyle name="Note 5 24 2 4 3" xfId="7623" xr:uid="{00000000-0005-0000-0000-00002B8F0000}"/>
    <cellStyle name="Note 5 24 2 4 3 2" xfId="25058" xr:uid="{00000000-0005-0000-0000-00002C8F0000}"/>
    <cellStyle name="Note 5 24 2 4 3 3" xfId="39511" xr:uid="{00000000-0005-0000-0000-00002D8F0000}"/>
    <cellStyle name="Note 5 24 2 4 4" xfId="10064" xr:uid="{00000000-0005-0000-0000-00002E8F0000}"/>
    <cellStyle name="Note 5 24 2 4 4 2" xfId="27499" xr:uid="{00000000-0005-0000-0000-00002F8F0000}"/>
    <cellStyle name="Note 5 24 2 4 4 3" xfId="41952" xr:uid="{00000000-0005-0000-0000-0000308F0000}"/>
    <cellStyle name="Note 5 24 2 4 5" xfId="12484" xr:uid="{00000000-0005-0000-0000-0000318F0000}"/>
    <cellStyle name="Note 5 24 2 4 5 2" xfId="29919" xr:uid="{00000000-0005-0000-0000-0000328F0000}"/>
    <cellStyle name="Note 5 24 2 4 5 3" xfId="44372" xr:uid="{00000000-0005-0000-0000-0000338F0000}"/>
    <cellStyle name="Note 5 24 2 4 6" xfId="15432" xr:uid="{00000000-0005-0000-0000-0000348F0000}"/>
    <cellStyle name="Note 5 24 2 4 6 2" xfId="32867" xr:uid="{00000000-0005-0000-0000-0000358F0000}"/>
    <cellStyle name="Note 5 24 2 4 6 3" xfId="47320" xr:uid="{00000000-0005-0000-0000-0000368F0000}"/>
    <cellStyle name="Note 5 24 2 4 7" xfId="19491" xr:uid="{00000000-0005-0000-0000-0000378F0000}"/>
    <cellStyle name="Note 5 24 2 4 8" xfId="20594" xr:uid="{00000000-0005-0000-0000-0000388F0000}"/>
    <cellStyle name="Note 5 24 2 5" xfId="5158" xr:uid="{00000000-0005-0000-0000-0000398F0000}"/>
    <cellStyle name="Note 5 24 2 5 2" xfId="14494" xr:uid="{00000000-0005-0000-0000-00003A8F0000}"/>
    <cellStyle name="Note 5 24 2 5 2 2" xfId="31929" xr:uid="{00000000-0005-0000-0000-00003B8F0000}"/>
    <cellStyle name="Note 5 24 2 5 2 3" xfId="46382" xr:uid="{00000000-0005-0000-0000-00003C8F0000}"/>
    <cellStyle name="Note 5 24 2 5 3" xfId="16955" xr:uid="{00000000-0005-0000-0000-00003D8F0000}"/>
    <cellStyle name="Note 5 24 2 5 3 2" xfId="34390" xr:uid="{00000000-0005-0000-0000-00003E8F0000}"/>
    <cellStyle name="Note 5 24 2 5 3 3" xfId="48843" xr:uid="{00000000-0005-0000-0000-00003F8F0000}"/>
    <cellStyle name="Note 5 24 2 5 4" xfId="22594" xr:uid="{00000000-0005-0000-0000-0000408F0000}"/>
    <cellStyle name="Note 5 24 2 5 5" xfId="37047" xr:uid="{00000000-0005-0000-0000-0000418F0000}"/>
    <cellStyle name="Note 5 24 2 6" xfId="7620" xr:uid="{00000000-0005-0000-0000-0000428F0000}"/>
    <cellStyle name="Note 5 24 2 6 2" xfId="25055" xr:uid="{00000000-0005-0000-0000-0000438F0000}"/>
    <cellStyle name="Note 5 24 2 6 3" xfId="39508" xr:uid="{00000000-0005-0000-0000-0000448F0000}"/>
    <cellStyle name="Note 5 24 2 7" xfId="10061" xr:uid="{00000000-0005-0000-0000-0000458F0000}"/>
    <cellStyle name="Note 5 24 2 7 2" xfId="27496" xr:uid="{00000000-0005-0000-0000-0000468F0000}"/>
    <cellStyle name="Note 5 24 2 7 3" xfId="41949" xr:uid="{00000000-0005-0000-0000-0000478F0000}"/>
    <cellStyle name="Note 5 24 2 8" xfId="12481" xr:uid="{00000000-0005-0000-0000-0000488F0000}"/>
    <cellStyle name="Note 5 24 2 8 2" xfId="29916" xr:uid="{00000000-0005-0000-0000-0000498F0000}"/>
    <cellStyle name="Note 5 24 2 8 3" xfId="44369" xr:uid="{00000000-0005-0000-0000-00004A8F0000}"/>
    <cellStyle name="Note 5 24 2 9" xfId="19488" xr:uid="{00000000-0005-0000-0000-00004B8F0000}"/>
    <cellStyle name="Note 5 24 3" xfId="2651" xr:uid="{00000000-0005-0000-0000-00004C8F0000}"/>
    <cellStyle name="Note 5 24 3 2" xfId="2652" xr:uid="{00000000-0005-0000-0000-00004D8F0000}"/>
    <cellStyle name="Note 5 24 3 2 2" xfId="5163" xr:uid="{00000000-0005-0000-0000-00004E8F0000}"/>
    <cellStyle name="Note 5 24 3 2 2 2" xfId="14498" xr:uid="{00000000-0005-0000-0000-00004F8F0000}"/>
    <cellStyle name="Note 5 24 3 2 2 2 2" xfId="31933" xr:uid="{00000000-0005-0000-0000-0000508F0000}"/>
    <cellStyle name="Note 5 24 3 2 2 2 3" xfId="46386" xr:uid="{00000000-0005-0000-0000-0000518F0000}"/>
    <cellStyle name="Note 5 24 3 2 2 3" xfId="16959" xr:uid="{00000000-0005-0000-0000-0000528F0000}"/>
    <cellStyle name="Note 5 24 3 2 2 3 2" xfId="34394" xr:uid="{00000000-0005-0000-0000-0000538F0000}"/>
    <cellStyle name="Note 5 24 3 2 2 3 3" xfId="48847" xr:uid="{00000000-0005-0000-0000-0000548F0000}"/>
    <cellStyle name="Note 5 24 3 2 2 4" xfId="22599" xr:uid="{00000000-0005-0000-0000-0000558F0000}"/>
    <cellStyle name="Note 5 24 3 2 2 5" xfId="37052" xr:uid="{00000000-0005-0000-0000-0000568F0000}"/>
    <cellStyle name="Note 5 24 3 2 3" xfId="7625" xr:uid="{00000000-0005-0000-0000-0000578F0000}"/>
    <cellStyle name="Note 5 24 3 2 3 2" xfId="25060" xr:uid="{00000000-0005-0000-0000-0000588F0000}"/>
    <cellStyle name="Note 5 24 3 2 3 3" xfId="39513" xr:uid="{00000000-0005-0000-0000-0000598F0000}"/>
    <cellStyle name="Note 5 24 3 2 4" xfId="10066" xr:uid="{00000000-0005-0000-0000-00005A8F0000}"/>
    <cellStyle name="Note 5 24 3 2 4 2" xfId="27501" xr:uid="{00000000-0005-0000-0000-00005B8F0000}"/>
    <cellStyle name="Note 5 24 3 2 4 3" xfId="41954" xr:uid="{00000000-0005-0000-0000-00005C8F0000}"/>
    <cellStyle name="Note 5 24 3 2 5" xfId="12486" xr:uid="{00000000-0005-0000-0000-00005D8F0000}"/>
    <cellStyle name="Note 5 24 3 2 5 2" xfId="29921" xr:uid="{00000000-0005-0000-0000-00005E8F0000}"/>
    <cellStyle name="Note 5 24 3 2 5 3" xfId="44374" xr:uid="{00000000-0005-0000-0000-00005F8F0000}"/>
    <cellStyle name="Note 5 24 3 2 6" xfId="19493" xr:uid="{00000000-0005-0000-0000-0000608F0000}"/>
    <cellStyle name="Note 5 24 3 3" xfId="2653" xr:uid="{00000000-0005-0000-0000-0000618F0000}"/>
    <cellStyle name="Note 5 24 3 3 2" xfId="5164" xr:uid="{00000000-0005-0000-0000-0000628F0000}"/>
    <cellStyle name="Note 5 24 3 3 2 2" xfId="14499" xr:uid="{00000000-0005-0000-0000-0000638F0000}"/>
    <cellStyle name="Note 5 24 3 3 2 2 2" xfId="31934" xr:uid="{00000000-0005-0000-0000-0000648F0000}"/>
    <cellStyle name="Note 5 24 3 3 2 2 3" xfId="46387" xr:uid="{00000000-0005-0000-0000-0000658F0000}"/>
    <cellStyle name="Note 5 24 3 3 2 3" xfId="16960" xr:uid="{00000000-0005-0000-0000-0000668F0000}"/>
    <cellStyle name="Note 5 24 3 3 2 3 2" xfId="34395" xr:uid="{00000000-0005-0000-0000-0000678F0000}"/>
    <cellStyle name="Note 5 24 3 3 2 3 3" xfId="48848" xr:uid="{00000000-0005-0000-0000-0000688F0000}"/>
    <cellStyle name="Note 5 24 3 3 2 4" xfId="22600" xr:uid="{00000000-0005-0000-0000-0000698F0000}"/>
    <cellStyle name="Note 5 24 3 3 2 5" xfId="37053" xr:uid="{00000000-0005-0000-0000-00006A8F0000}"/>
    <cellStyle name="Note 5 24 3 3 3" xfId="7626" xr:uid="{00000000-0005-0000-0000-00006B8F0000}"/>
    <cellStyle name="Note 5 24 3 3 3 2" xfId="25061" xr:uid="{00000000-0005-0000-0000-00006C8F0000}"/>
    <cellStyle name="Note 5 24 3 3 3 3" xfId="39514" xr:uid="{00000000-0005-0000-0000-00006D8F0000}"/>
    <cellStyle name="Note 5 24 3 3 4" xfId="10067" xr:uid="{00000000-0005-0000-0000-00006E8F0000}"/>
    <cellStyle name="Note 5 24 3 3 4 2" xfId="27502" xr:uid="{00000000-0005-0000-0000-00006F8F0000}"/>
    <cellStyle name="Note 5 24 3 3 4 3" xfId="41955" xr:uid="{00000000-0005-0000-0000-0000708F0000}"/>
    <cellStyle name="Note 5 24 3 3 5" xfId="12487" xr:uid="{00000000-0005-0000-0000-0000718F0000}"/>
    <cellStyle name="Note 5 24 3 3 5 2" xfId="29922" xr:uid="{00000000-0005-0000-0000-0000728F0000}"/>
    <cellStyle name="Note 5 24 3 3 5 3" xfId="44375" xr:uid="{00000000-0005-0000-0000-0000738F0000}"/>
    <cellStyle name="Note 5 24 3 3 6" xfId="19494" xr:uid="{00000000-0005-0000-0000-0000748F0000}"/>
    <cellStyle name="Note 5 24 3 4" xfId="2654" xr:uid="{00000000-0005-0000-0000-0000758F0000}"/>
    <cellStyle name="Note 5 24 3 4 2" xfId="5165" xr:uid="{00000000-0005-0000-0000-0000768F0000}"/>
    <cellStyle name="Note 5 24 3 4 2 2" xfId="22601" xr:uid="{00000000-0005-0000-0000-0000778F0000}"/>
    <cellStyle name="Note 5 24 3 4 2 3" xfId="37054" xr:uid="{00000000-0005-0000-0000-0000788F0000}"/>
    <cellStyle name="Note 5 24 3 4 3" xfId="7627" xr:uid="{00000000-0005-0000-0000-0000798F0000}"/>
    <cellStyle name="Note 5 24 3 4 3 2" xfId="25062" xr:uid="{00000000-0005-0000-0000-00007A8F0000}"/>
    <cellStyle name="Note 5 24 3 4 3 3" xfId="39515" xr:uid="{00000000-0005-0000-0000-00007B8F0000}"/>
    <cellStyle name="Note 5 24 3 4 4" xfId="10068" xr:uid="{00000000-0005-0000-0000-00007C8F0000}"/>
    <cellStyle name="Note 5 24 3 4 4 2" xfId="27503" xr:uid="{00000000-0005-0000-0000-00007D8F0000}"/>
    <cellStyle name="Note 5 24 3 4 4 3" xfId="41956" xr:uid="{00000000-0005-0000-0000-00007E8F0000}"/>
    <cellStyle name="Note 5 24 3 4 5" xfId="12488" xr:uid="{00000000-0005-0000-0000-00007F8F0000}"/>
    <cellStyle name="Note 5 24 3 4 5 2" xfId="29923" xr:uid="{00000000-0005-0000-0000-0000808F0000}"/>
    <cellStyle name="Note 5 24 3 4 5 3" xfId="44376" xr:uid="{00000000-0005-0000-0000-0000818F0000}"/>
    <cellStyle name="Note 5 24 3 4 6" xfId="15433" xr:uid="{00000000-0005-0000-0000-0000828F0000}"/>
    <cellStyle name="Note 5 24 3 4 6 2" xfId="32868" xr:uid="{00000000-0005-0000-0000-0000838F0000}"/>
    <cellStyle name="Note 5 24 3 4 6 3" xfId="47321" xr:uid="{00000000-0005-0000-0000-0000848F0000}"/>
    <cellStyle name="Note 5 24 3 4 7" xfId="19495" xr:uid="{00000000-0005-0000-0000-0000858F0000}"/>
    <cellStyle name="Note 5 24 3 4 8" xfId="20595" xr:uid="{00000000-0005-0000-0000-0000868F0000}"/>
    <cellStyle name="Note 5 24 3 5" xfId="5162" xr:uid="{00000000-0005-0000-0000-0000878F0000}"/>
    <cellStyle name="Note 5 24 3 5 2" xfId="14497" xr:uid="{00000000-0005-0000-0000-0000888F0000}"/>
    <cellStyle name="Note 5 24 3 5 2 2" xfId="31932" xr:uid="{00000000-0005-0000-0000-0000898F0000}"/>
    <cellStyle name="Note 5 24 3 5 2 3" xfId="46385" xr:uid="{00000000-0005-0000-0000-00008A8F0000}"/>
    <cellStyle name="Note 5 24 3 5 3" xfId="16958" xr:uid="{00000000-0005-0000-0000-00008B8F0000}"/>
    <cellStyle name="Note 5 24 3 5 3 2" xfId="34393" xr:uid="{00000000-0005-0000-0000-00008C8F0000}"/>
    <cellStyle name="Note 5 24 3 5 3 3" xfId="48846" xr:uid="{00000000-0005-0000-0000-00008D8F0000}"/>
    <cellStyle name="Note 5 24 3 5 4" xfId="22598" xr:uid="{00000000-0005-0000-0000-00008E8F0000}"/>
    <cellStyle name="Note 5 24 3 5 5" xfId="37051" xr:uid="{00000000-0005-0000-0000-00008F8F0000}"/>
    <cellStyle name="Note 5 24 3 6" xfId="7624" xr:uid="{00000000-0005-0000-0000-0000908F0000}"/>
    <cellStyle name="Note 5 24 3 6 2" xfId="25059" xr:uid="{00000000-0005-0000-0000-0000918F0000}"/>
    <cellStyle name="Note 5 24 3 6 3" xfId="39512" xr:uid="{00000000-0005-0000-0000-0000928F0000}"/>
    <cellStyle name="Note 5 24 3 7" xfId="10065" xr:uid="{00000000-0005-0000-0000-0000938F0000}"/>
    <cellStyle name="Note 5 24 3 7 2" xfId="27500" xr:uid="{00000000-0005-0000-0000-0000948F0000}"/>
    <cellStyle name="Note 5 24 3 7 3" xfId="41953" xr:uid="{00000000-0005-0000-0000-0000958F0000}"/>
    <cellStyle name="Note 5 24 3 8" xfId="12485" xr:uid="{00000000-0005-0000-0000-0000968F0000}"/>
    <cellStyle name="Note 5 24 3 8 2" xfId="29920" xr:uid="{00000000-0005-0000-0000-0000978F0000}"/>
    <cellStyle name="Note 5 24 3 8 3" xfId="44373" xr:uid="{00000000-0005-0000-0000-0000988F0000}"/>
    <cellStyle name="Note 5 24 3 9" xfId="19492" xr:uid="{00000000-0005-0000-0000-0000998F0000}"/>
    <cellStyle name="Note 5 24 4" xfId="2655" xr:uid="{00000000-0005-0000-0000-00009A8F0000}"/>
    <cellStyle name="Note 5 24 4 2" xfId="2656" xr:uid="{00000000-0005-0000-0000-00009B8F0000}"/>
    <cellStyle name="Note 5 24 4 2 2" xfId="5167" xr:uid="{00000000-0005-0000-0000-00009C8F0000}"/>
    <cellStyle name="Note 5 24 4 2 2 2" xfId="14501" xr:uid="{00000000-0005-0000-0000-00009D8F0000}"/>
    <cellStyle name="Note 5 24 4 2 2 2 2" xfId="31936" xr:uid="{00000000-0005-0000-0000-00009E8F0000}"/>
    <cellStyle name="Note 5 24 4 2 2 2 3" xfId="46389" xr:uid="{00000000-0005-0000-0000-00009F8F0000}"/>
    <cellStyle name="Note 5 24 4 2 2 3" xfId="16962" xr:uid="{00000000-0005-0000-0000-0000A08F0000}"/>
    <cellStyle name="Note 5 24 4 2 2 3 2" xfId="34397" xr:uid="{00000000-0005-0000-0000-0000A18F0000}"/>
    <cellStyle name="Note 5 24 4 2 2 3 3" xfId="48850" xr:uid="{00000000-0005-0000-0000-0000A28F0000}"/>
    <cellStyle name="Note 5 24 4 2 2 4" xfId="22603" xr:uid="{00000000-0005-0000-0000-0000A38F0000}"/>
    <cellStyle name="Note 5 24 4 2 2 5" xfId="37056" xr:uid="{00000000-0005-0000-0000-0000A48F0000}"/>
    <cellStyle name="Note 5 24 4 2 3" xfId="7629" xr:uid="{00000000-0005-0000-0000-0000A58F0000}"/>
    <cellStyle name="Note 5 24 4 2 3 2" xfId="25064" xr:uid="{00000000-0005-0000-0000-0000A68F0000}"/>
    <cellStyle name="Note 5 24 4 2 3 3" xfId="39517" xr:uid="{00000000-0005-0000-0000-0000A78F0000}"/>
    <cellStyle name="Note 5 24 4 2 4" xfId="10070" xr:uid="{00000000-0005-0000-0000-0000A88F0000}"/>
    <cellStyle name="Note 5 24 4 2 4 2" xfId="27505" xr:uid="{00000000-0005-0000-0000-0000A98F0000}"/>
    <cellStyle name="Note 5 24 4 2 4 3" xfId="41958" xr:uid="{00000000-0005-0000-0000-0000AA8F0000}"/>
    <cellStyle name="Note 5 24 4 2 5" xfId="12490" xr:uid="{00000000-0005-0000-0000-0000AB8F0000}"/>
    <cellStyle name="Note 5 24 4 2 5 2" xfId="29925" xr:uid="{00000000-0005-0000-0000-0000AC8F0000}"/>
    <cellStyle name="Note 5 24 4 2 5 3" xfId="44378" xr:uid="{00000000-0005-0000-0000-0000AD8F0000}"/>
    <cellStyle name="Note 5 24 4 2 6" xfId="19497" xr:uid="{00000000-0005-0000-0000-0000AE8F0000}"/>
    <cellStyle name="Note 5 24 4 3" xfId="2657" xr:uid="{00000000-0005-0000-0000-0000AF8F0000}"/>
    <cellStyle name="Note 5 24 4 3 2" xfId="5168" xr:uid="{00000000-0005-0000-0000-0000B08F0000}"/>
    <cellStyle name="Note 5 24 4 3 2 2" xfId="14502" xr:uid="{00000000-0005-0000-0000-0000B18F0000}"/>
    <cellStyle name="Note 5 24 4 3 2 2 2" xfId="31937" xr:uid="{00000000-0005-0000-0000-0000B28F0000}"/>
    <cellStyle name="Note 5 24 4 3 2 2 3" xfId="46390" xr:uid="{00000000-0005-0000-0000-0000B38F0000}"/>
    <cellStyle name="Note 5 24 4 3 2 3" xfId="16963" xr:uid="{00000000-0005-0000-0000-0000B48F0000}"/>
    <cellStyle name="Note 5 24 4 3 2 3 2" xfId="34398" xr:uid="{00000000-0005-0000-0000-0000B58F0000}"/>
    <cellStyle name="Note 5 24 4 3 2 3 3" xfId="48851" xr:uid="{00000000-0005-0000-0000-0000B68F0000}"/>
    <cellStyle name="Note 5 24 4 3 2 4" xfId="22604" xr:uid="{00000000-0005-0000-0000-0000B78F0000}"/>
    <cellStyle name="Note 5 24 4 3 2 5" xfId="37057" xr:uid="{00000000-0005-0000-0000-0000B88F0000}"/>
    <cellStyle name="Note 5 24 4 3 3" xfId="7630" xr:uid="{00000000-0005-0000-0000-0000B98F0000}"/>
    <cellStyle name="Note 5 24 4 3 3 2" xfId="25065" xr:uid="{00000000-0005-0000-0000-0000BA8F0000}"/>
    <cellStyle name="Note 5 24 4 3 3 3" xfId="39518" xr:uid="{00000000-0005-0000-0000-0000BB8F0000}"/>
    <cellStyle name="Note 5 24 4 3 4" xfId="10071" xr:uid="{00000000-0005-0000-0000-0000BC8F0000}"/>
    <cellStyle name="Note 5 24 4 3 4 2" xfId="27506" xr:uid="{00000000-0005-0000-0000-0000BD8F0000}"/>
    <cellStyle name="Note 5 24 4 3 4 3" xfId="41959" xr:uid="{00000000-0005-0000-0000-0000BE8F0000}"/>
    <cellStyle name="Note 5 24 4 3 5" xfId="12491" xr:uid="{00000000-0005-0000-0000-0000BF8F0000}"/>
    <cellStyle name="Note 5 24 4 3 5 2" xfId="29926" xr:uid="{00000000-0005-0000-0000-0000C08F0000}"/>
    <cellStyle name="Note 5 24 4 3 5 3" xfId="44379" xr:uid="{00000000-0005-0000-0000-0000C18F0000}"/>
    <cellStyle name="Note 5 24 4 3 6" xfId="19498" xr:uid="{00000000-0005-0000-0000-0000C28F0000}"/>
    <cellStyle name="Note 5 24 4 4" xfId="2658" xr:uid="{00000000-0005-0000-0000-0000C38F0000}"/>
    <cellStyle name="Note 5 24 4 4 2" xfId="5169" xr:uid="{00000000-0005-0000-0000-0000C48F0000}"/>
    <cellStyle name="Note 5 24 4 4 2 2" xfId="22605" xr:uid="{00000000-0005-0000-0000-0000C58F0000}"/>
    <cellStyle name="Note 5 24 4 4 2 3" xfId="37058" xr:uid="{00000000-0005-0000-0000-0000C68F0000}"/>
    <cellStyle name="Note 5 24 4 4 3" xfId="7631" xr:uid="{00000000-0005-0000-0000-0000C78F0000}"/>
    <cellStyle name="Note 5 24 4 4 3 2" xfId="25066" xr:uid="{00000000-0005-0000-0000-0000C88F0000}"/>
    <cellStyle name="Note 5 24 4 4 3 3" xfId="39519" xr:uid="{00000000-0005-0000-0000-0000C98F0000}"/>
    <cellStyle name="Note 5 24 4 4 4" xfId="10072" xr:uid="{00000000-0005-0000-0000-0000CA8F0000}"/>
    <cellStyle name="Note 5 24 4 4 4 2" xfId="27507" xr:uid="{00000000-0005-0000-0000-0000CB8F0000}"/>
    <cellStyle name="Note 5 24 4 4 4 3" xfId="41960" xr:uid="{00000000-0005-0000-0000-0000CC8F0000}"/>
    <cellStyle name="Note 5 24 4 4 5" xfId="12492" xr:uid="{00000000-0005-0000-0000-0000CD8F0000}"/>
    <cellStyle name="Note 5 24 4 4 5 2" xfId="29927" xr:uid="{00000000-0005-0000-0000-0000CE8F0000}"/>
    <cellStyle name="Note 5 24 4 4 5 3" xfId="44380" xr:uid="{00000000-0005-0000-0000-0000CF8F0000}"/>
    <cellStyle name="Note 5 24 4 4 6" xfId="15434" xr:uid="{00000000-0005-0000-0000-0000D08F0000}"/>
    <cellStyle name="Note 5 24 4 4 6 2" xfId="32869" xr:uid="{00000000-0005-0000-0000-0000D18F0000}"/>
    <cellStyle name="Note 5 24 4 4 6 3" xfId="47322" xr:uid="{00000000-0005-0000-0000-0000D28F0000}"/>
    <cellStyle name="Note 5 24 4 4 7" xfId="19499" xr:uid="{00000000-0005-0000-0000-0000D38F0000}"/>
    <cellStyle name="Note 5 24 4 4 8" xfId="20596" xr:uid="{00000000-0005-0000-0000-0000D48F0000}"/>
    <cellStyle name="Note 5 24 4 5" xfId="5166" xr:uid="{00000000-0005-0000-0000-0000D58F0000}"/>
    <cellStyle name="Note 5 24 4 5 2" xfId="14500" xr:uid="{00000000-0005-0000-0000-0000D68F0000}"/>
    <cellStyle name="Note 5 24 4 5 2 2" xfId="31935" xr:uid="{00000000-0005-0000-0000-0000D78F0000}"/>
    <cellStyle name="Note 5 24 4 5 2 3" xfId="46388" xr:uid="{00000000-0005-0000-0000-0000D88F0000}"/>
    <cellStyle name="Note 5 24 4 5 3" xfId="16961" xr:uid="{00000000-0005-0000-0000-0000D98F0000}"/>
    <cellStyle name="Note 5 24 4 5 3 2" xfId="34396" xr:uid="{00000000-0005-0000-0000-0000DA8F0000}"/>
    <cellStyle name="Note 5 24 4 5 3 3" xfId="48849" xr:uid="{00000000-0005-0000-0000-0000DB8F0000}"/>
    <cellStyle name="Note 5 24 4 5 4" xfId="22602" xr:uid="{00000000-0005-0000-0000-0000DC8F0000}"/>
    <cellStyle name="Note 5 24 4 5 5" xfId="37055" xr:uid="{00000000-0005-0000-0000-0000DD8F0000}"/>
    <cellStyle name="Note 5 24 4 6" xfId="7628" xr:uid="{00000000-0005-0000-0000-0000DE8F0000}"/>
    <cellStyle name="Note 5 24 4 6 2" xfId="25063" xr:uid="{00000000-0005-0000-0000-0000DF8F0000}"/>
    <cellStyle name="Note 5 24 4 6 3" xfId="39516" xr:uid="{00000000-0005-0000-0000-0000E08F0000}"/>
    <cellStyle name="Note 5 24 4 7" xfId="10069" xr:uid="{00000000-0005-0000-0000-0000E18F0000}"/>
    <cellStyle name="Note 5 24 4 7 2" xfId="27504" xr:uid="{00000000-0005-0000-0000-0000E28F0000}"/>
    <cellStyle name="Note 5 24 4 7 3" xfId="41957" xr:uid="{00000000-0005-0000-0000-0000E38F0000}"/>
    <cellStyle name="Note 5 24 4 8" xfId="12489" xr:uid="{00000000-0005-0000-0000-0000E48F0000}"/>
    <cellStyle name="Note 5 24 4 8 2" xfId="29924" xr:uid="{00000000-0005-0000-0000-0000E58F0000}"/>
    <cellStyle name="Note 5 24 4 8 3" xfId="44377" xr:uid="{00000000-0005-0000-0000-0000E68F0000}"/>
    <cellStyle name="Note 5 24 4 9" xfId="19496" xr:uid="{00000000-0005-0000-0000-0000E78F0000}"/>
    <cellStyle name="Note 5 24 5" xfId="2659" xr:uid="{00000000-0005-0000-0000-0000E88F0000}"/>
    <cellStyle name="Note 5 24 5 2" xfId="5170" xr:uid="{00000000-0005-0000-0000-0000E98F0000}"/>
    <cellStyle name="Note 5 24 5 2 2" xfId="14503" xr:uid="{00000000-0005-0000-0000-0000EA8F0000}"/>
    <cellStyle name="Note 5 24 5 2 2 2" xfId="31938" xr:uid="{00000000-0005-0000-0000-0000EB8F0000}"/>
    <cellStyle name="Note 5 24 5 2 2 3" xfId="46391" xr:uid="{00000000-0005-0000-0000-0000EC8F0000}"/>
    <cellStyle name="Note 5 24 5 2 3" xfId="16964" xr:uid="{00000000-0005-0000-0000-0000ED8F0000}"/>
    <cellStyle name="Note 5 24 5 2 3 2" xfId="34399" xr:uid="{00000000-0005-0000-0000-0000EE8F0000}"/>
    <cellStyle name="Note 5 24 5 2 3 3" xfId="48852" xr:uid="{00000000-0005-0000-0000-0000EF8F0000}"/>
    <cellStyle name="Note 5 24 5 2 4" xfId="22606" xr:uid="{00000000-0005-0000-0000-0000F08F0000}"/>
    <cellStyle name="Note 5 24 5 2 5" xfId="37059" xr:uid="{00000000-0005-0000-0000-0000F18F0000}"/>
    <cellStyle name="Note 5 24 5 3" xfId="7632" xr:uid="{00000000-0005-0000-0000-0000F28F0000}"/>
    <cellStyle name="Note 5 24 5 3 2" xfId="25067" xr:uid="{00000000-0005-0000-0000-0000F38F0000}"/>
    <cellStyle name="Note 5 24 5 3 3" xfId="39520" xr:uid="{00000000-0005-0000-0000-0000F48F0000}"/>
    <cellStyle name="Note 5 24 5 4" xfId="10073" xr:uid="{00000000-0005-0000-0000-0000F58F0000}"/>
    <cellStyle name="Note 5 24 5 4 2" xfId="27508" xr:uid="{00000000-0005-0000-0000-0000F68F0000}"/>
    <cellStyle name="Note 5 24 5 4 3" xfId="41961" xr:uid="{00000000-0005-0000-0000-0000F78F0000}"/>
    <cellStyle name="Note 5 24 5 5" xfId="12493" xr:uid="{00000000-0005-0000-0000-0000F88F0000}"/>
    <cellStyle name="Note 5 24 5 5 2" xfId="29928" xr:uid="{00000000-0005-0000-0000-0000F98F0000}"/>
    <cellStyle name="Note 5 24 5 5 3" xfId="44381" xr:uid="{00000000-0005-0000-0000-0000FA8F0000}"/>
    <cellStyle name="Note 5 24 5 6" xfId="19500" xr:uid="{00000000-0005-0000-0000-0000FB8F0000}"/>
    <cellStyle name="Note 5 24 6" xfId="2660" xr:uid="{00000000-0005-0000-0000-0000FC8F0000}"/>
    <cellStyle name="Note 5 24 6 2" xfId="5171" xr:uid="{00000000-0005-0000-0000-0000FD8F0000}"/>
    <cellStyle name="Note 5 24 6 2 2" xfId="14504" xr:uid="{00000000-0005-0000-0000-0000FE8F0000}"/>
    <cellStyle name="Note 5 24 6 2 2 2" xfId="31939" xr:uid="{00000000-0005-0000-0000-0000FF8F0000}"/>
    <cellStyle name="Note 5 24 6 2 2 3" xfId="46392" xr:uid="{00000000-0005-0000-0000-000000900000}"/>
    <cellStyle name="Note 5 24 6 2 3" xfId="16965" xr:uid="{00000000-0005-0000-0000-000001900000}"/>
    <cellStyle name="Note 5 24 6 2 3 2" xfId="34400" xr:uid="{00000000-0005-0000-0000-000002900000}"/>
    <cellStyle name="Note 5 24 6 2 3 3" xfId="48853" xr:uid="{00000000-0005-0000-0000-000003900000}"/>
    <cellStyle name="Note 5 24 6 2 4" xfId="22607" xr:uid="{00000000-0005-0000-0000-000004900000}"/>
    <cellStyle name="Note 5 24 6 2 5" xfId="37060" xr:uid="{00000000-0005-0000-0000-000005900000}"/>
    <cellStyle name="Note 5 24 6 3" xfId="7633" xr:uid="{00000000-0005-0000-0000-000006900000}"/>
    <cellStyle name="Note 5 24 6 3 2" xfId="25068" xr:uid="{00000000-0005-0000-0000-000007900000}"/>
    <cellStyle name="Note 5 24 6 3 3" xfId="39521" xr:uid="{00000000-0005-0000-0000-000008900000}"/>
    <cellStyle name="Note 5 24 6 4" xfId="10074" xr:uid="{00000000-0005-0000-0000-000009900000}"/>
    <cellStyle name="Note 5 24 6 4 2" xfId="27509" xr:uid="{00000000-0005-0000-0000-00000A900000}"/>
    <cellStyle name="Note 5 24 6 4 3" xfId="41962" xr:uid="{00000000-0005-0000-0000-00000B900000}"/>
    <cellStyle name="Note 5 24 6 5" xfId="12494" xr:uid="{00000000-0005-0000-0000-00000C900000}"/>
    <cellStyle name="Note 5 24 6 5 2" xfId="29929" xr:uid="{00000000-0005-0000-0000-00000D900000}"/>
    <cellStyle name="Note 5 24 6 5 3" xfId="44382" xr:uid="{00000000-0005-0000-0000-00000E900000}"/>
    <cellStyle name="Note 5 24 6 6" xfId="19501" xr:uid="{00000000-0005-0000-0000-00000F900000}"/>
    <cellStyle name="Note 5 24 7" xfId="2661" xr:uid="{00000000-0005-0000-0000-000010900000}"/>
    <cellStyle name="Note 5 24 7 2" xfId="5172" xr:uid="{00000000-0005-0000-0000-000011900000}"/>
    <cellStyle name="Note 5 24 7 2 2" xfId="22608" xr:uid="{00000000-0005-0000-0000-000012900000}"/>
    <cellStyle name="Note 5 24 7 2 3" xfId="37061" xr:uid="{00000000-0005-0000-0000-000013900000}"/>
    <cellStyle name="Note 5 24 7 3" xfId="7634" xr:uid="{00000000-0005-0000-0000-000014900000}"/>
    <cellStyle name="Note 5 24 7 3 2" xfId="25069" xr:uid="{00000000-0005-0000-0000-000015900000}"/>
    <cellStyle name="Note 5 24 7 3 3" xfId="39522" xr:uid="{00000000-0005-0000-0000-000016900000}"/>
    <cellStyle name="Note 5 24 7 4" xfId="10075" xr:uid="{00000000-0005-0000-0000-000017900000}"/>
    <cellStyle name="Note 5 24 7 4 2" xfId="27510" xr:uid="{00000000-0005-0000-0000-000018900000}"/>
    <cellStyle name="Note 5 24 7 4 3" xfId="41963" xr:uid="{00000000-0005-0000-0000-000019900000}"/>
    <cellStyle name="Note 5 24 7 5" xfId="12495" xr:uid="{00000000-0005-0000-0000-00001A900000}"/>
    <cellStyle name="Note 5 24 7 5 2" xfId="29930" xr:uid="{00000000-0005-0000-0000-00001B900000}"/>
    <cellStyle name="Note 5 24 7 5 3" xfId="44383" xr:uid="{00000000-0005-0000-0000-00001C900000}"/>
    <cellStyle name="Note 5 24 7 6" xfId="15435" xr:uid="{00000000-0005-0000-0000-00001D900000}"/>
    <cellStyle name="Note 5 24 7 6 2" xfId="32870" xr:uid="{00000000-0005-0000-0000-00001E900000}"/>
    <cellStyle name="Note 5 24 7 6 3" xfId="47323" xr:uid="{00000000-0005-0000-0000-00001F900000}"/>
    <cellStyle name="Note 5 24 7 7" xfId="19502" xr:uid="{00000000-0005-0000-0000-000020900000}"/>
    <cellStyle name="Note 5 24 7 8" xfId="20597" xr:uid="{00000000-0005-0000-0000-000021900000}"/>
    <cellStyle name="Note 5 24 8" xfId="5157" xr:uid="{00000000-0005-0000-0000-000022900000}"/>
    <cellStyle name="Note 5 24 8 2" xfId="14493" xr:uid="{00000000-0005-0000-0000-000023900000}"/>
    <cellStyle name="Note 5 24 8 2 2" xfId="31928" xr:uid="{00000000-0005-0000-0000-000024900000}"/>
    <cellStyle name="Note 5 24 8 2 3" xfId="46381" xr:uid="{00000000-0005-0000-0000-000025900000}"/>
    <cellStyle name="Note 5 24 8 3" xfId="16954" xr:uid="{00000000-0005-0000-0000-000026900000}"/>
    <cellStyle name="Note 5 24 8 3 2" xfId="34389" xr:uid="{00000000-0005-0000-0000-000027900000}"/>
    <cellStyle name="Note 5 24 8 3 3" xfId="48842" xr:uid="{00000000-0005-0000-0000-000028900000}"/>
    <cellStyle name="Note 5 24 8 4" xfId="22593" xr:uid="{00000000-0005-0000-0000-000029900000}"/>
    <cellStyle name="Note 5 24 8 5" xfId="37046" xr:uid="{00000000-0005-0000-0000-00002A900000}"/>
    <cellStyle name="Note 5 24 9" xfId="7619" xr:uid="{00000000-0005-0000-0000-00002B900000}"/>
    <cellStyle name="Note 5 24 9 2" xfId="25054" xr:uid="{00000000-0005-0000-0000-00002C900000}"/>
    <cellStyle name="Note 5 24 9 3" xfId="39507" xr:uid="{00000000-0005-0000-0000-00002D900000}"/>
    <cellStyle name="Note 5 25" xfId="2662" xr:uid="{00000000-0005-0000-0000-00002E900000}"/>
    <cellStyle name="Note 5 25 2" xfId="2663" xr:uid="{00000000-0005-0000-0000-00002F900000}"/>
    <cellStyle name="Note 5 25 2 2" xfId="5174" xr:uid="{00000000-0005-0000-0000-000030900000}"/>
    <cellStyle name="Note 5 25 2 2 2" xfId="14506" xr:uid="{00000000-0005-0000-0000-000031900000}"/>
    <cellStyle name="Note 5 25 2 2 2 2" xfId="31941" xr:uid="{00000000-0005-0000-0000-000032900000}"/>
    <cellStyle name="Note 5 25 2 2 2 3" xfId="46394" xr:uid="{00000000-0005-0000-0000-000033900000}"/>
    <cellStyle name="Note 5 25 2 2 3" xfId="16967" xr:uid="{00000000-0005-0000-0000-000034900000}"/>
    <cellStyle name="Note 5 25 2 2 3 2" xfId="34402" xr:uid="{00000000-0005-0000-0000-000035900000}"/>
    <cellStyle name="Note 5 25 2 2 3 3" xfId="48855" xr:uid="{00000000-0005-0000-0000-000036900000}"/>
    <cellStyle name="Note 5 25 2 2 4" xfId="22610" xr:uid="{00000000-0005-0000-0000-000037900000}"/>
    <cellStyle name="Note 5 25 2 2 5" xfId="37063" xr:uid="{00000000-0005-0000-0000-000038900000}"/>
    <cellStyle name="Note 5 25 2 3" xfId="7636" xr:uid="{00000000-0005-0000-0000-000039900000}"/>
    <cellStyle name="Note 5 25 2 3 2" xfId="25071" xr:uid="{00000000-0005-0000-0000-00003A900000}"/>
    <cellStyle name="Note 5 25 2 3 3" xfId="39524" xr:uid="{00000000-0005-0000-0000-00003B900000}"/>
    <cellStyle name="Note 5 25 2 4" xfId="10077" xr:uid="{00000000-0005-0000-0000-00003C900000}"/>
    <cellStyle name="Note 5 25 2 4 2" xfId="27512" xr:uid="{00000000-0005-0000-0000-00003D900000}"/>
    <cellStyle name="Note 5 25 2 4 3" xfId="41965" xr:uid="{00000000-0005-0000-0000-00003E900000}"/>
    <cellStyle name="Note 5 25 2 5" xfId="12497" xr:uid="{00000000-0005-0000-0000-00003F900000}"/>
    <cellStyle name="Note 5 25 2 5 2" xfId="29932" xr:uid="{00000000-0005-0000-0000-000040900000}"/>
    <cellStyle name="Note 5 25 2 5 3" xfId="44385" xr:uid="{00000000-0005-0000-0000-000041900000}"/>
    <cellStyle name="Note 5 25 2 6" xfId="19504" xr:uid="{00000000-0005-0000-0000-000042900000}"/>
    <cellStyle name="Note 5 25 3" xfId="2664" xr:uid="{00000000-0005-0000-0000-000043900000}"/>
    <cellStyle name="Note 5 25 3 2" xfId="5175" xr:uid="{00000000-0005-0000-0000-000044900000}"/>
    <cellStyle name="Note 5 25 3 2 2" xfId="14507" xr:uid="{00000000-0005-0000-0000-000045900000}"/>
    <cellStyle name="Note 5 25 3 2 2 2" xfId="31942" xr:uid="{00000000-0005-0000-0000-000046900000}"/>
    <cellStyle name="Note 5 25 3 2 2 3" xfId="46395" xr:uid="{00000000-0005-0000-0000-000047900000}"/>
    <cellStyle name="Note 5 25 3 2 3" xfId="16968" xr:uid="{00000000-0005-0000-0000-000048900000}"/>
    <cellStyle name="Note 5 25 3 2 3 2" xfId="34403" xr:uid="{00000000-0005-0000-0000-000049900000}"/>
    <cellStyle name="Note 5 25 3 2 3 3" xfId="48856" xr:uid="{00000000-0005-0000-0000-00004A900000}"/>
    <cellStyle name="Note 5 25 3 2 4" xfId="22611" xr:uid="{00000000-0005-0000-0000-00004B900000}"/>
    <cellStyle name="Note 5 25 3 2 5" xfId="37064" xr:uid="{00000000-0005-0000-0000-00004C900000}"/>
    <cellStyle name="Note 5 25 3 3" xfId="7637" xr:uid="{00000000-0005-0000-0000-00004D900000}"/>
    <cellStyle name="Note 5 25 3 3 2" xfId="25072" xr:uid="{00000000-0005-0000-0000-00004E900000}"/>
    <cellStyle name="Note 5 25 3 3 3" xfId="39525" xr:uid="{00000000-0005-0000-0000-00004F900000}"/>
    <cellStyle name="Note 5 25 3 4" xfId="10078" xr:uid="{00000000-0005-0000-0000-000050900000}"/>
    <cellStyle name="Note 5 25 3 4 2" xfId="27513" xr:uid="{00000000-0005-0000-0000-000051900000}"/>
    <cellStyle name="Note 5 25 3 4 3" xfId="41966" xr:uid="{00000000-0005-0000-0000-000052900000}"/>
    <cellStyle name="Note 5 25 3 5" xfId="12498" xr:uid="{00000000-0005-0000-0000-000053900000}"/>
    <cellStyle name="Note 5 25 3 5 2" xfId="29933" xr:uid="{00000000-0005-0000-0000-000054900000}"/>
    <cellStyle name="Note 5 25 3 5 3" xfId="44386" xr:uid="{00000000-0005-0000-0000-000055900000}"/>
    <cellStyle name="Note 5 25 3 6" xfId="19505" xr:uid="{00000000-0005-0000-0000-000056900000}"/>
    <cellStyle name="Note 5 25 4" xfId="2665" xr:uid="{00000000-0005-0000-0000-000057900000}"/>
    <cellStyle name="Note 5 25 4 2" xfId="5176" xr:uid="{00000000-0005-0000-0000-000058900000}"/>
    <cellStyle name="Note 5 25 4 2 2" xfId="22612" xr:uid="{00000000-0005-0000-0000-000059900000}"/>
    <cellStyle name="Note 5 25 4 2 3" xfId="37065" xr:uid="{00000000-0005-0000-0000-00005A900000}"/>
    <cellStyle name="Note 5 25 4 3" xfId="7638" xr:uid="{00000000-0005-0000-0000-00005B900000}"/>
    <cellStyle name="Note 5 25 4 3 2" xfId="25073" xr:uid="{00000000-0005-0000-0000-00005C900000}"/>
    <cellStyle name="Note 5 25 4 3 3" xfId="39526" xr:uid="{00000000-0005-0000-0000-00005D900000}"/>
    <cellStyle name="Note 5 25 4 4" xfId="10079" xr:uid="{00000000-0005-0000-0000-00005E900000}"/>
    <cellStyle name="Note 5 25 4 4 2" xfId="27514" xr:uid="{00000000-0005-0000-0000-00005F900000}"/>
    <cellStyle name="Note 5 25 4 4 3" xfId="41967" xr:uid="{00000000-0005-0000-0000-000060900000}"/>
    <cellStyle name="Note 5 25 4 5" xfId="12499" xr:uid="{00000000-0005-0000-0000-000061900000}"/>
    <cellStyle name="Note 5 25 4 5 2" xfId="29934" xr:uid="{00000000-0005-0000-0000-000062900000}"/>
    <cellStyle name="Note 5 25 4 5 3" xfId="44387" xr:uid="{00000000-0005-0000-0000-000063900000}"/>
    <cellStyle name="Note 5 25 4 6" xfId="15436" xr:uid="{00000000-0005-0000-0000-000064900000}"/>
    <cellStyle name="Note 5 25 4 6 2" xfId="32871" xr:uid="{00000000-0005-0000-0000-000065900000}"/>
    <cellStyle name="Note 5 25 4 6 3" xfId="47324" xr:uid="{00000000-0005-0000-0000-000066900000}"/>
    <cellStyle name="Note 5 25 4 7" xfId="19506" xr:uid="{00000000-0005-0000-0000-000067900000}"/>
    <cellStyle name="Note 5 25 4 8" xfId="20598" xr:uid="{00000000-0005-0000-0000-000068900000}"/>
    <cellStyle name="Note 5 25 5" xfId="5173" xr:uid="{00000000-0005-0000-0000-000069900000}"/>
    <cellStyle name="Note 5 25 5 2" xfId="14505" xr:uid="{00000000-0005-0000-0000-00006A900000}"/>
    <cellStyle name="Note 5 25 5 2 2" xfId="31940" xr:uid="{00000000-0005-0000-0000-00006B900000}"/>
    <cellStyle name="Note 5 25 5 2 3" xfId="46393" xr:uid="{00000000-0005-0000-0000-00006C900000}"/>
    <cellStyle name="Note 5 25 5 3" xfId="16966" xr:uid="{00000000-0005-0000-0000-00006D900000}"/>
    <cellStyle name="Note 5 25 5 3 2" xfId="34401" xr:uid="{00000000-0005-0000-0000-00006E900000}"/>
    <cellStyle name="Note 5 25 5 3 3" xfId="48854" xr:uid="{00000000-0005-0000-0000-00006F900000}"/>
    <cellStyle name="Note 5 25 5 4" xfId="22609" xr:uid="{00000000-0005-0000-0000-000070900000}"/>
    <cellStyle name="Note 5 25 5 5" xfId="37062" xr:uid="{00000000-0005-0000-0000-000071900000}"/>
    <cellStyle name="Note 5 25 6" xfId="7635" xr:uid="{00000000-0005-0000-0000-000072900000}"/>
    <cellStyle name="Note 5 25 6 2" xfId="25070" xr:uid="{00000000-0005-0000-0000-000073900000}"/>
    <cellStyle name="Note 5 25 6 3" xfId="39523" xr:uid="{00000000-0005-0000-0000-000074900000}"/>
    <cellStyle name="Note 5 25 7" xfId="10076" xr:uid="{00000000-0005-0000-0000-000075900000}"/>
    <cellStyle name="Note 5 25 7 2" xfId="27511" xr:uid="{00000000-0005-0000-0000-000076900000}"/>
    <cellStyle name="Note 5 25 7 3" xfId="41964" xr:uid="{00000000-0005-0000-0000-000077900000}"/>
    <cellStyle name="Note 5 25 8" xfId="12496" xr:uid="{00000000-0005-0000-0000-000078900000}"/>
    <cellStyle name="Note 5 25 8 2" xfId="29931" xr:uid="{00000000-0005-0000-0000-000079900000}"/>
    <cellStyle name="Note 5 25 8 3" xfId="44384" xr:uid="{00000000-0005-0000-0000-00007A900000}"/>
    <cellStyle name="Note 5 25 9" xfId="19503" xr:uid="{00000000-0005-0000-0000-00007B900000}"/>
    <cellStyle name="Note 5 26" xfId="2666" xr:uid="{00000000-0005-0000-0000-00007C900000}"/>
    <cellStyle name="Note 5 26 2" xfId="2667" xr:uid="{00000000-0005-0000-0000-00007D900000}"/>
    <cellStyle name="Note 5 26 2 2" xfId="5178" xr:uid="{00000000-0005-0000-0000-00007E900000}"/>
    <cellStyle name="Note 5 26 2 2 2" xfId="14509" xr:uid="{00000000-0005-0000-0000-00007F900000}"/>
    <cellStyle name="Note 5 26 2 2 2 2" xfId="31944" xr:uid="{00000000-0005-0000-0000-000080900000}"/>
    <cellStyle name="Note 5 26 2 2 2 3" xfId="46397" xr:uid="{00000000-0005-0000-0000-000081900000}"/>
    <cellStyle name="Note 5 26 2 2 3" xfId="16970" xr:uid="{00000000-0005-0000-0000-000082900000}"/>
    <cellStyle name="Note 5 26 2 2 3 2" xfId="34405" xr:uid="{00000000-0005-0000-0000-000083900000}"/>
    <cellStyle name="Note 5 26 2 2 3 3" xfId="48858" xr:uid="{00000000-0005-0000-0000-000084900000}"/>
    <cellStyle name="Note 5 26 2 2 4" xfId="22614" xr:uid="{00000000-0005-0000-0000-000085900000}"/>
    <cellStyle name="Note 5 26 2 2 5" xfId="37067" xr:uid="{00000000-0005-0000-0000-000086900000}"/>
    <cellStyle name="Note 5 26 2 3" xfId="7640" xr:uid="{00000000-0005-0000-0000-000087900000}"/>
    <cellStyle name="Note 5 26 2 3 2" xfId="25075" xr:uid="{00000000-0005-0000-0000-000088900000}"/>
    <cellStyle name="Note 5 26 2 3 3" xfId="39528" xr:uid="{00000000-0005-0000-0000-000089900000}"/>
    <cellStyle name="Note 5 26 2 4" xfId="10081" xr:uid="{00000000-0005-0000-0000-00008A900000}"/>
    <cellStyle name="Note 5 26 2 4 2" xfId="27516" xr:uid="{00000000-0005-0000-0000-00008B900000}"/>
    <cellStyle name="Note 5 26 2 4 3" xfId="41969" xr:uid="{00000000-0005-0000-0000-00008C900000}"/>
    <cellStyle name="Note 5 26 2 5" xfId="12501" xr:uid="{00000000-0005-0000-0000-00008D900000}"/>
    <cellStyle name="Note 5 26 2 5 2" xfId="29936" xr:uid="{00000000-0005-0000-0000-00008E900000}"/>
    <cellStyle name="Note 5 26 2 5 3" xfId="44389" xr:uid="{00000000-0005-0000-0000-00008F900000}"/>
    <cellStyle name="Note 5 26 2 6" xfId="19508" xr:uid="{00000000-0005-0000-0000-000090900000}"/>
    <cellStyle name="Note 5 26 3" xfId="2668" xr:uid="{00000000-0005-0000-0000-000091900000}"/>
    <cellStyle name="Note 5 26 3 2" xfId="5179" xr:uid="{00000000-0005-0000-0000-000092900000}"/>
    <cellStyle name="Note 5 26 3 2 2" xfId="14510" xr:uid="{00000000-0005-0000-0000-000093900000}"/>
    <cellStyle name="Note 5 26 3 2 2 2" xfId="31945" xr:uid="{00000000-0005-0000-0000-000094900000}"/>
    <cellStyle name="Note 5 26 3 2 2 3" xfId="46398" xr:uid="{00000000-0005-0000-0000-000095900000}"/>
    <cellStyle name="Note 5 26 3 2 3" xfId="16971" xr:uid="{00000000-0005-0000-0000-000096900000}"/>
    <cellStyle name="Note 5 26 3 2 3 2" xfId="34406" xr:uid="{00000000-0005-0000-0000-000097900000}"/>
    <cellStyle name="Note 5 26 3 2 3 3" xfId="48859" xr:uid="{00000000-0005-0000-0000-000098900000}"/>
    <cellStyle name="Note 5 26 3 2 4" xfId="22615" xr:uid="{00000000-0005-0000-0000-000099900000}"/>
    <cellStyle name="Note 5 26 3 2 5" xfId="37068" xr:uid="{00000000-0005-0000-0000-00009A900000}"/>
    <cellStyle name="Note 5 26 3 3" xfId="7641" xr:uid="{00000000-0005-0000-0000-00009B900000}"/>
    <cellStyle name="Note 5 26 3 3 2" xfId="25076" xr:uid="{00000000-0005-0000-0000-00009C900000}"/>
    <cellStyle name="Note 5 26 3 3 3" xfId="39529" xr:uid="{00000000-0005-0000-0000-00009D900000}"/>
    <cellStyle name="Note 5 26 3 4" xfId="10082" xr:uid="{00000000-0005-0000-0000-00009E900000}"/>
    <cellStyle name="Note 5 26 3 4 2" xfId="27517" xr:uid="{00000000-0005-0000-0000-00009F900000}"/>
    <cellStyle name="Note 5 26 3 4 3" xfId="41970" xr:uid="{00000000-0005-0000-0000-0000A0900000}"/>
    <cellStyle name="Note 5 26 3 5" xfId="12502" xr:uid="{00000000-0005-0000-0000-0000A1900000}"/>
    <cellStyle name="Note 5 26 3 5 2" xfId="29937" xr:uid="{00000000-0005-0000-0000-0000A2900000}"/>
    <cellStyle name="Note 5 26 3 5 3" xfId="44390" xr:uid="{00000000-0005-0000-0000-0000A3900000}"/>
    <cellStyle name="Note 5 26 3 6" xfId="19509" xr:uid="{00000000-0005-0000-0000-0000A4900000}"/>
    <cellStyle name="Note 5 26 4" xfId="2669" xr:uid="{00000000-0005-0000-0000-0000A5900000}"/>
    <cellStyle name="Note 5 26 4 2" xfId="5180" xr:uid="{00000000-0005-0000-0000-0000A6900000}"/>
    <cellStyle name="Note 5 26 4 2 2" xfId="22616" xr:uid="{00000000-0005-0000-0000-0000A7900000}"/>
    <cellStyle name="Note 5 26 4 2 3" xfId="37069" xr:uid="{00000000-0005-0000-0000-0000A8900000}"/>
    <cellStyle name="Note 5 26 4 3" xfId="7642" xr:uid="{00000000-0005-0000-0000-0000A9900000}"/>
    <cellStyle name="Note 5 26 4 3 2" xfId="25077" xr:uid="{00000000-0005-0000-0000-0000AA900000}"/>
    <cellStyle name="Note 5 26 4 3 3" xfId="39530" xr:uid="{00000000-0005-0000-0000-0000AB900000}"/>
    <cellStyle name="Note 5 26 4 4" xfId="10083" xr:uid="{00000000-0005-0000-0000-0000AC900000}"/>
    <cellStyle name="Note 5 26 4 4 2" xfId="27518" xr:uid="{00000000-0005-0000-0000-0000AD900000}"/>
    <cellStyle name="Note 5 26 4 4 3" xfId="41971" xr:uid="{00000000-0005-0000-0000-0000AE900000}"/>
    <cellStyle name="Note 5 26 4 5" xfId="12503" xr:uid="{00000000-0005-0000-0000-0000AF900000}"/>
    <cellStyle name="Note 5 26 4 5 2" xfId="29938" xr:uid="{00000000-0005-0000-0000-0000B0900000}"/>
    <cellStyle name="Note 5 26 4 5 3" xfId="44391" xr:uid="{00000000-0005-0000-0000-0000B1900000}"/>
    <cellStyle name="Note 5 26 4 6" xfId="15437" xr:uid="{00000000-0005-0000-0000-0000B2900000}"/>
    <cellStyle name="Note 5 26 4 6 2" xfId="32872" xr:uid="{00000000-0005-0000-0000-0000B3900000}"/>
    <cellStyle name="Note 5 26 4 6 3" xfId="47325" xr:uid="{00000000-0005-0000-0000-0000B4900000}"/>
    <cellStyle name="Note 5 26 4 7" xfId="19510" xr:uid="{00000000-0005-0000-0000-0000B5900000}"/>
    <cellStyle name="Note 5 26 4 8" xfId="20599" xr:uid="{00000000-0005-0000-0000-0000B6900000}"/>
    <cellStyle name="Note 5 26 5" xfId="5177" xr:uid="{00000000-0005-0000-0000-0000B7900000}"/>
    <cellStyle name="Note 5 26 5 2" xfId="14508" xr:uid="{00000000-0005-0000-0000-0000B8900000}"/>
    <cellStyle name="Note 5 26 5 2 2" xfId="31943" xr:uid="{00000000-0005-0000-0000-0000B9900000}"/>
    <cellStyle name="Note 5 26 5 2 3" xfId="46396" xr:uid="{00000000-0005-0000-0000-0000BA900000}"/>
    <cellStyle name="Note 5 26 5 3" xfId="16969" xr:uid="{00000000-0005-0000-0000-0000BB900000}"/>
    <cellStyle name="Note 5 26 5 3 2" xfId="34404" xr:uid="{00000000-0005-0000-0000-0000BC900000}"/>
    <cellStyle name="Note 5 26 5 3 3" xfId="48857" xr:uid="{00000000-0005-0000-0000-0000BD900000}"/>
    <cellStyle name="Note 5 26 5 4" xfId="22613" xr:uid="{00000000-0005-0000-0000-0000BE900000}"/>
    <cellStyle name="Note 5 26 5 5" xfId="37066" xr:uid="{00000000-0005-0000-0000-0000BF900000}"/>
    <cellStyle name="Note 5 26 6" xfId="7639" xr:uid="{00000000-0005-0000-0000-0000C0900000}"/>
    <cellStyle name="Note 5 26 6 2" xfId="25074" xr:uid="{00000000-0005-0000-0000-0000C1900000}"/>
    <cellStyle name="Note 5 26 6 3" xfId="39527" xr:uid="{00000000-0005-0000-0000-0000C2900000}"/>
    <cellStyle name="Note 5 26 7" xfId="10080" xr:uid="{00000000-0005-0000-0000-0000C3900000}"/>
    <cellStyle name="Note 5 26 7 2" xfId="27515" xr:uid="{00000000-0005-0000-0000-0000C4900000}"/>
    <cellStyle name="Note 5 26 7 3" xfId="41968" xr:uid="{00000000-0005-0000-0000-0000C5900000}"/>
    <cellStyle name="Note 5 26 8" xfId="12500" xr:uid="{00000000-0005-0000-0000-0000C6900000}"/>
    <cellStyle name="Note 5 26 8 2" xfId="29935" xr:uid="{00000000-0005-0000-0000-0000C7900000}"/>
    <cellStyle name="Note 5 26 8 3" xfId="44388" xr:uid="{00000000-0005-0000-0000-0000C8900000}"/>
    <cellStyle name="Note 5 26 9" xfId="19507" xr:uid="{00000000-0005-0000-0000-0000C9900000}"/>
    <cellStyle name="Note 5 27" xfId="2670" xr:uid="{00000000-0005-0000-0000-0000CA900000}"/>
    <cellStyle name="Note 5 27 2" xfId="2671" xr:uid="{00000000-0005-0000-0000-0000CB900000}"/>
    <cellStyle name="Note 5 27 2 2" xfId="5182" xr:uid="{00000000-0005-0000-0000-0000CC900000}"/>
    <cellStyle name="Note 5 27 2 2 2" xfId="14512" xr:uid="{00000000-0005-0000-0000-0000CD900000}"/>
    <cellStyle name="Note 5 27 2 2 2 2" xfId="31947" xr:uid="{00000000-0005-0000-0000-0000CE900000}"/>
    <cellStyle name="Note 5 27 2 2 2 3" xfId="46400" xr:uid="{00000000-0005-0000-0000-0000CF900000}"/>
    <cellStyle name="Note 5 27 2 2 3" xfId="16973" xr:uid="{00000000-0005-0000-0000-0000D0900000}"/>
    <cellStyle name="Note 5 27 2 2 3 2" xfId="34408" xr:uid="{00000000-0005-0000-0000-0000D1900000}"/>
    <cellStyle name="Note 5 27 2 2 3 3" xfId="48861" xr:uid="{00000000-0005-0000-0000-0000D2900000}"/>
    <cellStyle name="Note 5 27 2 2 4" xfId="22618" xr:uid="{00000000-0005-0000-0000-0000D3900000}"/>
    <cellStyle name="Note 5 27 2 2 5" xfId="37071" xr:uid="{00000000-0005-0000-0000-0000D4900000}"/>
    <cellStyle name="Note 5 27 2 3" xfId="7644" xr:uid="{00000000-0005-0000-0000-0000D5900000}"/>
    <cellStyle name="Note 5 27 2 3 2" xfId="25079" xr:uid="{00000000-0005-0000-0000-0000D6900000}"/>
    <cellStyle name="Note 5 27 2 3 3" xfId="39532" xr:uid="{00000000-0005-0000-0000-0000D7900000}"/>
    <cellStyle name="Note 5 27 2 4" xfId="10085" xr:uid="{00000000-0005-0000-0000-0000D8900000}"/>
    <cellStyle name="Note 5 27 2 4 2" xfId="27520" xr:uid="{00000000-0005-0000-0000-0000D9900000}"/>
    <cellStyle name="Note 5 27 2 4 3" xfId="41973" xr:uid="{00000000-0005-0000-0000-0000DA900000}"/>
    <cellStyle name="Note 5 27 2 5" xfId="12505" xr:uid="{00000000-0005-0000-0000-0000DB900000}"/>
    <cellStyle name="Note 5 27 2 5 2" xfId="29940" xr:uid="{00000000-0005-0000-0000-0000DC900000}"/>
    <cellStyle name="Note 5 27 2 5 3" xfId="44393" xr:uid="{00000000-0005-0000-0000-0000DD900000}"/>
    <cellStyle name="Note 5 27 2 6" xfId="19512" xr:uid="{00000000-0005-0000-0000-0000DE900000}"/>
    <cellStyle name="Note 5 27 3" xfId="2672" xr:uid="{00000000-0005-0000-0000-0000DF900000}"/>
    <cellStyle name="Note 5 27 3 2" xfId="5183" xr:uid="{00000000-0005-0000-0000-0000E0900000}"/>
    <cellStyle name="Note 5 27 3 2 2" xfId="14513" xr:uid="{00000000-0005-0000-0000-0000E1900000}"/>
    <cellStyle name="Note 5 27 3 2 2 2" xfId="31948" xr:uid="{00000000-0005-0000-0000-0000E2900000}"/>
    <cellStyle name="Note 5 27 3 2 2 3" xfId="46401" xr:uid="{00000000-0005-0000-0000-0000E3900000}"/>
    <cellStyle name="Note 5 27 3 2 3" xfId="16974" xr:uid="{00000000-0005-0000-0000-0000E4900000}"/>
    <cellStyle name="Note 5 27 3 2 3 2" xfId="34409" xr:uid="{00000000-0005-0000-0000-0000E5900000}"/>
    <cellStyle name="Note 5 27 3 2 3 3" xfId="48862" xr:uid="{00000000-0005-0000-0000-0000E6900000}"/>
    <cellStyle name="Note 5 27 3 2 4" xfId="22619" xr:uid="{00000000-0005-0000-0000-0000E7900000}"/>
    <cellStyle name="Note 5 27 3 2 5" xfId="37072" xr:uid="{00000000-0005-0000-0000-0000E8900000}"/>
    <cellStyle name="Note 5 27 3 3" xfId="7645" xr:uid="{00000000-0005-0000-0000-0000E9900000}"/>
    <cellStyle name="Note 5 27 3 3 2" xfId="25080" xr:uid="{00000000-0005-0000-0000-0000EA900000}"/>
    <cellStyle name="Note 5 27 3 3 3" xfId="39533" xr:uid="{00000000-0005-0000-0000-0000EB900000}"/>
    <cellStyle name="Note 5 27 3 4" xfId="10086" xr:uid="{00000000-0005-0000-0000-0000EC900000}"/>
    <cellStyle name="Note 5 27 3 4 2" xfId="27521" xr:uid="{00000000-0005-0000-0000-0000ED900000}"/>
    <cellStyle name="Note 5 27 3 4 3" xfId="41974" xr:uid="{00000000-0005-0000-0000-0000EE900000}"/>
    <cellStyle name="Note 5 27 3 5" xfId="12506" xr:uid="{00000000-0005-0000-0000-0000EF900000}"/>
    <cellStyle name="Note 5 27 3 5 2" xfId="29941" xr:uid="{00000000-0005-0000-0000-0000F0900000}"/>
    <cellStyle name="Note 5 27 3 5 3" xfId="44394" xr:uid="{00000000-0005-0000-0000-0000F1900000}"/>
    <cellStyle name="Note 5 27 3 6" xfId="19513" xr:uid="{00000000-0005-0000-0000-0000F2900000}"/>
    <cellStyle name="Note 5 27 4" xfId="2673" xr:uid="{00000000-0005-0000-0000-0000F3900000}"/>
    <cellStyle name="Note 5 27 4 2" xfId="5184" xr:uid="{00000000-0005-0000-0000-0000F4900000}"/>
    <cellStyle name="Note 5 27 4 2 2" xfId="22620" xr:uid="{00000000-0005-0000-0000-0000F5900000}"/>
    <cellStyle name="Note 5 27 4 2 3" xfId="37073" xr:uid="{00000000-0005-0000-0000-0000F6900000}"/>
    <cellStyle name="Note 5 27 4 3" xfId="7646" xr:uid="{00000000-0005-0000-0000-0000F7900000}"/>
    <cellStyle name="Note 5 27 4 3 2" xfId="25081" xr:uid="{00000000-0005-0000-0000-0000F8900000}"/>
    <cellStyle name="Note 5 27 4 3 3" xfId="39534" xr:uid="{00000000-0005-0000-0000-0000F9900000}"/>
    <cellStyle name="Note 5 27 4 4" xfId="10087" xr:uid="{00000000-0005-0000-0000-0000FA900000}"/>
    <cellStyle name="Note 5 27 4 4 2" xfId="27522" xr:uid="{00000000-0005-0000-0000-0000FB900000}"/>
    <cellStyle name="Note 5 27 4 4 3" xfId="41975" xr:uid="{00000000-0005-0000-0000-0000FC900000}"/>
    <cellStyle name="Note 5 27 4 5" xfId="12507" xr:uid="{00000000-0005-0000-0000-0000FD900000}"/>
    <cellStyle name="Note 5 27 4 5 2" xfId="29942" xr:uid="{00000000-0005-0000-0000-0000FE900000}"/>
    <cellStyle name="Note 5 27 4 5 3" xfId="44395" xr:uid="{00000000-0005-0000-0000-0000FF900000}"/>
    <cellStyle name="Note 5 27 4 6" xfId="15438" xr:uid="{00000000-0005-0000-0000-000000910000}"/>
    <cellStyle name="Note 5 27 4 6 2" xfId="32873" xr:uid="{00000000-0005-0000-0000-000001910000}"/>
    <cellStyle name="Note 5 27 4 6 3" xfId="47326" xr:uid="{00000000-0005-0000-0000-000002910000}"/>
    <cellStyle name="Note 5 27 4 7" xfId="19514" xr:uid="{00000000-0005-0000-0000-000003910000}"/>
    <cellStyle name="Note 5 27 4 8" xfId="20600" xr:uid="{00000000-0005-0000-0000-000004910000}"/>
    <cellStyle name="Note 5 27 5" xfId="5181" xr:uid="{00000000-0005-0000-0000-000005910000}"/>
    <cellStyle name="Note 5 27 5 2" xfId="14511" xr:uid="{00000000-0005-0000-0000-000006910000}"/>
    <cellStyle name="Note 5 27 5 2 2" xfId="31946" xr:uid="{00000000-0005-0000-0000-000007910000}"/>
    <cellStyle name="Note 5 27 5 2 3" xfId="46399" xr:uid="{00000000-0005-0000-0000-000008910000}"/>
    <cellStyle name="Note 5 27 5 3" xfId="16972" xr:uid="{00000000-0005-0000-0000-000009910000}"/>
    <cellStyle name="Note 5 27 5 3 2" xfId="34407" xr:uid="{00000000-0005-0000-0000-00000A910000}"/>
    <cellStyle name="Note 5 27 5 3 3" xfId="48860" xr:uid="{00000000-0005-0000-0000-00000B910000}"/>
    <cellStyle name="Note 5 27 5 4" xfId="22617" xr:uid="{00000000-0005-0000-0000-00000C910000}"/>
    <cellStyle name="Note 5 27 5 5" xfId="37070" xr:uid="{00000000-0005-0000-0000-00000D910000}"/>
    <cellStyle name="Note 5 27 6" xfId="7643" xr:uid="{00000000-0005-0000-0000-00000E910000}"/>
    <cellStyle name="Note 5 27 6 2" xfId="25078" xr:uid="{00000000-0005-0000-0000-00000F910000}"/>
    <cellStyle name="Note 5 27 6 3" xfId="39531" xr:uid="{00000000-0005-0000-0000-000010910000}"/>
    <cellStyle name="Note 5 27 7" xfId="10084" xr:uid="{00000000-0005-0000-0000-000011910000}"/>
    <cellStyle name="Note 5 27 7 2" xfId="27519" xr:uid="{00000000-0005-0000-0000-000012910000}"/>
    <cellStyle name="Note 5 27 7 3" xfId="41972" xr:uid="{00000000-0005-0000-0000-000013910000}"/>
    <cellStyle name="Note 5 27 8" xfId="12504" xr:uid="{00000000-0005-0000-0000-000014910000}"/>
    <cellStyle name="Note 5 27 8 2" xfId="29939" xr:uid="{00000000-0005-0000-0000-000015910000}"/>
    <cellStyle name="Note 5 27 8 3" xfId="44392" xr:uid="{00000000-0005-0000-0000-000016910000}"/>
    <cellStyle name="Note 5 27 9" xfId="19511" xr:uid="{00000000-0005-0000-0000-000017910000}"/>
    <cellStyle name="Note 5 28" xfId="2674" xr:uid="{00000000-0005-0000-0000-000018910000}"/>
    <cellStyle name="Note 5 28 2" xfId="5185" xr:uid="{00000000-0005-0000-0000-000019910000}"/>
    <cellStyle name="Note 5 28 2 2" xfId="14514" xr:uid="{00000000-0005-0000-0000-00001A910000}"/>
    <cellStyle name="Note 5 28 2 2 2" xfId="31949" xr:uid="{00000000-0005-0000-0000-00001B910000}"/>
    <cellStyle name="Note 5 28 2 2 3" xfId="46402" xr:uid="{00000000-0005-0000-0000-00001C910000}"/>
    <cellStyle name="Note 5 28 2 3" xfId="16975" xr:uid="{00000000-0005-0000-0000-00001D910000}"/>
    <cellStyle name="Note 5 28 2 3 2" xfId="34410" xr:uid="{00000000-0005-0000-0000-00001E910000}"/>
    <cellStyle name="Note 5 28 2 3 3" xfId="48863" xr:uid="{00000000-0005-0000-0000-00001F910000}"/>
    <cellStyle name="Note 5 28 2 4" xfId="22621" xr:uid="{00000000-0005-0000-0000-000020910000}"/>
    <cellStyle name="Note 5 28 2 5" xfId="37074" xr:uid="{00000000-0005-0000-0000-000021910000}"/>
    <cellStyle name="Note 5 28 3" xfId="7647" xr:uid="{00000000-0005-0000-0000-000022910000}"/>
    <cellStyle name="Note 5 28 3 2" xfId="25082" xr:uid="{00000000-0005-0000-0000-000023910000}"/>
    <cellStyle name="Note 5 28 3 3" xfId="39535" xr:uid="{00000000-0005-0000-0000-000024910000}"/>
    <cellStyle name="Note 5 28 4" xfId="10088" xr:uid="{00000000-0005-0000-0000-000025910000}"/>
    <cellStyle name="Note 5 28 4 2" xfId="27523" xr:uid="{00000000-0005-0000-0000-000026910000}"/>
    <cellStyle name="Note 5 28 4 3" xfId="41976" xr:uid="{00000000-0005-0000-0000-000027910000}"/>
    <cellStyle name="Note 5 28 5" xfId="12508" xr:uid="{00000000-0005-0000-0000-000028910000}"/>
    <cellStyle name="Note 5 28 5 2" xfId="29943" xr:uid="{00000000-0005-0000-0000-000029910000}"/>
    <cellStyle name="Note 5 28 5 3" xfId="44396" xr:uid="{00000000-0005-0000-0000-00002A910000}"/>
    <cellStyle name="Note 5 28 6" xfId="19515" xr:uid="{00000000-0005-0000-0000-00002B910000}"/>
    <cellStyle name="Note 5 29" xfId="2675" xr:uid="{00000000-0005-0000-0000-00002C910000}"/>
    <cellStyle name="Note 5 29 2" xfId="5186" xr:uid="{00000000-0005-0000-0000-00002D910000}"/>
    <cellStyle name="Note 5 29 2 2" xfId="14515" xr:uid="{00000000-0005-0000-0000-00002E910000}"/>
    <cellStyle name="Note 5 29 2 2 2" xfId="31950" xr:uid="{00000000-0005-0000-0000-00002F910000}"/>
    <cellStyle name="Note 5 29 2 2 3" xfId="46403" xr:uid="{00000000-0005-0000-0000-000030910000}"/>
    <cellStyle name="Note 5 29 2 3" xfId="16976" xr:uid="{00000000-0005-0000-0000-000031910000}"/>
    <cellStyle name="Note 5 29 2 3 2" xfId="34411" xr:uid="{00000000-0005-0000-0000-000032910000}"/>
    <cellStyle name="Note 5 29 2 3 3" xfId="48864" xr:uid="{00000000-0005-0000-0000-000033910000}"/>
    <cellStyle name="Note 5 29 2 4" xfId="22622" xr:uid="{00000000-0005-0000-0000-000034910000}"/>
    <cellStyle name="Note 5 29 2 5" xfId="37075" xr:uid="{00000000-0005-0000-0000-000035910000}"/>
    <cellStyle name="Note 5 29 3" xfId="7648" xr:uid="{00000000-0005-0000-0000-000036910000}"/>
    <cellStyle name="Note 5 29 3 2" xfId="25083" xr:uid="{00000000-0005-0000-0000-000037910000}"/>
    <cellStyle name="Note 5 29 3 3" xfId="39536" xr:uid="{00000000-0005-0000-0000-000038910000}"/>
    <cellStyle name="Note 5 29 4" xfId="10089" xr:uid="{00000000-0005-0000-0000-000039910000}"/>
    <cellStyle name="Note 5 29 4 2" xfId="27524" xr:uid="{00000000-0005-0000-0000-00003A910000}"/>
    <cellStyle name="Note 5 29 4 3" xfId="41977" xr:uid="{00000000-0005-0000-0000-00003B910000}"/>
    <cellStyle name="Note 5 29 5" xfId="12509" xr:uid="{00000000-0005-0000-0000-00003C910000}"/>
    <cellStyle name="Note 5 29 5 2" xfId="29944" xr:uid="{00000000-0005-0000-0000-00003D910000}"/>
    <cellStyle name="Note 5 29 5 3" xfId="44397" xr:uid="{00000000-0005-0000-0000-00003E910000}"/>
    <cellStyle name="Note 5 29 6" xfId="19516" xr:uid="{00000000-0005-0000-0000-00003F910000}"/>
    <cellStyle name="Note 5 3" xfId="2676" xr:uid="{00000000-0005-0000-0000-000040910000}"/>
    <cellStyle name="Note 5 3 10" xfId="7649" xr:uid="{00000000-0005-0000-0000-000041910000}"/>
    <cellStyle name="Note 5 3 10 2" xfId="25084" xr:uid="{00000000-0005-0000-0000-000042910000}"/>
    <cellStyle name="Note 5 3 10 3" xfId="39537" xr:uid="{00000000-0005-0000-0000-000043910000}"/>
    <cellStyle name="Note 5 3 11" xfId="10090" xr:uid="{00000000-0005-0000-0000-000044910000}"/>
    <cellStyle name="Note 5 3 11 2" xfId="27525" xr:uid="{00000000-0005-0000-0000-000045910000}"/>
    <cellStyle name="Note 5 3 11 3" xfId="41978" xr:uid="{00000000-0005-0000-0000-000046910000}"/>
    <cellStyle name="Note 5 3 12" xfId="12510" xr:uid="{00000000-0005-0000-0000-000047910000}"/>
    <cellStyle name="Note 5 3 12 2" xfId="29945" xr:uid="{00000000-0005-0000-0000-000048910000}"/>
    <cellStyle name="Note 5 3 12 3" xfId="44398" xr:uid="{00000000-0005-0000-0000-000049910000}"/>
    <cellStyle name="Note 5 3 13" xfId="19517" xr:uid="{00000000-0005-0000-0000-00004A910000}"/>
    <cellStyle name="Note 5 3 2" xfId="2677" xr:uid="{00000000-0005-0000-0000-00004B910000}"/>
    <cellStyle name="Note 5 3 2 2" xfId="2678" xr:uid="{00000000-0005-0000-0000-00004C910000}"/>
    <cellStyle name="Note 5 3 2 2 2" xfId="5189" xr:uid="{00000000-0005-0000-0000-00004D910000}"/>
    <cellStyle name="Note 5 3 2 2 2 2" xfId="14518" xr:uid="{00000000-0005-0000-0000-00004E910000}"/>
    <cellStyle name="Note 5 3 2 2 2 2 2" xfId="31953" xr:uid="{00000000-0005-0000-0000-00004F910000}"/>
    <cellStyle name="Note 5 3 2 2 2 2 3" xfId="46406" xr:uid="{00000000-0005-0000-0000-000050910000}"/>
    <cellStyle name="Note 5 3 2 2 2 3" xfId="16979" xr:uid="{00000000-0005-0000-0000-000051910000}"/>
    <cellStyle name="Note 5 3 2 2 2 3 2" xfId="34414" xr:uid="{00000000-0005-0000-0000-000052910000}"/>
    <cellStyle name="Note 5 3 2 2 2 3 3" xfId="48867" xr:uid="{00000000-0005-0000-0000-000053910000}"/>
    <cellStyle name="Note 5 3 2 2 2 4" xfId="22625" xr:uid="{00000000-0005-0000-0000-000054910000}"/>
    <cellStyle name="Note 5 3 2 2 2 5" xfId="37078" xr:uid="{00000000-0005-0000-0000-000055910000}"/>
    <cellStyle name="Note 5 3 2 2 3" xfId="7651" xr:uid="{00000000-0005-0000-0000-000056910000}"/>
    <cellStyle name="Note 5 3 2 2 3 2" xfId="25086" xr:uid="{00000000-0005-0000-0000-000057910000}"/>
    <cellStyle name="Note 5 3 2 2 3 3" xfId="39539" xr:uid="{00000000-0005-0000-0000-000058910000}"/>
    <cellStyle name="Note 5 3 2 2 4" xfId="10092" xr:uid="{00000000-0005-0000-0000-000059910000}"/>
    <cellStyle name="Note 5 3 2 2 4 2" xfId="27527" xr:uid="{00000000-0005-0000-0000-00005A910000}"/>
    <cellStyle name="Note 5 3 2 2 4 3" xfId="41980" xr:uid="{00000000-0005-0000-0000-00005B910000}"/>
    <cellStyle name="Note 5 3 2 2 5" xfId="12512" xr:uid="{00000000-0005-0000-0000-00005C910000}"/>
    <cellStyle name="Note 5 3 2 2 5 2" xfId="29947" xr:uid="{00000000-0005-0000-0000-00005D910000}"/>
    <cellStyle name="Note 5 3 2 2 5 3" xfId="44400" xr:uid="{00000000-0005-0000-0000-00005E910000}"/>
    <cellStyle name="Note 5 3 2 2 6" xfId="19519" xr:uid="{00000000-0005-0000-0000-00005F910000}"/>
    <cellStyle name="Note 5 3 2 3" xfId="2679" xr:uid="{00000000-0005-0000-0000-000060910000}"/>
    <cellStyle name="Note 5 3 2 3 2" xfId="5190" xr:uid="{00000000-0005-0000-0000-000061910000}"/>
    <cellStyle name="Note 5 3 2 3 2 2" xfId="14519" xr:uid="{00000000-0005-0000-0000-000062910000}"/>
    <cellStyle name="Note 5 3 2 3 2 2 2" xfId="31954" xr:uid="{00000000-0005-0000-0000-000063910000}"/>
    <cellStyle name="Note 5 3 2 3 2 2 3" xfId="46407" xr:uid="{00000000-0005-0000-0000-000064910000}"/>
    <cellStyle name="Note 5 3 2 3 2 3" xfId="16980" xr:uid="{00000000-0005-0000-0000-000065910000}"/>
    <cellStyle name="Note 5 3 2 3 2 3 2" xfId="34415" xr:uid="{00000000-0005-0000-0000-000066910000}"/>
    <cellStyle name="Note 5 3 2 3 2 3 3" xfId="48868" xr:uid="{00000000-0005-0000-0000-000067910000}"/>
    <cellStyle name="Note 5 3 2 3 2 4" xfId="22626" xr:uid="{00000000-0005-0000-0000-000068910000}"/>
    <cellStyle name="Note 5 3 2 3 2 5" xfId="37079" xr:uid="{00000000-0005-0000-0000-000069910000}"/>
    <cellStyle name="Note 5 3 2 3 3" xfId="7652" xr:uid="{00000000-0005-0000-0000-00006A910000}"/>
    <cellStyle name="Note 5 3 2 3 3 2" xfId="25087" xr:uid="{00000000-0005-0000-0000-00006B910000}"/>
    <cellStyle name="Note 5 3 2 3 3 3" xfId="39540" xr:uid="{00000000-0005-0000-0000-00006C910000}"/>
    <cellStyle name="Note 5 3 2 3 4" xfId="10093" xr:uid="{00000000-0005-0000-0000-00006D910000}"/>
    <cellStyle name="Note 5 3 2 3 4 2" xfId="27528" xr:uid="{00000000-0005-0000-0000-00006E910000}"/>
    <cellStyle name="Note 5 3 2 3 4 3" xfId="41981" xr:uid="{00000000-0005-0000-0000-00006F910000}"/>
    <cellStyle name="Note 5 3 2 3 5" xfId="12513" xr:uid="{00000000-0005-0000-0000-000070910000}"/>
    <cellStyle name="Note 5 3 2 3 5 2" xfId="29948" xr:uid="{00000000-0005-0000-0000-000071910000}"/>
    <cellStyle name="Note 5 3 2 3 5 3" xfId="44401" xr:uid="{00000000-0005-0000-0000-000072910000}"/>
    <cellStyle name="Note 5 3 2 3 6" xfId="19520" xr:uid="{00000000-0005-0000-0000-000073910000}"/>
    <cellStyle name="Note 5 3 2 4" xfId="2680" xr:uid="{00000000-0005-0000-0000-000074910000}"/>
    <cellStyle name="Note 5 3 2 4 2" xfId="5191" xr:uid="{00000000-0005-0000-0000-000075910000}"/>
    <cellStyle name="Note 5 3 2 4 2 2" xfId="22627" xr:uid="{00000000-0005-0000-0000-000076910000}"/>
    <cellStyle name="Note 5 3 2 4 2 3" xfId="37080" xr:uid="{00000000-0005-0000-0000-000077910000}"/>
    <cellStyle name="Note 5 3 2 4 3" xfId="7653" xr:uid="{00000000-0005-0000-0000-000078910000}"/>
    <cellStyle name="Note 5 3 2 4 3 2" xfId="25088" xr:uid="{00000000-0005-0000-0000-000079910000}"/>
    <cellStyle name="Note 5 3 2 4 3 3" xfId="39541" xr:uid="{00000000-0005-0000-0000-00007A910000}"/>
    <cellStyle name="Note 5 3 2 4 4" xfId="10094" xr:uid="{00000000-0005-0000-0000-00007B910000}"/>
    <cellStyle name="Note 5 3 2 4 4 2" xfId="27529" xr:uid="{00000000-0005-0000-0000-00007C910000}"/>
    <cellStyle name="Note 5 3 2 4 4 3" xfId="41982" xr:uid="{00000000-0005-0000-0000-00007D910000}"/>
    <cellStyle name="Note 5 3 2 4 5" xfId="12514" xr:uid="{00000000-0005-0000-0000-00007E910000}"/>
    <cellStyle name="Note 5 3 2 4 5 2" xfId="29949" xr:uid="{00000000-0005-0000-0000-00007F910000}"/>
    <cellStyle name="Note 5 3 2 4 5 3" xfId="44402" xr:uid="{00000000-0005-0000-0000-000080910000}"/>
    <cellStyle name="Note 5 3 2 4 6" xfId="15439" xr:uid="{00000000-0005-0000-0000-000081910000}"/>
    <cellStyle name="Note 5 3 2 4 6 2" xfId="32874" xr:uid="{00000000-0005-0000-0000-000082910000}"/>
    <cellStyle name="Note 5 3 2 4 6 3" xfId="47327" xr:uid="{00000000-0005-0000-0000-000083910000}"/>
    <cellStyle name="Note 5 3 2 4 7" xfId="19521" xr:uid="{00000000-0005-0000-0000-000084910000}"/>
    <cellStyle name="Note 5 3 2 4 8" xfId="20601" xr:uid="{00000000-0005-0000-0000-000085910000}"/>
    <cellStyle name="Note 5 3 2 5" xfId="5188" xr:uid="{00000000-0005-0000-0000-000086910000}"/>
    <cellStyle name="Note 5 3 2 5 2" xfId="14517" xr:uid="{00000000-0005-0000-0000-000087910000}"/>
    <cellStyle name="Note 5 3 2 5 2 2" xfId="31952" xr:uid="{00000000-0005-0000-0000-000088910000}"/>
    <cellStyle name="Note 5 3 2 5 2 3" xfId="46405" xr:uid="{00000000-0005-0000-0000-000089910000}"/>
    <cellStyle name="Note 5 3 2 5 3" xfId="16978" xr:uid="{00000000-0005-0000-0000-00008A910000}"/>
    <cellStyle name="Note 5 3 2 5 3 2" xfId="34413" xr:uid="{00000000-0005-0000-0000-00008B910000}"/>
    <cellStyle name="Note 5 3 2 5 3 3" xfId="48866" xr:uid="{00000000-0005-0000-0000-00008C910000}"/>
    <cellStyle name="Note 5 3 2 5 4" xfId="22624" xr:uid="{00000000-0005-0000-0000-00008D910000}"/>
    <cellStyle name="Note 5 3 2 5 5" xfId="37077" xr:uid="{00000000-0005-0000-0000-00008E910000}"/>
    <cellStyle name="Note 5 3 2 6" xfId="7650" xr:uid="{00000000-0005-0000-0000-00008F910000}"/>
    <cellStyle name="Note 5 3 2 6 2" xfId="25085" xr:uid="{00000000-0005-0000-0000-000090910000}"/>
    <cellStyle name="Note 5 3 2 6 3" xfId="39538" xr:uid="{00000000-0005-0000-0000-000091910000}"/>
    <cellStyle name="Note 5 3 2 7" xfId="10091" xr:uid="{00000000-0005-0000-0000-000092910000}"/>
    <cellStyle name="Note 5 3 2 7 2" xfId="27526" xr:uid="{00000000-0005-0000-0000-000093910000}"/>
    <cellStyle name="Note 5 3 2 7 3" xfId="41979" xr:uid="{00000000-0005-0000-0000-000094910000}"/>
    <cellStyle name="Note 5 3 2 8" xfId="12511" xr:uid="{00000000-0005-0000-0000-000095910000}"/>
    <cellStyle name="Note 5 3 2 8 2" xfId="29946" xr:uid="{00000000-0005-0000-0000-000096910000}"/>
    <cellStyle name="Note 5 3 2 8 3" xfId="44399" xr:uid="{00000000-0005-0000-0000-000097910000}"/>
    <cellStyle name="Note 5 3 2 9" xfId="19518" xr:uid="{00000000-0005-0000-0000-000098910000}"/>
    <cellStyle name="Note 5 3 3" xfId="2681" xr:uid="{00000000-0005-0000-0000-000099910000}"/>
    <cellStyle name="Note 5 3 3 2" xfId="2682" xr:uid="{00000000-0005-0000-0000-00009A910000}"/>
    <cellStyle name="Note 5 3 3 2 2" xfId="5193" xr:uid="{00000000-0005-0000-0000-00009B910000}"/>
    <cellStyle name="Note 5 3 3 2 2 2" xfId="14521" xr:uid="{00000000-0005-0000-0000-00009C910000}"/>
    <cellStyle name="Note 5 3 3 2 2 2 2" xfId="31956" xr:uid="{00000000-0005-0000-0000-00009D910000}"/>
    <cellStyle name="Note 5 3 3 2 2 2 3" xfId="46409" xr:uid="{00000000-0005-0000-0000-00009E910000}"/>
    <cellStyle name="Note 5 3 3 2 2 3" xfId="16982" xr:uid="{00000000-0005-0000-0000-00009F910000}"/>
    <cellStyle name="Note 5 3 3 2 2 3 2" xfId="34417" xr:uid="{00000000-0005-0000-0000-0000A0910000}"/>
    <cellStyle name="Note 5 3 3 2 2 3 3" xfId="48870" xr:uid="{00000000-0005-0000-0000-0000A1910000}"/>
    <cellStyle name="Note 5 3 3 2 2 4" xfId="22629" xr:uid="{00000000-0005-0000-0000-0000A2910000}"/>
    <cellStyle name="Note 5 3 3 2 2 5" xfId="37082" xr:uid="{00000000-0005-0000-0000-0000A3910000}"/>
    <cellStyle name="Note 5 3 3 2 3" xfId="7655" xr:uid="{00000000-0005-0000-0000-0000A4910000}"/>
    <cellStyle name="Note 5 3 3 2 3 2" xfId="25090" xr:uid="{00000000-0005-0000-0000-0000A5910000}"/>
    <cellStyle name="Note 5 3 3 2 3 3" xfId="39543" xr:uid="{00000000-0005-0000-0000-0000A6910000}"/>
    <cellStyle name="Note 5 3 3 2 4" xfId="10096" xr:uid="{00000000-0005-0000-0000-0000A7910000}"/>
    <cellStyle name="Note 5 3 3 2 4 2" xfId="27531" xr:uid="{00000000-0005-0000-0000-0000A8910000}"/>
    <cellStyle name="Note 5 3 3 2 4 3" xfId="41984" xr:uid="{00000000-0005-0000-0000-0000A9910000}"/>
    <cellStyle name="Note 5 3 3 2 5" xfId="12516" xr:uid="{00000000-0005-0000-0000-0000AA910000}"/>
    <cellStyle name="Note 5 3 3 2 5 2" xfId="29951" xr:uid="{00000000-0005-0000-0000-0000AB910000}"/>
    <cellStyle name="Note 5 3 3 2 5 3" xfId="44404" xr:uid="{00000000-0005-0000-0000-0000AC910000}"/>
    <cellStyle name="Note 5 3 3 2 6" xfId="19523" xr:uid="{00000000-0005-0000-0000-0000AD910000}"/>
    <cellStyle name="Note 5 3 3 3" xfId="2683" xr:uid="{00000000-0005-0000-0000-0000AE910000}"/>
    <cellStyle name="Note 5 3 3 3 2" xfId="5194" xr:uid="{00000000-0005-0000-0000-0000AF910000}"/>
    <cellStyle name="Note 5 3 3 3 2 2" xfId="14522" xr:uid="{00000000-0005-0000-0000-0000B0910000}"/>
    <cellStyle name="Note 5 3 3 3 2 2 2" xfId="31957" xr:uid="{00000000-0005-0000-0000-0000B1910000}"/>
    <cellStyle name="Note 5 3 3 3 2 2 3" xfId="46410" xr:uid="{00000000-0005-0000-0000-0000B2910000}"/>
    <cellStyle name="Note 5 3 3 3 2 3" xfId="16983" xr:uid="{00000000-0005-0000-0000-0000B3910000}"/>
    <cellStyle name="Note 5 3 3 3 2 3 2" xfId="34418" xr:uid="{00000000-0005-0000-0000-0000B4910000}"/>
    <cellStyle name="Note 5 3 3 3 2 3 3" xfId="48871" xr:uid="{00000000-0005-0000-0000-0000B5910000}"/>
    <cellStyle name="Note 5 3 3 3 2 4" xfId="22630" xr:uid="{00000000-0005-0000-0000-0000B6910000}"/>
    <cellStyle name="Note 5 3 3 3 2 5" xfId="37083" xr:uid="{00000000-0005-0000-0000-0000B7910000}"/>
    <cellStyle name="Note 5 3 3 3 3" xfId="7656" xr:uid="{00000000-0005-0000-0000-0000B8910000}"/>
    <cellStyle name="Note 5 3 3 3 3 2" xfId="25091" xr:uid="{00000000-0005-0000-0000-0000B9910000}"/>
    <cellStyle name="Note 5 3 3 3 3 3" xfId="39544" xr:uid="{00000000-0005-0000-0000-0000BA910000}"/>
    <cellStyle name="Note 5 3 3 3 4" xfId="10097" xr:uid="{00000000-0005-0000-0000-0000BB910000}"/>
    <cellStyle name="Note 5 3 3 3 4 2" xfId="27532" xr:uid="{00000000-0005-0000-0000-0000BC910000}"/>
    <cellStyle name="Note 5 3 3 3 4 3" xfId="41985" xr:uid="{00000000-0005-0000-0000-0000BD910000}"/>
    <cellStyle name="Note 5 3 3 3 5" xfId="12517" xr:uid="{00000000-0005-0000-0000-0000BE910000}"/>
    <cellStyle name="Note 5 3 3 3 5 2" xfId="29952" xr:uid="{00000000-0005-0000-0000-0000BF910000}"/>
    <cellStyle name="Note 5 3 3 3 5 3" xfId="44405" xr:uid="{00000000-0005-0000-0000-0000C0910000}"/>
    <cellStyle name="Note 5 3 3 3 6" xfId="19524" xr:uid="{00000000-0005-0000-0000-0000C1910000}"/>
    <cellStyle name="Note 5 3 3 4" xfId="2684" xr:uid="{00000000-0005-0000-0000-0000C2910000}"/>
    <cellStyle name="Note 5 3 3 4 2" xfId="5195" xr:uid="{00000000-0005-0000-0000-0000C3910000}"/>
    <cellStyle name="Note 5 3 3 4 2 2" xfId="22631" xr:uid="{00000000-0005-0000-0000-0000C4910000}"/>
    <cellStyle name="Note 5 3 3 4 2 3" xfId="37084" xr:uid="{00000000-0005-0000-0000-0000C5910000}"/>
    <cellStyle name="Note 5 3 3 4 3" xfId="7657" xr:uid="{00000000-0005-0000-0000-0000C6910000}"/>
    <cellStyle name="Note 5 3 3 4 3 2" xfId="25092" xr:uid="{00000000-0005-0000-0000-0000C7910000}"/>
    <cellStyle name="Note 5 3 3 4 3 3" xfId="39545" xr:uid="{00000000-0005-0000-0000-0000C8910000}"/>
    <cellStyle name="Note 5 3 3 4 4" xfId="10098" xr:uid="{00000000-0005-0000-0000-0000C9910000}"/>
    <cellStyle name="Note 5 3 3 4 4 2" xfId="27533" xr:uid="{00000000-0005-0000-0000-0000CA910000}"/>
    <cellStyle name="Note 5 3 3 4 4 3" xfId="41986" xr:uid="{00000000-0005-0000-0000-0000CB910000}"/>
    <cellStyle name="Note 5 3 3 4 5" xfId="12518" xr:uid="{00000000-0005-0000-0000-0000CC910000}"/>
    <cellStyle name="Note 5 3 3 4 5 2" xfId="29953" xr:uid="{00000000-0005-0000-0000-0000CD910000}"/>
    <cellStyle name="Note 5 3 3 4 5 3" xfId="44406" xr:uid="{00000000-0005-0000-0000-0000CE910000}"/>
    <cellStyle name="Note 5 3 3 4 6" xfId="15440" xr:uid="{00000000-0005-0000-0000-0000CF910000}"/>
    <cellStyle name="Note 5 3 3 4 6 2" xfId="32875" xr:uid="{00000000-0005-0000-0000-0000D0910000}"/>
    <cellStyle name="Note 5 3 3 4 6 3" xfId="47328" xr:uid="{00000000-0005-0000-0000-0000D1910000}"/>
    <cellStyle name="Note 5 3 3 4 7" xfId="19525" xr:uid="{00000000-0005-0000-0000-0000D2910000}"/>
    <cellStyle name="Note 5 3 3 4 8" xfId="20602" xr:uid="{00000000-0005-0000-0000-0000D3910000}"/>
    <cellStyle name="Note 5 3 3 5" xfId="5192" xr:uid="{00000000-0005-0000-0000-0000D4910000}"/>
    <cellStyle name="Note 5 3 3 5 2" xfId="14520" xr:uid="{00000000-0005-0000-0000-0000D5910000}"/>
    <cellStyle name="Note 5 3 3 5 2 2" xfId="31955" xr:uid="{00000000-0005-0000-0000-0000D6910000}"/>
    <cellStyle name="Note 5 3 3 5 2 3" xfId="46408" xr:uid="{00000000-0005-0000-0000-0000D7910000}"/>
    <cellStyle name="Note 5 3 3 5 3" xfId="16981" xr:uid="{00000000-0005-0000-0000-0000D8910000}"/>
    <cellStyle name="Note 5 3 3 5 3 2" xfId="34416" xr:uid="{00000000-0005-0000-0000-0000D9910000}"/>
    <cellStyle name="Note 5 3 3 5 3 3" xfId="48869" xr:uid="{00000000-0005-0000-0000-0000DA910000}"/>
    <cellStyle name="Note 5 3 3 5 4" xfId="22628" xr:uid="{00000000-0005-0000-0000-0000DB910000}"/>
    <cellStyle name="Note 5 3 3 5 5" xfId="37081" xr:uid="{00000000-0005-0000-0000-0000DC910000}"/>
    <cellStyle name="Note 5 3 3 6" xfId="7654" xr:uid="{00000000-0005-0000-0000-0000DD910000}"/>
    <cellStyle name="Note 5 3 3 6 2" xfId="25089" xr:uid="{00000000-0005-0000-0000-0000DE910000}"/>
    <cellStyle name="Note 5 3 3 6 3" xfId="39542" xr:uid="{00000000-0005-0000-0000-0000DF910000}"/>
    <cellStyle name="Note 5 3 3 7" xfId="10095" xr:uid="{00000000-0005-0000-0000-0000E0910000}"/>
    <cellStyle name="Note 5 3 3 7 2" xfId="27530" xr:uid="{00000000-0005-0000-0000-0000E1910000}"/>
    <cellStyle name="Note 5 3 3 7 3" xfId="41983" xr:uid="{00000000-0005-0000-0000-0000E2910000}"/>
    <cellStyle name="Note 5 3 3 8" xfId="12515" xr:uid="{00000000-0005-0000-0000-0000E3910000}"/>
    <cellStyle name="Note 5 3 3 8 2" xfId="29950" xr:uid="{00000000-0005-0000-0000-0000E4910000}"/>
    <cellStyle name="Note 5 3 3 8 3" xfId="44403" xr:uid="{00000000-0005-0000-0000-0000E5910000}"/>
    <cellStyle name="Note 5 3 3 9" xfId="19522" xr:uid="{00000000-0005-0000-0000-0000E6910000}"/>
    <cellStyle name="Note 5 3 4" xfId="2685" xr:uid="{00000000-0005-0000-0000-0000E7910000}"/>
    <cellStyle name="Note 5 3 4 2" xfId="2686" xr:uid="{00000000-0005-0000-0000-0000E8910000}"/>
    <cellStyle name="Note 5 3 4 2 2" xfId="5197" xr:uid="{00000000-0005-0000-0000-0000E9910000}"/>
    <cellStyle name="Note 5 3 4 2 2 2" xfId="14524" xr:uid="{00000000-0005-0000-0000-0000EA910000}"/>
    <cellStyle name="Note 5 3 4 2 2 2 2" xfId="31959" xr:uid="{00000000-0005-0000-0000-0000EB910000}"/>
    <cellStyle name="Note 5 3 4 2 2 2 3" xfId="46412" xr:uid="{00000000-0005-0000-0000-0000EC910000}"/>
    <cellStyle name="Note 5 3 4 2 2 3" xfId="16985" xr:uid="{00000000-0005-0000-0000-0000ED910000}"/>
    <cellStyle name="Note 5 3 4 2 2 3 2" xfId="34420" xr:uid="{00000000-0005-0000-0000-0000EE910000}"/>
    <cellStyle name="Note 5 3 4 2 2 3 3" xfId="48873" xr:uid="{00000000-0005-0000-0000-0000EF910000}"/>
    <cellStyle name="Note 5 3 4 2 2 4" xfId="22633" xr:uid="{00000000-0005-0000-0000-0000F0910000}"/>
    <cellStyle name="Note 5 3 4 2 2 5" xfId="37086" xr:uid="{00000000-0005-0000-0000-0000F1910000}"/>
    <cellStyle name="Note 5 3 4 2 3" xfId="7659" xr:uid="{00000000-0005-0000-0000-0000F2910000}"/>
    <cellStyle name="Note 5 3 4 2 3 2" xfId="25094" xr:uid="{00000000-0005-0000-0000-0000F3910000}"/>
    <cellStyle name="Note 5 3 4 2 3 3" xfId="39547" xr:uid="{00000000-0005-0000-0000-0000F4910000}"/>
    <cellStyle name="Note 5 3 4 2 4" xfId="10100" xr:uid="{00000000-0005-0000-0000-0000F5910000}"/>
    <cellStyle name="Note 5 3 4 2 4 2" xfId="27535" xr:uid="{00000000-0005-0000-0000-0000F6910000}"/>
    <cellStyle name="Note 5 3 4 2 4 3" xfId="41988" xr:uid="{00000000-0005-0000-0000-0000F7910000}"/>
    <cellStyle name="Note 5 3 4 2 5" xfId="12520" xr:uid="{00000000-0005-0000-0000-0000F8910000}"/>
    <cellStyle name="Note 5 3 4 2 5 2" xfId="29955" xr:uid="{00000000-0005-0000-0000-0000F9910000}"/>
    <cellStyle name="Note 5 3 4 2 5 3" xfId="44408" xr:uid="{00000000-0005-0000-0000-0000FA910000}"/>
    <cellStyle name="Note 5 3 4 2 6" xfId="19527" xr:uid="{00000000-0005-0000-0000-0000FB910000}"/>
    <cellStyle name="Note 5 3 4 3" xfId="2687" xr:uid="{00000000-0005-0000-0000-0000FC910000}"/>
    <cellStyle name="Note 5 3 4 3 2" xfId="5198" xr:uid="{00000000-0005-0000-0000-0000FD910000}"/>
    <cellStyle name="Note 5 3 4 3 2 2" xfId="14525" xr:uid="{00000000-0005-0000-0000-0000FE910000}"/>
    <cellStyle name="Note 5 3 4 3 2 2 2" xfId="31960" xr:uid="{00000000-0005-0000-0000-0000FF910000}"/>
    <cellStyle name="Note 5 3 4 3 2 2 3" xfId="46413" xr:uid="{00000000-0005-0000-0000-000000920000}"/>
    <cellStyle name="Note 5 3 4 3 2 3" xfId="16986" xr:uid="{00000000-0005-0000-0000-000001920000}"/>
    <cellStyle name="Note 5 3 4 3 2 3 2" xfId="34421" xr:uid="{00000000-0005-0000-0000-000002920000}"/>
    <cellStyle name="Note 5 3 4 3 2 3 3" xfId="48874" xr:uid="{00000000-0005-0000-0000-000003920000}"/>
    <cellStyle name="Note 5 3 4 3 2 4" xfId="22634" xr:uid="{00000000-0005-0000-0000-000004920000}"/>
    <cellStyle name="Note 5 3 4 3 2 5" xfId="37087" xr:uid="{00000000-0005-0000-0000-000005920000}"/>
    <cellStyle name="Note 5 3 4 3 3" xfId="7660" xr:uid="{00000000-0005-0000-0000-000006920000}"/>
    <cellStyle name="Note 5 3 4 3 3 2" xfId="25095" xr:uid="{00000000-0005-0000-0000-000007920000}"/>
    <cellStyle name="Note 5 3 4 3 3 3" xfId="39548" xr:uid="{00000000-0005-0000-0000-000008920000}"/>
    <cellStyle name="Note 5 3 4 3 4" xfId="10101" xr:uid="{00000000-0005-0000-0000-000009920000}"/>
    <cellStyle name="Note 5 3 4 3 4 2" xfId="27536" xr:uid="{00000000-0005-0000-0000-00000A920000}"/>
    <cellStyle name="Note 5 3 4 3 4 3" xfId="41989" xr:uid="{00000000-0005-0000-0000-00000B920000}"/>
    <cellStyle name="Note 5 3 4 3 5" xfId="12521" xr:uid="{00000000-0005-0000-0000-00000C920000}"/>
    <cellStyle name="Note 5 3 4 3 5 2" xfId="29956" xr:uid="{00000000-0005-0000-0000-00000D920000}"/>
    <cellStyle name="Note 5 3 4 3 5 3" xfId="44409" xr:uid="{00000000-0005-0000-0000-00000E920000}"/>
    <cellStyle name="Note 5 3 4 3 6" xfId="19528" xr:uid="{00000000-0005-0000-0000-00000F920000}"/>
    <cellStyle name="Note 5 3 4 4" xfId="2688" xr:uid="{00000000-0005-0000-0000-000010920000}"/>
    <cellStyle name="Note 5 3 4 4 2" xfId="5199" xr:uid="{00000000-0005-0000-0000-000011920000}"/>
    <cellStyle name="Note 5 3 4 4 2 2" xfId="22635" xr:uid="{00000000-0005-0000-0000-000012920000}"/>
    <cellStyle name="Note 5 3 4 4 2 3" xfId="37088" xr:uid="{00000000-0005-0000-0000-000013920000}"/>
    <cellStyle name="Note 5 3 4 4 3" xfId="7661" xr:uid="{00000000-0005-0000-0000-000014920000}"/>
    <cellStyle name="Note 5 3 4 4 3 2" xfId="25096" xr:uid="{00000000-0005-0000-0000-000015920000}"/>
    <cellStyle name="Note 5 3 4 4 3 3" xfId="39549" xr:uid="{00000000-0005-0000-0000-000016920000}"/>
    <cellStyle name="Note 5 3 4 4 4" xfId="10102" xr:uid="{00000000-0005-0000-0000-000017920000}"/>
    <cellStyle name="Note 5 3 4 4 4 2" xfId="27537" xr:uid="{00000000-0005-0000-0000-000018920000}"/>
    <cellStyle name="Note 5 3 4 4 4 3" xfId="41990" xr:uid="{00000000-0005-0000-0000-000019920000}"/>
    <cellStyle name="Note 5 3 4 4 5" xfId="12522" xr:uid="{00000000-0005-0000-0000-00001A920000}"/>
    <cellStyle name="Note 5 3 4 4 5 2" xfId="29957" xr:uid="{00000000-0005-0000-0000-00001B920000}"/>
    <cellStyle name="Note 5 3 4 4 5 3" xfId="44410" xr:uid="{00000000-0005-0000-0000-00001C920000}"/>
    <cellStyle name="Note 5 3 4 4 6" xfId="15441" xr:uid="{00000000-0005-0000-0000-00001D920000}"/>
    <cellStyle name="Note 5 3 4 4 6 2" xfId="32876" xr:uid="{00000000-0005-0000-0000-00001E920000}"/>
    <cellStyle name="Note 5 3 4 4 6 3" xfId="47329" xr:uid="{00000000-0005-0000-0000-00001F920000}"/>
    <cellStyle name="Note 5 3 4 4 7" xfId="19529" xr:uid="{00000000-0005-0000-0000-000020920000}"/>
    <cellStyle name="Note 5 3 4 4 8" xfId="20603" xr:uid="{00000000-0005-0000-0000-000021920000}"/>
    <cellStyle name="Note 5 3 4 5" xfId="5196" xr:uid="{00000000-0005-0000-0000-000022920000}"/>
    <cellStyle name="Note 5 3 4 5 2" xfId="14523" xr:uid="{00000000-0005-0000-0000-000023920000}"/>
    <cellStyle name="Note 5 3 4 5 2 2" xfId="31958" xr:uid="{00000000-0005-0000-0000-000024920000}"/>
    <cellStyle name="Note 5 3 4 5 2 3" xfId="46411" xr:uid="{00000000-0005-0000-0000-000025920000}"/>
    <cellStyle name="Note 5 3 4 5 3" xfId="16984" xr:uid="{00000000-0005-0000-0000-000026920000}"/>
    <cellStyle name="Note 5 3 4 5 3 2" xfId="34419" xr:uid="{00000000-0005-0000-0000-000027920000}"/>
    <cellStyle name="Note 5 3 4 5 3 3" xfId="48872" xr:uid="{00000000-0005-0000-0000-000028920000}"/>
    <cellStyle name="Note 5 3 4 5 4" xfId="22632" xr:uid="{00000000-0005-0000-0000-000029920000}"/>
    <cellStyle name="Note 5 3 4 5 5" xfId="37085" xr:uid="{00000000-0005-0000-0000-00002A920000}"/>
    <cellStyle name="Note 5 3 4 6" xfId="7658" xr:uid="{00000000-0005-0000-0000-00002B920000}"/>
    <cellStyle name="Note 5 3 4 6 2" xfId="25093" xr:uid="{00000000-0005-0000-0000-00002C920000}"/>
    <cellStyle name="Note 5 3 4 6 3" xfId="39546" xr:uid="{00000000-0005-0000-0000-00002D920000}"/>
    <cellStyle name="Note 5 3 4 7" xfId="10099" xr:uid="{00000000-0005-0000-0000-00002E920000}"/>
    <cellStyle name="Note 5 3 4 7 2" xfId="27534" xr:uid="{00000000-0005-0000-0000-00002F920000}"/>
    <cellStyle name="Note 5 3 4 7 3" xfId="41987" xr:uid="{00000000-0005-0000-0000-000030920000}"/>
    <cellStyle name="Note 5 3 4 8" xfId="12519" xr:uid="{00000000-0005-0000-0000-000031920000}"/>
    <cellStyle name="Note 5 3 4 8 2" xfId="29954" xr:uid="{00000000-0005-0000-0000-000032920000}"/>
    <cellStyle name="Note 5 3 4 8 3" xfId="44407" xr:uid="{00000000-0005-0000-0000-000033920000}"/>
    <cellStyle name="Note 5 3 4 9" xfId="19526" xr:uid="{00000000-0005-0000-0000-000034920000}"/>
    <cellStyle name="Note 5 3 5" xfId="2689" xr:uid="{00000000-0005-0000-0000-000035920000}"/>
    <cellStyle name="Note 5 3 5 2" xfId="2690" xr:uid="{00000000-0005-0000-0000-000036920000}"/>
    <cellStyle name="Note 5 3 5 2 2" xfId="5201" xr:uid="{00000000-0005-0000-0000-000037920000}"/>
    <cellStyle name="Note 5 3 5 2 2 2" xfId="14527" xr:uid="{00000000-0005-0000-0000-000038920000}"/>
    <cellStyle name="Note 5 3 5 2 2 2 2" xfId="31962" xr:uid="{00000000-0005-0000-0000-000039920000}"/>
    <cellStyle name="Note 5 3 5 2 2 2 3" xfId="46415" xr:uid="{00000000-0005-0000-0000-00003A920000}"/>
    <cellStyle name="Note 5 3 5 2 2 3" xfId="16988" xr:uid="{00000000-0005-0000-0000-00003B920000}"/>
    <cellStyle name="Note 5 3 5 2 2 3 2" xfId="34423" xr:uid="{00000000-0005-0000-0000-00003C920000}"/>
    <cellStyle name="Note 5 3 5 2 2 3 3" xfId="48876" xr:uid="{00000000-0005-0000-0000-00003D920000}"/>
    <cellStyle name="Note 5 3 5 2 2 4" xfId="22637" xr:uid="{00000000-0005-0000-0000-00003E920000}"/>
    <cellStyle name="Note 5 3 5 2 2 5" xfId="37090" xr:uid="{00000000-0005-0000-0000-00003F920000}"/>
    <cellStyle name="Note 5 3 5 2 3" xfId="7663" xr:uid="{00000000-0005-0000-0000-000040920000}"/>
    <cellStyle name="Note 5 3 5 2 3 2" xfId="25098" xr:uid="{00000000-0005-0000-0000-000041920000}"/>
    <cellStyle name="Note 5 3 5 2 3 3" xfId="39551" xr:uid="{00000000-0005-0000-0000-000042920000}"/>
    <cellStyle name="Note 5 3 5 2 4" xfId="10104" xr:uid="{00000000-0005-0000-0000-000043920000}"/>
    <cellStyle name="Note 5 3 5 2 4 2" xfId="27539" xr:uid="{00000000-0005-0000-0000-000044920000}"/>
    <cellStyle name="Note 5 3 5 2 4 3" xfId="41992" xr:uid="{00000000-0005-0000-0000-000045920000}"/>
    <cellStyle name="Note 5 3 5 2 5" xfId="12524" xr:uid="{00000000-0005-0000-0000-000046920000}"/>
    <cellStyle name="Note 5 3 5 2 5 2" xfId="29959" xr:uid="{00000000-0005-0000-0000-000047920000}"/>
    <cellStyle name="Note 5 3 5 2 5 3" xfId="44412" xr:uid="{00000000-0005-0000-0000-000048920000}"/>
    <cellStyle name="Note 5 3 5 2 6" xfId="19531" xr:uid="{00000000-0005-0000-0000-000049920000}"/>
    <cellStyle name="Note 5 3 5 3" xfId="2691" xr:uid="{00000000-0005-0000-0000-00004A920000}"/>
    <cellStyle name="Note 5 3 5 3 2" xfId="5202" xr:uid="{00000000-0005-0000-0000-00004B920000}"/>
    <cellStyle name="Note 5 3 5 3 2 2" xfId="14528" xr:uid="{00000000-0005-0000-0000-00004C920000}"/>
    <cellStyle name="Note 5 3 5 3 2 2 2" xfId="31963" xr:uid="{00000000-0005-0000-0000-00004D920000}"/>
    <cellStyle name="Note 5 3 5 3 2 2 3" xfId="46416" xr:uid="{00000000-0005-0000-0000-00004E920000}"/>
    <cellStyle name="Note 5 3 5 3 2 3" xfId="16989" xr:uid="{00000000-0005-0000-0000-00004F920000}"/>
    <cellStyle name="Note 5 3 5 3 2 3 2" xfId="34424" xr:uid="{00000000-0005-0000-0000-000050920000}"/>
    <cellStyle name="Note 5 3 5 3 2 3 3" xfId="48877" xr:uid="{00000000-0005-0000-0000-000051920000}"/>
    <cellStyle name="Note 5 3 5 3 2 4" xfId="22638" xr:uid="{00000000-0005-0000-0000-000052920000}"/>
    <cellStyle name="Note 5 3 5 3 2 5" xfId="37091" xr:uid="{00000000-0005-0000-0000-000053920000}"/>
    <cellStyle name="Note 5 3 5 3 3" xfId="7664" xr:uid="{00000000-0005-0000-0000-000054920000}"/>
    <cellStyle name="Note 5 3 5 3 3 2" xfId="25099" xr:uid="{00000000-0005-0000-0000-000055920000}"/>
    <cellStyle name="Note 5 3 5 3 3 3" xfId="39552" xr:uid="{00000000-0005-0000-0000-000056920000}"/>
    <cellStyle name="Note 5 3 5 3 4" xfId="10105" xr:uid="{00000000-0005-0000-0000-000057920000}"/>
    <cellStyle name="Note 5 3 5 3 4 2" xfId="27540" xr:uid="{00000000-0005-0000-0000-000058920000}"/>
    <cellStyle name="Note 5 3 5 3 4 3" xfId="41993" xr:uid="{00000000-0005-0000-0000-000059920000}"/>
    <cellStyle name="Note 5 3 5 3 5" xfId="12525" xr:uid="{00000000-0005-0000-0000-00005A920000}"/>
    <cellStyle name="Note 5 3 5 3 5 2" xfId="29960" xr:uid="{00000000-0005-0000-0000-00005B920000}"/>
    <cellStyle name="Note 5 3 5 3 5 3" xfId="44413" xr:uid="{00000000-0005-0000-0000-00005C920000}"/>
    <cellStyle name="Note 5 3 5 3 6" xfId="19532" xr:uid="{00000000-0005-0000-0000-00005D920000}"/>
    <cellStyle name="Note 5 3 5 4" xfId="2692" xr:uid="{00000000-0005-0000-0000-00005E920000}"/>
    <cellStyle name="Note 5 3 5 4 2" xfId="5203" xr:uid="{00000000-0005-0000-0000-00005F920000}"/>
    <cellStyle name="Note 5 3 5 4 2 2" xfId="22639" xr:uid="{00000000-0005-0000-0000-000060920000}"/>
    <cellStyle name="Note 5 3 5 4 2 3" xfId="37092" xr:uid="{00000000-0005-0000-0000-000061920000}"/>
    <cellStyle name="Note 5 3 5 4 3" xfId="7665" xr:uid="{00000000-0005-0000-0000-000062920000}"/>
    <cellStyle name="Note 5 3 5 4 3 2" xfId="25100" xr:uid="{00000000-0005-0000-0000-000063920000}"/>
    <cellStyle name="Note 5 3 5 4 3 3" xfId="39553" xr:uid="{00000000-0005-0000-0000-000064920000}"/>
    <cellStyle name="Note 5 3 5 4 4" xfId="10106" xr:uid="{00000000-0005-0000-0000-000065920000}"/>
    <cellStyle name="Note 5 3 5 4 4 2" xfId="27541" xr:uid="{00000000-0005-0000-0000-000066920000}"/>
    <cellStyle name="Note 5 3 5 4 4 3" xfId="41994" xr:uid="{00000000-0005-0000-0000-000067920000}"/>
    <cellStyle name="Note 5 3 5 4 5" xfId="12526" xr:uid="{00000000-0005-0000-0000-000068920000}"/>
    <cellStyle name="Note 5 3 5 4 5 2" xfId="29961" xr:uid="{00000000-0005-0000-0000-000069920000}"/>
    <cellStyle name="Note 5 3 5 4 5 3" xfId="44414" xr:uid="{00000000-0005-0000-0000-00006A920000}"/>
    <cellStyle name="Note 5 3 5 4 6" xfId="15442" xr:uid="{00000000-0005-0000-0000-00006B920000}"/>
    <cellStyle name="Note 5 3 5 4 6 2" xfId="32877" xr:uid="{00000000-0005-0000-0000-00006C920000}"/>
    <cellStyle name="Note 5 3 5 4 6 3" xfId="47330" xr:uid="{00000000-0005-0000-0000-00006D920000}"/>
    <cellStyle name="Note 5 3 5 4 7" xfId="19533" xr:uid="{00000000-0005-0000-0000-00006E920000}"/>
    <cellStyle name="Note 5 3 5 4 8" xfId="20604" xr:uid="{00000000-0005-0000-0000-00006F920000}"/>
    <cellStyle name="Note 5 3 5 5" xfId="5200" xr:uid="{00000000-0005-0000-0000-000070920000}"/>
    <cellStyle name="Note 5 3 5 5 2" xfId="14526" xr:uid="{00000000-0005-0000-0000-000071920000}"/>
    <cellStyle name="Note 5 3 5 5 2 2" xfId="31961" xr:uid="{00000000-0005-0000-0000-000072920000}"/>
    <cellStyle name="Note 5 3 5 5 2 3" xfId="46414" xr:uid="{00000000-0005-0000-0000-000073920000}"/>
    <cellStyle name="Note 5 3 5 5 3" xfId="16987" xr:uid="{00000000-0005-0000-0000-000074920000}"/>
    <cellStyle name="Note 5 3 5 5 3 2" xfId="34422" xr:uid="{00000000-0005-0000-0000-000075920000}"/>
    <cellStyle name="Note 5 3 5 5 3 3" xfId="48875" xr:uid="{00000000-0005-0000-0000-000076920000}"/>
    <cellStyle name="Note 5 3 5 5 4" xfId="22636" xr:uid="{00000000-0005-0000-0000-000077920000}"/>
    <cellStyle name="Note 5 3 5 5 5" xfId="37089" xr:uid="{00000000-0005-0000-0000-000078920000}"/>
    <cellStyle name="Note 5 3 5 6" xfId="7662" xr:uid="{00000000-0005-0000-0000-000079920000}"/>
    <cellStyle name="Note 5 3 5 6 2" xfId="25097" xr:uid="{00000000-0005-0000-0000-00007A920000}"/>
    <cellStyle name="Note 5 3 5 6 3" xfId="39550" xr:uid="{00000000-0005-0000-0000-00007B920000}"/>
    <cellStyle name="Note 5 3 5 7" xfId="10103" xr:uid="{00000000-0005-0000-0000-00007C920000}"/>
    <cellStyle name="Note 5 3 5 7 2" xfId="27538" xr:uid="{00000000-0005-0000-0000-00007D920000}"/>
    <cellStyle name="Note 5 3 5 7 3" xfId="41991" xr:uid="{00000000-0005-0000-0000-00007E920000}"/>
    <cellStyle name="Note 5 3 5 8" xfId="12523" xr:uid="{00000000-0005-0000-0000-00007F920000}"/>
    <cellStyle name="Note 5 3 5 8 2" xfId="29958" xr:uid="{00000000-0005-0000-0000-000080920000}"/>
    <cellStyle name="Note 5 3 5 8 3" xfId="44411" xr:uid="{00000000-0005-0000-0000-000081920000}"/>
    <cellStyle name="Note 5 3 5 9" xfId="19530" xr:uid="{00000000-0005-0000-0000-000082920000}"/>
    <cellStyle name="Note 5 3 6" xfId="2693" xr:uid="{00000000-0005-0000-0000-000083920000}"/>
    <cellStyle name="Note 5 3 6 2" xfId="5204" xr:uid="{00000000-0005-0000-0000-000084920000}"/>
    <cellStyle name="Note 5 3 6 2 2" xfId="14529" xr:uid="{00000000-0005-0000-0000-000085920000}"/>
    <cellStyle name="Note 5 3 6 2 2 2" xfId="31964" xr:uid="{00000000-0005-0000-0000-000086920000}"/>
    <cellStyle name="Note 5 3 6 2 2 3" xfId="46417" xr:uid="{00000000-0005-0000-0000-000087920000}"/>
    <cellStyle name="Note 5 3 6 2 3" xfId="16990" xr:uid="{00000000-0005-0000-0000-000088920000}"/>
    <cellStyle name="Note 5 3 6 2 3 2" xfId="34425" xr:uid="{00000000-0005-0000-0000-000089920000}"/>
    <cellStyle name="Note 5 3 6 2 3 3" xfId="48878" xr:uid="{00000000-0005-0000-0000-00008A920000}"/>
    <cellStyle name="Note 5 3 6 2 4" xfId="22640" xr:uid="{00000000-0005-0000-0000-00008B920000}"/>
    <cellStyle name="Note 5 3 6 2 5" xfId="37093" xr:uid="{00000000-0005-0000-0000-00008C920000}"/>
    <cellStyle name="Note 5 3 6 3" xfId="7666" xr:uid="{00000000-0005-0000-0000-00008D920000}"/>
    <cellStyle name="Note 5 3 6 3 2" xfId="25101" xr:uid="{00000000-0005-0000-0000-00008E920000}"/>
    <cellStyle name="Note 5 3 6 3 3" xfId="39554" xr:uid="{00000000-0005-0000-0000-00008F920000}"/>
    <cellStyle name="Note 5 3 6 4" xfId="10107" xr:uid="{00000000-0005-0000-0000-000090920000}"/>
    <cellStyle name="Note 5 3 6 4 2" xfId="27542" xr:uid="{00000000-0005-0000-0000-000091920000}"/>
    <cellStyle name="Note 5 3 6 4 3" xfId="41995" xr:uid="{00000000-0005-0000-0000-000092920000}"/>
    <cellStyle name="Note 5 3 6 5" xfId="12527" xr:uid="{00000000-0005-0000-0000-000093920000}"/>
    <cellStyle name="Note 5 3 6 5 2" xfId="29962" xr:uid="{00000000-0005-0000-0000-000094920000}"/>
    <cellStyle name="Note 5 3 6 5 3" xfId="44415" xr:uid="{00000000-0005-0000-0000-000095920000}"/>
    <cellStyle name="Note 5 3 6 6" xfId="19534" xr:uid="{00000000-0005-0000-0000-000096920000}"/>
    <cellStyle name="Note 5 3 7" xfId="2694" xr:uid="{00000000-0005-0000-0000-000097920000}"/>
    <cellStyle name="Note 5 3 7 2" xfId="5205" xr:uid="{00000000-0005-0000-0000-000098920000}"/>
    <cellStyle name="Note 5 3 7 2 2" xfId="14530" xr:uid="{00000000-0005-0000-0000-000099920000}"/>
    <cellStyle name="Note 5 3 7 2 2 2" xfId="31965" xr:uid="{00000000-0005-0000-0000-00009A920000}"/>
    <cellStyle name="Note 5 3 7 2 2 3" xfId="46418" xr:uid="{00000000-0005-0000-0000-00009B920000}"/>
    <cellStyle name="Note 5 3 7 2 3" xfId="16991" xr:uid="{00000000-0005-0000-0000-00009C920000}"/>
    <cellStyle name="Note 5 3 7 2 3 2" xfId="34426" xr:uid="{00000000-0005-0000-0000-00009D920000}"/>
    <cellStyle name="Note 5 3 7 2 3 3" xfId="48879" xr:uid="{00000000-0005-0000-0000-00009E920000}"/>
    <cellStyle name="Note 5 3 7 2 4" xfId="22641" xr:uid="{00000000-0005-0000-0000-00009F920000}"/>
    <cellStyle name="Note 5 3 7 2 5" xfId="37094" xr:uid="{00000000-0005-0000-0000-0000A0920000}"/>
    <cellStyle name="Note 5 3 7 3" xfId="7667" xr:uid="{00000000-0005-0000-0000-0000A1920000}"/>
    <cellStyle name="Note 5 3 7 3 2" xfId="25102" xr:uid="{00000000-0005-0000-0000-0000A2920000}"/>
    <cellStyle name="Note 5 3 7 3 3" xfId="39555" xr:uid="{00000000-0005-0000-0000-0000A3920000}"/>
    <cellStyle name="Note 5 3 7 4" xfId="10108" xr:uid="{00000000-0005-0000-0000-0000A4920000}"/>
    <cellStyle name="Note 5 3 7 4 2" xfId="27543" xr:uid="{00000000-0005-0000-0000-0000A5920000}"/>
    <cellStyle name="Note 5 3 7 4 3" xfId="41996" xr:uid="{00000000-0005-0000-0000-0000A6920000}"/>
    <cellStyle name="Note 5 3 7 5" xfId="12528" xr:uid="{00000000-0005-0000-0000-0000A7920000}"/>
    <cellStyle name="Note 5 3 7 5 2" xfId="29963" xr:uid="{00000000-0005-0000-0000-0000A8920000}"/>
    <cellStyle name="Note 5 3 7 5 3" xfId="44416" xr:uid="{00000000-0005-0000-0000-0000A9920000}"/>
    <cellStyle name="Note 5 3 7 6" xfId="19535" xr:uid="{00000000-0005-0000-0000-0000AA920000}"/>
    <cellStyle name="Note 5 3 8" xfId="2695" xr:uid="{00000000-0005-0000-0000-0000AB920000}"/>
    <cellStyle name="Note 5 3 8 2" xfId="5206" xr:uid="{00000000-0005-0000-0000-0000AC920000}"/>
    <cellStyle name="Note 5 3 8 2 2" xfId="22642" xr:uid="{00000000-0005-0000-0000-0000AD920000}"/>
    <cellStyle name="Note 5 3 8 2 3" xfId="37095" xr:uid="{00000000-0005-0000-0000-0000AE920000}"/>
    <cellStyle name="Note 5 3 8 3" xfId="7668" xr:uid="{00000000-0005-0000-0000-0000AF920000}"/>
    <cellStyle name="Note 5 3 8 3 2" xfId="25103" xr:uid="{00000000-0005-0000-0000-0000B0920000}"/>
    <cellStyle name="Note 5 3 8 3 3" xfId="39556" xr:uid="{00000000-0005-0000-0000-0000B1920000}"/>
    <cellStyle name="Note 5 3 8 4" xfId="10109" xr:uid="{00000000-0005-0000-0000-0000B2920000}"/>
    <cellStyle name="Note 5 3 8 4 2" xfId="27544" xr:uid="{00000000-0005-0000-0000-0000B3920000}"/>
    <cellStyle name="Note 5 3 8 4 3" xfId="41997" xr:uid="{00000000-0005-0000-0000-0000B4920000}"/>
    <cellStyle name="Note 5 3 8 5" xfId="12529" xr:uid="{00000000-0005-0000-0000-0000B5920000}"/>
    <cellStyle name="Note 5 3 8 5 2" xfId="29964" xr:uid="{00000000-0005-0000-0000-0000B6920000}"/>
    <cellStyle name="Note 5 3 8 5 3" xfId="44417" xr:uid="{00000000-0005-0000-0000-0000B7920000}"/>
    <cellStyle name="Note 5 3 8 6" xfId="15443" xr:uid="{00000000-0005-0000-0000-0000B8920000}"/>
    <cellStyle name="Note 5 3 8 6 2" xfId="32878" xr:uid="{00000000-0005-0000-0000-0000B9920000}"/>
    <cellStyle name="Note 5 3 8 6 3" xfId="47331" xr:uid="{00000000-0005-0000-0000-0000BA920000}"/>
    <cellStyle name="Note 5 3 8 7" xfId="19536" xr:uid="{00000000-0005-0000-0000-0000BB920000}"/>
    <cellStyle name="Note 5 3 8 8" xfId="20605" xr:uid="{00000000-0005-0000-0000-0000BC920000}"/>
    <cellStyle name="Note 5 3 9" xfId="5187" xr:uid="{00000000-0005-0000-0000-0000BD920000}"/>
    <cellStyle name="Note 5 3 9 2" xfId="14516" xr:uid="{00000000-0005-0000-0000-0000BE920000}"/>
    <cellStyle name="Note 5 3 9 2 2" xfId="31951" xr:uid="{00000000-0005-0000-0000-0000BF920000}"/>
    <cellStyle name="Note 5 3 9 2 3" xfId="46404" xr:uid="{00000000-0005-0000-0000-0000C0920000}"/>
    <cellStyle name="Note 5 3 9 3" xfId="16977" xr:uid="{00000000-0005-0000-0000-0000C1920000}"/>
    <cellStyle name="Note 5 3 9 3 2" xfId="34412" xr:uid="{00000000-0005-0000-0000-0000C2920000}"/>
    <cellStyle name="Note 5 3 9 3 3" xfId="48865" xr:uid="{00000000-0005-0000-0000-0000C3920000}"/>
    <cellStyle name="Note 5 3 9 4" xfId="22623" xr:uid="{00000000-0005-0000-0000-0000C4920000}"/>
    <cellStyle name="Note 5 3 9 5" xfId="37076" xr:uid="{00000000-0005-0000-0000-0000C5920000}"/>
    <cellStyle name="Note 5 30" xfId="2696" xr:uid="{00000000-0005-0000-0000-0000C6920000}"/>
    <cellStyle name="Note 5 30 2" xfId="5207" xr:uid="{00000000-0005-0000-0000-0000C7920000}"/>
    <cellStyle name="Note 5 30 2 2" xfId="22643" xr:uid="{00000000-0005-0000-0000-0000C8920000}"/>
    <cellStyle name="Note 5 30 2 3" xfId="37096" xr:uid="{00000000-0005-0000-0000-0000C9920000}"/>
    <cellStyle name="Note 5 30 3" xfId="7669" xr:uid="{00000000-0005-0000-0000-0000CA920000}"/>
    <cellStyle name="Note 5 30 3 2" xfId="25104" xr:uid="{00000000-0005-0000-0000-0000CB920000}"/>
    <cellStyle name="Note 5 30 3 3" xfId="39557" xr:uid="{00000000-0005-0000-0000-0000CC920000}"/>
    <cellStyle name="Note 5 30 4" xfId="10110" xr:uid="{00000000-0005-0000-0000-0000CD920000}"/>
    <cellStyle name="Note 5 30 4 2" xfId="27545" xr:uid="{00000000-0005-0000-0000-0000CE920000}"/>
    <cellStyle name="Note 5 30 4 3" xfId="41998" xr:uid="{00000000-0005-0000-0000-0000CF920000}"/>
    <cellStyle name="Note 5 30 5" xfId="12530" xr:uid="{00000000-0005-0000-0000-0000D0920000}"/>
    <cellStyle name="Note 5 30 5 2" xfId="29965" xr:uid="{00000000-0005-0000-0000-0000D1920000}"/>
    <cellStyle name="Note 5 30 5 3" xfId="44418" xr:uid="{00000000-0005-0000-0000-0000D2920000}"/>
    <cellStyle name="Note 5 30 6" xfId="15444" xr:uid="{00000000-0005-0000-0000-0000D3920000}"/>
    <cellStyle name="Note 5 30 6 2" xfId="32879" xr:uid="{00000000-0005-0000-0000-0000D4920000}"/>
    <cellStyle name="Note 5 30 6 3" xfId="47332" xr:uid="{00000000-0005-0000-0000-0000D5920000}"/>
    <cellStyle name="Note 5 30 7" xfId="19537" xr:uid="{00000000-0005-0000-0000-0000D6920000}"/>
    <cellStyle name="Note 5 30 8" xfId="20606" xr:uid="{00000000-0005-0000-0000-0000D7920000}"/>
    <cellStyle name="Note 5 31" xfId="4868" xr:uid="{00000000-0005-0000-0000-0000D8920000}"/>
    <cellStyle name="Note 5 31 2" xfId="14276" xr:uid="{00000000-0005-0000-0000-0000D9920000}"/>
    <cellStyle name="Note 5 31 2 2" xfId="31711" xr:uid="{00000000-0005-0000-0000-0000DA920000}"/>
    <cellStyle name="Note 5 31 2 3" xfId="46164" xr:uid="{00000000-0005-0000-0000-0000DB920000}"/>
    <cellStyle name="Note 5 31 3" xfId="16737" xr:uid="{00000000-0005-0000-0000-0000DC920000}"/>
    <cellStyle name="Note 5 31 3 2" xfId="34172" xr:uid="{00000000-0005-0000-0000-0000DD920000}"/>
    <cellStyle name="Note 5 31 3 3" xfId="48625" xr:uid="{00000000-0005-0000-0000-0000DE920000}"/>
    <cellStyle name="Note 5 31 4" xfId="22304" xr:uid="{00000000-0005-0000-0000-0000DF920000}"/>
    <cellStyle name="Note 5 31 5" xfId="36757" xr:uid="{00000000-0005-0000-0000-0000E0920000}"/>
    <cellStyle name="Note 5 32" xfId="7330" xr:uid="{00000000-0005-0000-0000-0000E1920000}"/>
    <cellStyle name="Note 5 32 2" xfId="24765" xr:uid="{00000000-0005-0000-0000-0000E2920000}"/>
    <cellStyle name="Note 5 32 3" xfId="39218" xr:uid="{00000000-0005-0000-0000-0000E3920000}"/>
    <cellStyle name="Note 5 33" xfId="9771" xr:uid="{00000000-0005-0000-0000-0000E4920000}"/>
    <cellStyle name="Note 5 33 2" xfId="27206" xr:uid="{00000000-0005-0000-0000-0000E5920000}"/>
    <cellStyle name="Note 5 33 3" xfId="41659" xr:uid="{00000000-0005-0000-0000-0000E6920000}"/>
    <cellStyle name="Note 5 34" xfId="12191" xr:uid="{00000000-0005-0000-0000-0000E7920000}"/>
    <cellStyle name="Note 5 34 2" xfId="29626" xr:uid="{00000000-0005-0000-0000-0000E8920000}"/>
    <cellStyle name="Note 5 34 3" xfId="44079" xr:uid="{00000000-0005-0000-0000-0000E9920000}"/>
    <cellStyle name="Note 5 35" xfId="19198" xr:uid="{00000000-0005-0000-0000-0000EA920000}"/>
    <cellStyle name="Note 5 4" xfId="2697" xr:uid="{00000000-0005-0000-0000-0000EB920000}"/>
    <cellStyle name="Note 5 4 10" xfId="7670" xr:uid="{00000000-0005-0000-0000-0000EC920000}"/>
    <cellStyle name="Note 5 4 10 2" xfId="25105" xr:uid="{00000000-0005-0000-0000-0000ED920000}"/>
    <cellStyle name="Note 5 4 10 3" xfId="39558" xr:uid="{00000000-0005-0000-0000-0000EE920000}"/>
    <cellStyle name="Note 5 4 11" xfId="10111" xr:uid="{00000000-0005-0000-0000-0000EF920000}"/>
    <cellStyle name="Note 5 4 11 2" xfId="27546" xr:uid="{00000000-0005-0000-0000-0000F0920000}"/>
    <cellStyle name="Note 5 4 11 3" xfId="41999" xr:uid="{00000000-0005-0000-0000-0000F1920000}"/>
    <cellStyle name="Note 5 4 12" xfId="12531" xr:uid="{00000000-0005-0000-0000-0000F2920000}"/>
    <cellStyle name="Note 5 4 12 2" xfId="29966" xr:uid="{00000000-0005-0000-0000-0000F3920000}"/>
    <cellStyle name="Note 5 4 12 3" xfId="44419" xr:uid="{00000000-0005-0000-0000-0000F4920000}"/>
    <cellStyle name="Note 5 4 13" xfId="19538" xr:uid="{00000000-0005-0000-0000-0000F5920000}"/>
    <cellStyle name="Note 5 4 2" xfId="2698" xr:uid="{00000000-0005-0000-0000-0000F6920000}"/>
    <cellStyle name="Note 5 4 2 2" xfId="2699" xr:uid="{00000000-0005-0000-0000-0000F7920000}"/>
    <cellStyle name="Note 5 4 2 2 2" xfId="5210" xr:uid="{00000000-0005-0000-0000-0000F8920000}"/>
    <cellStyle name="Note 5 4 2 2 2 2" xfId="14533" xr:uid="{00000000-0005-0000-0000-0000F9920000}"/>
    <cellStyle name="Note 5 4 2 2 2 2 2" xfId="31968" xr:uid="{00000000-0005-0000-0000-0000FA920000}"/>
    <cellStyle name="Note 5 4 2 2 2 2 3" xfId="46421" xr:uid="{00000000-0005-0000-0000-0000FB920000}"/>
    <cellStyle name="Note 5 4 2 2 2 3" xfId="16994" xr:uid="{00000000-0005-0000-0000-0000FC920000}"/>
    <cellStyle name="Note 5 4 2 2 2 3 2" xfId="34429" xr:uid="{00000000-0005-0000-0000-0000FD920000}"/>
    <cellStyle name="Note 5 4 2 2 2 3 3" xfId="48882" xr:uid="{00000000-0005-0000-0000-0000FE920000}"/>
    <cellStyle name="Note 5 4 2 2 2 4" xfId="22646" xr:uid="{00000000-0005-0000-0000-0000FF920000}"/>
    <cellStyle name="Note 5 4 2 2 2 5" xfId="37099" xr:uid="{00000000-0005-0000-0000-000000930000}"/>
    <cellStyle name="Note 5 4 2 2 3" xfId="7672" xr:uid="{00000000-0005-0000-0000-000001930000}"/>
    <cellStyle name="Note 5 4 2 2 3 2" xfId="25107" xr:uid="{00000000-0005-0000-0000-000002930000}"/>
    <cellStyle name="Note 5 4 2 2 3 3" xfId="39560" xr:uid="{00000000-0005-0000-0000-000003930000}"/>
    <cellStyle name="Note 5 4 2 2 4" xfId="10113" xr:uid="{00000000-0005-0000-0000-000004930000}"/>
    <cellStyle name="Note 5 4 2 2 4 2" xfId="27548" xr:uid="{00000000-0005-0000-0000-000005930000}"/>
    <cellStyle name="Note 5 4 2 2 4 3" xfId="42001" xr:uid="{00000000-0005-0000-0000-000006930000}"/>
    <cellStyle name="Note 5 4 2 2 5" xfId="12533" xr:uid="{00000000-0005-0000-0000-000007930000}"/>
    <cellStyle name="Note 5 4 2 2 5 2" xfId="29968" xr:uid="{00000000-0005-0000-0000-000008930000}"/>
    <cellStyle name="Note 5 4 2 2 5 3" xfId="44421" xr:uid="{00000000-0005-0000-0000-000009930000}"/>
    <cellStyle name="Note 5 4 2 2 6" xfId="19540" xr:uid="{00000000-0005-0000-0000-00000A930000}"/>
    <cellStyle name="Note 5 4 2 3" xfId="2700" xr:uid="{00000000-0005-0000-0000-00000B930000}"/>
    <cellStyle name="Note 5 4 2 3 2" xfId="5211" xr:uid="{00000000-0005-0000-0000-00000C930000}"/>
    <cellStyle name="Note 5 4 2 3 2 2" xfId="14534" xr:uid="{00000000-0005-0000-0000-00000D930000}"/>
    <cellStyle name="Note 5 4 2 3 2 2 2" xfId="31969" xr:uid="{00000000-0005-0000-0000-00000E930000}"/>
    <cellStyle name="Note 5 4 2 3 2 2 3" xfId="46422" xr:uid="{00000000-0005-0000-0000-00000F930000}"/>
    <cellStyle name="Note 5 4 2 3 2 3" xfId="16995" xr:uid="{00000000-0005-0000-0000-000010930000}"/>
    <cellStyle name="Note 5 4 2 3 2 3 2" xfId="34430" xr:uid="{00000000-0005-0000-0000-000011930000}"/>
    <cellStyle name="Note 5 4 2 3 2 3 3" xfId="48883" xr:uid="{00000000-0005-0000-0000-000012930000}"/>
    <cellStyle name="Note 5 4 2 3 2 4" xfId="22647" xr:uid="{00000000-0005-0000-0000-000013930000}"/>
    <cellStyle name="Note 5 4 2 3 2 5" xfId="37100" xr:uid="{00000000-0005-0000-0000-000014930000}"/>
    <cellStyle name="Note 5 4 2 3 3" xfId="7673" xr:uid="{00000000-0005-0000-0000-000015930000}"/>
    <cellStyle name="Note 5 4 2 3 3 2" xfId="25108" xr:uid="{00000000-0005-0000-0000-000016930000}"/>
    <cellStyle name="Note 5 4 2 3 3 3" xfId="39561" xr:uid="{00000000-0005-0000-0000-000017930000}"/>
    <cellStyle name="Note 5 4 2 3 4" xfId="10114" xr:uid="{00000000-0005-0000-0000-000018930000}"/>
    <cellStyle name="Note 5 4 2 3 4 2" xfId="27549" xr:uid="{00000000-0005-0000-0000-000019930000}"/>
    <cellStyle name="Note 5 4 2 3 4 3" xfId="42002" xr:uid="{00000000-0005-0000-0000-00001A930000}"/>
    <cellStyle name="Note 5 4 2 3 5" xfId="12534" xr:uid="{00000000-0005-0000-0000-00001B930000}"/>
    <cellStyle name="Note 5 4 2 3 5 2" xfId="29969" xr:uid="{00000000-0005-0000-0000-00001C930000}"/>
    <cellStyle name="Note 5 4 2 3 5 3" xfId="44422" xr:uid="{00000000-0005-0000-0000-00001D930000}"/>
    <cellStyle name="Note 5 4 2 3 6" xfId="19541" xr:uid="{00000000-0005-0000-0000-00001E930000}"/>
    <cellStyle name="Note 5 4 2 4" xfId="2701" xr:uid="{00000000-0005-0000-0000-00001F930000}"/>
    <cellStyle name="Note 5 4 2 4 2" xfId="5212" xr:uid="{00000000-0005-0000-0000-000020930000}"/>
    <cellStyle name="Note 5 4 2 4 2 2" xfId="22648" xr:uid="{00000000-0005-0000-0000-000021930000}"/>
    <cellStyle name="Note 5 4 2 4 2 3" xfId="37101" xr:uid="{00000000-0005-0000-0000-000022930000}"/>
    <cellStyle name="Note 5 4 2 4 3" xfId="7674" xr:uid="{00000000-0005-0000-0000-000023930000}"/>
    <cellStyle name="Note 5 4 2 4 3 2" xfId="25109" xr:uid="{00000000-0005-0000-0000-000024930000}"/>
    <cellStyle name="Note 5 4 2 4 3 3" xfId="39562" xr:uid="{00000000-0005-0000-0000-000025930000}"/>
    <cellStyle name="Note 5 4 2 4 4" xfId="10115" xr:uid="{00000000-0005-0000-0000-000026930000}"/>
    <cellStyle name="Note 5 4 2 4 4 2" xfId="27550" xr:uid="{00000000-0005-0000-0000-000027930000}"/>
    <cellStyle name="Note 5 4 2 4 4 3" xfId="42003" xr:uid="{00000000-0005-0000-0000-000028930000}"/>
    <cellStyle name="Note 5 4 2 4 5" xfId="12535" xr:uid="{00000000-0005-0000-0000-000029930000}"/>
    <cellStyle name="Note 5 4 2 4 5 2" xfId="29970" xr:uid="{00000000-0005-0000-0000-00002A930000}"/>
    <cellStyle name="Note 5 4 2 4 5 3" xfId="44423" xr:uid="{00000000-0005-0000-0000-00002B930000}"/>
    <cellStyle name="Note 5 4 2 4 6" xfId="15445" xr:uid="{00000000-0005-0000-0000-00002C930000}"/>
    <cellStyle name="Note 5 4 2 4 6 2" xfId="32880" xr:uid="{00000000-0005-0000-0000-00002D930000}"/>
    <cellStyle name="Note 5 4 2 4 6 3" xfId="47333" xr:uid="{00000000-0005-0000-0000-00002E930000}"/>
    <cellStyle name="Note 5 4 2 4 7" xfId="19542" xr:uid="{00000000-0005-0000-0000-00002F930000}"/>
    <cellStyle name="Note 5 4 2 4 8" xfId="20607" xr:uid="{00000000-0005-0000-0000-000030930000}"/>
    <cellStyle name="Note 5 4 2 5" xfId="5209" xr:uid="{00000000-0005-0000-0000-000031930000}"/>
    <cellStyle name="Note 5 4 2 5 2" xfId="14532" xr:uid="{00000000-0005-0000-0000-000032930000}"/>
    <cellStyle name="Note 5 4 2 5 2 2" xfId="31967" xr:uid="{00000000-0005-0000-0000-000033930000}"/>
    <cellStyle name="Note 5 4 2 5 2 3" xfId="46420" xr:uid="{00000000-0005-0000-0000-000034930000}"/>
    <cellStyle name="Note 5 4 2 5 3" xfId="16993" xr:uid="{00000000-0005-0000-0000-000035930000}"/>
    <cellStyle name="Note 5 4 2 5 3 2" xfId="34428" xr:uid="{00000000-0005-0000-0000-000036930000}"/>
    <cellStyle name="Note 5 4 2 5 3 3" xfId="48881" xr:uid="{00000000-0005-0000-0000-000037930000}"/>
    <cellStyle name="Note 5 4 2 5 4" xfId="22645" xr:uid="{00000000-0005-0000-0000-000038930000}"/>
    <cellStyle name="Note 5 4 2 5 5" xfId="37098" xr:uid="{00000000-0005-0000-0000-000039930000}"/>
    <cellStyle name="Note 5 4 2 6" xfId="7671" xr:uid="{00000000-0005-0000-0000-00003A930000}"/>
    <cellStyle name="Note 5 4 2 6 2" xfId="25106" xr:uid="{00000000-0005-0000-0000-00003B930000}"/>
    <cellStyle name="Note 5 4 2 6 3" xfId="39559" xr:uid="{00000000-0005-0000-0000-00003C930000}"/>
    <cellStyle name="Note 5 4 2 7" xfId="10112" xr:uid="{00000000-0005-0000-0000-00003D930000}"/>
    <cellStyle name="Note 5 4 2 7 2" xfId="27547" xr:uid="{00000000-0005-0000-0000-00003E930000}"/>
    <cellStyle name="Note 5 4 2 7 3" xfId="42000" xr:uid="{00000000-0005-0000-0000-00003F930000}"/>
    <cellStyle name="Note 5 4 2 8" xfId="12532" xr:uid="{00000000-0005-0000-0000-000040930000}"/>
    <cellStyle name="Note 5 4 2 8 2" xfId="29967" xr:uid="{00000000-0005-0000-0000-000041930000}"/>
    <cellStyle name="Note 5 4 2 8 3" xfId="44420" xr:uid="{00000000-0005-0000-0000-000042930000}"/>
    <cellStyle name="Note 5 4 2 9" xfId="19539" xr:uid="{00000000-0005-0000-0000-000043930000}"/>
    <cellStyle name="Note 5 4 3" xfId="2702" xr:uid="{00000000-0005-0000-0000-000044930000}"/>
    <cellStyle name="Note 5 4 3 2" xfId="2703" xr:uid="{00000000-0005-0000-0000-000045930000}"/>
    <cellStyle name="Note 5 4 3 2 2" xfId="5214" xr:uid="{00000000-0005-0000-0000-000046930000}"/>
    <cellStyle name="Note 5 4 3 2 2 2" xfId="14536" xr:uid="{00000000-0005-0000-0000-000047930000}"/>
    <cellStyle name="Note 5 4 3 2 2 2 2" xfId="31971" xr:uid="{00000000-0005-0000-0000-000048930000}"/>
    <cellStyle name="Note 5 4 3 2 2 2 3" xfId="46424" xr:uid="{00000000-0005-0000-0000-000049930000}"/>
    <cellStyle name="Note 5 4 3 2 2 3" xfId="16997" xr:uid="{00000000-0005-0000-0000-00004A930000}"/>
    <cellStyle name="Note 5 4 3 2 2 3 2" xfId="34432" xr:uid="{00000000-0005-0000-0000-00004B930000}"/>
    <cellStyle name="Note 5 4 3 2 2 3 3" xfId="48885" xr:uid="{00000000-0005-0000-0000-00004C930000}"/>
    <cellStyle name="Note 5 4 3 2 2 4" xfId="22650" xr:uid="{00000000-0005-0000-0000-00004D930000}"/>
    <cellStyle name="Note 5 4 3 2 2 5" xfId="37103" xr:uid="{00000000-0005-0000-0000-00004E930000}"/>
    <cellStyle name="Note 5 4 3 2 3" xfId="7676" xr:uid="{00000000-0005-0000-0000-00004F930000}"/>
    <cellStyle name="Note 5 4 3 2 3 2" xfId="25111" xr:uid="{00000000-0005-0000-0000-000050930000}"/>
    <cellStyle name="Note 5 4 3 2 3 3" xfId="39564" xr:uid="{00000000-0005-0000-0000-000051930000}"/>
    <cellStyle name="Note 5 4 3 2 4" xfId="10117" xr:uid="{00000000-0005-0000-0000-000052930000}"/>
    <cellStyle name="Note 5 4 3 2 4 2" xfId="27552" xr:uid="{00000000-0005-0000-0000-000053930000}"/>
    <cellStyle name="Note 5 4 3 2 4 3" xfId="42005" xr:uid="{00000000-0005-0000-0000-000054930000}"/>
    <cellStyle name="Note 5 4 3 2 5" xfId="12537" xr:uid="{00000000-0005-0000-0000-000055930000}"/>
    <cellStyle name="Note 5 4 3 2 5 2" xfId="29972" xr:uid="{00000000-0005-0000-0000-000056930000}"/>
    <cellStyle name="Note 5 4 3 2 5 3" xfId="44425" xr:uid="{00000000-0005-0000-0000-000057930000}"/>
    <cellStyle name="Note 5 4 3 2 6" xfId="19544" xr:uid="{00000000-0005-0000-0000-000058930000}"/>
    <cellStyle name="Note 5 4 3 3" xfId="2704" xr:uid="{00000000-0005-0000-0000-000059930000}"/>
    <cellStyle name="Note 5 4 3 3 2" xfId="5215" xr:uid="{00000000-0005-0000-0000-00005A930000}"/>
    <cellStyle name="Note 5 4 3 3 2 2" xfId="14537" xr:uid="{00000000-0005-0000-0000-00005B930000}"/>
    <cellStyle name="Note 5 4 3 3 2 2 2" xfId="31972" xr:uid="{00000000-0005-0000-0000-00005C930000}"/>
    <cellStyle name="Note 5 4 3 3 2 2 3" xfId="46425" xr:uid="{00000000-0005-0000-0000-00005D930000}"/>
    <cellStyle name="Note 5 4 3 3 2 3" xfId="16998" xr:uid="{00000000-0005-0000-0000-00005E930000}"/>
    <cellStyle name="Note 5 4 3 3 2 3 2" xfId="34433" xr:uid="{00000000-0005-0000-0000-00005F930000}"/>
    <cellStyle name="Note 5 4 3 3 2 3 3" xfId="48886" xr:uid="{00000000-0005-0000-0000-000060930000}"/>
    <cellStyle name="Note 5 4 3 3 2 4" xfId="22651" xr:uid="{00000000-0005-0000-0000-000061930000}"/>
    <cellStyle name="Note 5 4 3 3 2 5" xfId="37104" xr:uid="{00000000-0005-0000-0000-000062930000}"/>
    <cellStyle name="Note 5 4 3 3 3" xfId="7677" xr:uid="{00000000-0005-0000-0000-000063930000}"/>
    <cellStyle name="Note 5 4 3 3 3 2" xfId="25112" xr:uid="{00000000-0005-0000-0000-000064930000}"/>
    <cellStyle name="Note 5 4 3 3 3 3" xfId="39565" xr:uid="{00000000-0005-0000-0000-000065930000}"/>
    <cellStyle name="Note 5 4 3 3 4" xfId="10118" xr:uid="{00000000-0005-0000-0000-000066930000}"/>
    <cellStyle name="Note 5 4 3 3 4 2" xfId="27553" xr:uid="{00000000-0005-0000-0000-000067930000}"/>
    <cellStyle name="Note 5 4 3 3 4 3" xfId="42006" xr:uid="{00000000-0005-0000-0000-000068930000}"/>
    <cellStyle name="Note 5 4 3 3 5" xfId="12538" xr:uid="{00000000-0005-0000-0000-000069930000}"/>
    <cellStyle name="Note 5 4 3 3 5 2" xfId="29973" xr:uid="{00000000-0005-0000-0000-00006A930000}"/>
    <cellStyle name="Note 5 4 3 3 5 3" xfId="44426" xr:uid="{00000000-0005-0000-0000-00006B930000}"/>
    <cellStyle name="Note 5 4 3 3 6" xfId="19545" xr:uid="{00000000-0005-0000-0000-00006C930000}"/>
    <cellStyle name="Note 5 4 3 4" xfId="2705" xr:uid="{00000000-0005-0000-0000-00006D930000}"/>
    <cellStyle name="Note 5 4 3 4 2" xfId="5216" xr:uid="{00000000-0005-0000-0000-00006E930000}"/>
    <cellStyle name="Note 5 4 3 4 2 2" xfId="22652" xr:uid="{00000000-0005-0000-0000-00006F930000}"/>
    <cellStyle name="Note 5 4 3 4 2 3" xfId="37105" xr:uid="{00000000-0005-0000-0000-000070930000}"/>
    <cellStyle name="Note 5 4 3 4 3" xfId="7678" xr:uid="{00000000-0005-0000-0000-000071930000}"/>
    <cellStyle name="Note 5 4 3 4 3 2" xfId="25113" xr:uid="{00000000-0005-0000-0000-000072930000}"/>
    <cellStyle name="Note 5 4 3 4 3 3" xfId="39566" xr:uid="{00000000-0005-0000-0000-000073930000}"/>
    <cellStyle name="Note 5 4 3 4 4" xfId="10119" xr:uid="{00000000-0005-0000-0000-000074930000}"/>
    <cellStyle name="Note 5 4 3 4 4 2" xfId="27554" xr:uid="{00000000-0005-0000-0000-000075930000}"/>
    <cellStyle name="Note 5 4 3 4 4 3" xfId="42007" xr:uid="{00000000-0005-0000-0000-000076930000}"/>
    <cellStyle name="Note 5 4 3 4 5" xfId="12539" xr:uid="{00000000-0005-0000-0000-000077930000}"/>
    <cellStyle name="Note 5 4 3 4 5 2" xfId="29974" xr:uid="{00000000-0005-0000-0000-000078930000}"/>
    <cellStyle name="Note 5 4 3 4 5 3" xfId="44427" xr:uid="{00000000-0005-0000-0000-000079930000}"/>
    <cellStyle name="Note 5 4 3 4 6" xfId="15446" xr:uid="{00000000-0005-0000-0000-00007A930000}"/>
    <cellStyle name="Note 5 4 3 4 6 2" xfId="32881" xr:uid="{00000000-0005-0000-0000-00007B930000}"/>
    <cellStyle name="Note 5 4 3 4 6 3" xfId="47334" xr:uid="{00000000-0005-0000-0000-00007C930000}"/>
    <cellStyle name="Note 5 4 3 4 7" xfId="19546" xr:uid="{00000000-0005-0000-0000-00007D930000}"/>
    <cellStyle name="Note 5 4 3 4 8" xfId="20608" xr:uid="{00000000-0005-0000-0000-00007E930000}"/>
    <cellStyle name="Note 5 4 3 5" xfId="5213" xr:uid="{00000000-0005-0000-0000-00007F930000}"/>
    <cellStyle name="Note 5 4 3 5 2" xfId="14535" xr:uid="{00000000-0005-0000-0000-000080930000}"/>
    <cellStyle name="Note 5 4 3 5 2 2" xfId="31970" xr:uid="{00000000-0005-0000-0000-000081930000}"/>
    <cellStyle name="Note 5 4 3 5 2 3" xfId="46423" xr:uid="{00000000-0005-0000-0000-000082930000}"/>
    <cellStyle name="Note 5 4 3 5 3" xfId="16996" xr:uid="{00000000-0005-0000-0000-000083930000}"/>
    <cellStyle name="Note 5 4 3 5 3 2" xfId="34431" xr:uid="{00000000-0005-0000-0000-000084930000}"/>
    <cellStyle name="Note 5 4 3 5 3 3" xfId="48884" xr:uid="{00000000-0005-0000-0000-000085930000}"/>
    <cellStyle name="Note 5 4 3 5 4" xfId="22649" xr:uid="{00000000-0005-0000-0000-000086930000}"/>
    <cellStyle name="Note 5 4 3 5 5" xfId="37102" xr:uid="{00000000-0005-0000-0000-000087930000}"/>
    <cellStyle name="Note 5 4 3 6" xfId="7675" xr:uid="{00000000-0005-0000-0000-000088930000}"/>
    <cellStyle name="Note 5 4 3 6 2" xfId="25110" xr:uid="{00000000-0005-0000-0000-000089930000}"/>
    <cellStyle name="Note 5 4 3 6 3" xfId="39563" xr:uid="{00000000-0005-0000-0000-00008A930000}"/>
    <cellStyle name="Note 5 4 3 7" xfId="10116" xr:uid="{00000000-0005-0000-0000-00008B930000}"/>
    <cellStyle name="Note 5 4 3 7 2" xfId="27551" xr:uid="{00000000-0005-0000-0000-00008C930000}"/>
    <cellStyle name="Note 5 4 3 7 3" xfId="42004" xr:uid="{00000000-0005-0000-0000-00008D930000}"/>
    <cellStyle name="Note 5 4 3 8" xfId="12536" xr:uid="{00000000-0005-0000-0000-00008E930000}"/>
    <cellStyle name="Note 5 4 3 8 2" xfId="29971" xr:uid="{00000000-0005-0000-0000-00008F930000}"/>
    <cellStyle name="Note 5 4 3 8 3" xfId="44424" xr:uid="{00000000-0005-0000-0000-000090930000}"/>
    <cellStyle name="Note 5 4 3 9" xfId="19543" xr:uid="{00000000-0005-0000-0000-000091930000}"/>
    <cellStyle name="Note 5 4 4" xfId="2706" xr:uid="{00000000-0005-0000-0000-000092930000}"/>
    <cellStyle name="Note 5 4 4 2" xfId="2707" xr:uid="{00000000-0005-0000-0000-000093930000}"/>
    <cellStyle name="Note 5 4 4 2 2" xfId="5218" xr:uid="{00000000-0005-0000-0000-000094930000}"/>
    <cellStyle name="Note 5 4 4 2 2 2" xfId="14539" xr:uid="{00000000-0005-0000-0000-000095930000}"/>
    <cellStyle name="Note 5 4 4 2 2 2 2" xfId="31974" xr:uid="{00000000-0005-0000-0000-000096930000}"/>
    <cellStyle name="Note 5 4 4 2 2 2 3" xfId="46427" xr:uid="{00000000-0005-0000-0000-000097930000}"/>
    <cellStyle name="Note 5 4 4 2 2 3" xfId="17000" xr:uid="{00000000-0005-0000-0000-000098930000}"/>
    <cellStyle name="Note 5 4 4 2 2 3 2" xfId="34435" xr:uid="{00000000-0005-0000-0000-000099930000}"/>
    <cellStyle name="Note 5 4 4 2 2 3 3" xfId="48888" xr:uid="{00000000-0005-0000-0000-00009A930000}"/>
    <cellStyle name="Note 5 4 4 2 2 4" xfId="22654" xr:uid="{00000000-0005-0000-0000-00009B930000}"/>
    <cellStyle name="Note 5 4 4 2 2 5" xfId="37107" xr:uid="{00000000-0005-0000-0000-00009C930000}"/>
    <cellStyle name="Note 5 4 4 2 3" xfId="7680" xr:uid="{00000000-0005-0000-0000-00009D930000}"/>
    <cellStyle name="Note 5 4 4 2 3 2" xfId="25115" xr:uid="{00000000-0005-0000-0000-00009E930000}"/>
    <cellStyle name="Note 5 4 4 2 3 3" xfId="39568" xr:uid="{00000000-0005-0000-0000-00009F930000}"/>
    <cellStyle name="Note 5 4 4 2 4" xfId="10121" xr:uid="{00000000-0005-0000-0000-0000A0930000}"/>
    <cellStyle name="Note 5 4 4 2 4 2" xfId="27556" xr:uid="{00000000-0005-0000-0000-0000A1930000}"/>
    <cellStyle name="Note 5 4 4 2 4 3" xfId="42009" xr:uid="{00000000-0005-0000-0000-0000A2930000}"/>
    <cellStyle name="Note 5 4 4 2 5" xfId="12541" xr:uid="{00000000-0005-0000-0000-0000A3930000}"/>
    <cellStyle name="Note 5 4 4 2 5 2" xfId="29976" xr:uid="{00000000-0005-0000-0000-0000A4930000}"/>
    <cellStyle name="Note 5 4 4 2 5 3" xfId="44429" xr:uid="{00000000-0005-0000-0000-0000A5930000}"/>
    <cellStyle name="Note 5 4 4 2 6" xfId="19548" xr:uid="{00000000-0005-0000-0000-0000A6930000}"/>
    <cellStyle name="Note 5 4 4 3" xfId="2708" xr:uid="{00000000-0005-0000-0000-0000A7930000}"/>
    <cellStyle name="Note 5 4 4 3 2" xfId="5219" xr:uid="{00000000-0005-0000-0000-0000A8930000}"/>
    <cellStyle name="Note 5 4 4 3 2 2" xfId="14540" xr:uid="{00000000-0005-0000-0000-0000A9930000}"/>
    <cellStyle name="Note 5 4 4 3 2 2 2" xfId="31975" xr:uid="{00000000-0005-0000-0000-0000AA930000}"/>
    <cellStyle name="Note 5 4 4 3 2 2 3" xfId="46428" xr:uid="{00000000-0005-0000-0000-0000AB930000}"/>
    <cellStyle name="Note 5 4 4 3 2 3" xfId="17001" xr:uid="{00000000-0005-0000-0000-0000AC930000}"/>
    <cellStyle name="Note 5 4 4 3 2 3 2" xfId="34436" xr:uid="{00000000-0005-0000-0000-0000AD930000}"/>
    <cellStyle name="Note 5 4 4 3 2 3 3" xfId="48889" xr:uid="{00000000-0005-0000-0000-0000AE930000}"/>
    <cellStyle name="Note 5 4 4 3 2 4" xfId="22655" xr:uid="{00000000-0005-0000-0000-0000AF930000}"/>
    <cellStyle name="Note 5 4 4 3 2 5" xfId="37108" xr:uid="{00000000-0005-0000-0000-0000B0930000}"/>
    <cellStyle name="Note 5 4 4 3 3" xfId="7681" xr:uid="{00000000-0005-0000-0000-0000B1930000}"/>
    <cellStyle name="Note 5 4 4 3 3 2" xfId="25116" xr:uid="{00000000-0005-0000-0000-0000B2930000}"/>
    <cellStyle name="Note 5 4 4 3 3 3" xfId="39569" xr:uid="{00000000-0005-0000-0000-0000B3930000}"/>
    <cellStyle name="Note 5 4 4 3 4" xfId="10122" xr:uid="{00000000-0005-0000-0000-0000B4930000}"/>
    <cellStyle name="Note 5 4 4 3 4 2" xfId="27557" xr:uid="{00000000-0005-0000-0000-0000B5930000}"/>
    <cellStyle name="Note 5 4 4 3 4 3" xfId="42010" xr:uid="{00000000-0005-0000-0000-0000B6930000}"/>
    <cellStyle name="Note 5 4 4 3 5" xfId="12542" xr:uid="{00000000-0005-0000-0000-0000B7930000}"/>
    <cellStyle name="Note 5 4 4 3 5 2" xfId="29977" xr:uid="{00000000-0005-0000-0000-0000B8930000}"/>
    <cellStyle name="Note 5 4 4 3 5 3" xfId="44430" xr:uid="{00000000-0005-0000-0000-0000B9930000}"/>
    <cellStyle name="Note 5 4 4 3 6" xfId="19549" xr:uid="{00000000-0005-0000-0000-0000BA930000}"/>
    <cellStyle name="Note 5 4 4 4" xfId="2709" xr:uid="{00000000-0005-0000-0000-0000BB930000}"/>
    <cellStyle name="Note 5 4 4 4 2" xfId="5220" xr:uid="{00000000-0005-0000-0000-0000BC930000}"/>
    <cellStyle name="Note 5 4 4 4 2 2" xfId="22656" xr:uid="{00000000-0005-0000-0000-0000BD930000}"/>
    <cellStyle name="Note 5 4 4 4 2 3" xfId="37109" xr:uid="{00000000-0005-0000-0000-0000BE930000}"/>
    <cellStyle name="Note 5 4 4 4 3" xfId="7682" xr:uid="{00000000-0005-0000-0000-0000BF930000}"/>
    <cellStyle name="Note 5 4 4 4 3 2" xfId="25117" xr:uid="{00000000-0005-0000-0000-0000C0930000}"/>
    <cellStyle name="Note 5 4 4 4 3 3" xfId="39570" xr:uid="{00000000-0005-0000-0000-0000C1930000}"/>
    <cellStyle name="Note 5 4 4 4 4" xfId="10123" xr:uid="{00000000-0005-0000-0000-0000C2930000}"/>
    <cellStyle name="Note 5 4 4 4 4 2" xfId="27558" xr:uid="{00000000-0005-0000-0000-0000C3930000}"/>
    <cellStyle name="Note 5 4 4 4 4 3" xfId="42011" xr:uid="{00000000-0005-0000-0000-0000C4930000}"/>
    <cellStyle name="Note 5 4 4 4 5" xfId="12543" xr:uid="{00000000-0005-0000-0000-0000C5930000}"/>
    <cellStyle name="Note 5 4 4 4 5 2" xfId="29978" xr:uid="{00000000-0005-0000-0000-0000C6930000}"/>
    <cellStyle name="Note 5 4 4 4 5 3" xfId="44431" xr:uid="{00000000-0005-0000-0000-0000C7930000}"/>
    <cellStyle name="Note 5 4 4 4 6" xfId="15447" xr:uid="{00000000-0005-0000-0000-0000C8930000}"/>
    <cellStyle name="Note 5 4 4 4 6 2" xfId="32882" xr:uid="{00000000-0005-0000-0000-0000C9930000}"/>
    <cellStyle name="Note 5 4 4 4 6 3" xfId="47335" xr:uid="{00000000-0005-0000-0000-0000CA930000}"/>
    <cellStyle name="Note 5 4 4 4 7" xfId="19550" xr:uid="{00000000-0005-0000-0000-0000CB930000}"/>
    <cellStyle name="Note 5 4 4 4 8" xfId="20609" xr:uid="{00000000-0005-0000-0000-0000CC930000}"/>
    <cellStyle name="Note 5 4 4 5" xfId="5217" xr:uid="{00000000-0005-0000-0000-0000CD930000}"/>
    <cellStyle name="Note 5 4 4 5 2" xfId="14538" xr:uid="{00000000-0005-0000-0000-0000CE930000}"/>
    <cellStyle name="Note 5 4 4 5 2 2" xfId="31973" xr:uid="{00000000-0005-0000-0000-0000CF930000}"/>
    <cellStyle name="Note 5 4 4 5 2 3" xfId="46426" xr:uid="{00000000-0005-0000-0000-0000D0930000}"/>
    <cellStyle name="Note 5 4 4 5 3" xfId="16999" xr:uid="{00000000-0005-0000-0000-0000D1930000}"/>
    <cellStyle name="Note 5 4 4 5 3 2" xfId="34434" xr:uid="{00000000-0005-0000-0000-0000D2930000}"/>
    <cellStyle name="Note 5 4 4 5 3 3" xfId="48887" xr:uid="{00000000-0005-0000-0000-0000D3930000}"/>
    <cellStyle name="Note 5 4 4 5 4" xfId="22653" xr:uid="{00000000-0005-0000-0000-0000D4930000}"/>
    <cellStyle name="Note 5 4 4 5 5" xfId="37106" xr:uid="{00000000-0005-0000-0000-0000D5930000}"/>
    <cellStyle name="Note 5 4 4 6" xfId="7679" xr:uid="{00000000-0005-0000-0000-0000D6930000}"/>
    <cellStyle name="Note 5 4 4 6 2" xfId="25114" xr:uid="{00000000-0005-0000-0000-0000D7930000}"/>
    <cellStyle name="Note 5 4 4 6 3" xfId="39567" xr:uid="{00000000-0005-0000-0000-0000D8930000}"/>
    <cellStyle name="Note 5 4 4 7" xfId="10120" xr:uid="{00000000-0005-0000-0000-0000D9930000}"/>
    <cellStyle name="Note 5 4 4 7 2" xfId="27555" xr:uid="{00000000-0005-0000-0000-0000DA930000}"/>
    <cellStyle name="Note 5 4 4 7 3" xfId="42008" xr:uid="{00000000-0005-0000-0000-0000DB930000}"/>
    <cellStyle name="Note 5 4 4 8" xfId="12540" xr:uid="{00000000-0005-0000-0000-0000DC930000}"/>
    <cellStyle name="Note 5 4 4 8 2" xfId="29975" xr:uid="{00000000-0005-0000-0000-0000DD930000}"/>
    <cellStyle name="Note 5 4 4 8 3" xfId="44428" xr:uid="{00000000-0005-0000-0000-0000DE930000}"/>
    <cellStyle name="Note 5 4 4 9" xfId="19547" xr:uid="{00000000-0005-0000-0000-0000DF930000}"/>
    <cellStyle name="Note 5 4 5" xfId="2710" xr:uid="{00000000-0005-0000-0000-0000E0930000}"/>
    <cellStyle name="Note 5 4 5 2" xfId="2711" xr:uid="{00000000-0005-0000-0000-0000E1930000}"/>
    <cellStyle name="Note 5 4 5 2 2" xfId="5222" xr:uid="{00000000-0005-0000-0000-0000E2930000}"/>
    <cellStyle name="Note 5 4 5 2 2 2" xfId="14542" xr:uid="{00000000-0005-0000-0000-0000E3930000}"/>
    <cellStyle name="Note 5 4 5 2 2 2 2" xfId="31977" xr:uid="{00000000-0005-0000-0000-0000E4930000}"/>
    <cellStyle name="Note 5 4 5 2 2 2 3" xfId="46430" xr:uid="{00000000-0005-0000-0000-0000E5930000}"/>
    <cellStyle name="Note 5 4 5 2 2 3" xfId="17003" xr:uid="{00000000-0005-0000-0000-0000E6930000}"/>
    <cellStyle name="Note 5 4 5 2 2 3 2" xfId="34438" xr:uid="{00000000-0005-0000-0000-0000E7930000}"/>
    <cellStyle name="Note 5 4 5 2 2 3 3" xfId="48891" xr:uid="{00000000-0005-0000-0000-0000E8930000}"/>
    <cellStyle name="Note 5 4 5 2 2 4" xfId="22658" xr:uid="{00000000-0005-0000-0000-0000E9930000}"/>
    <cellStyle name="Note 5 4 5 2 2 5" xfId="37111" xr:uid="{00000000-0005-0000-0000-0000EA930000}"/>
    <cellStyle name="Note 5 4 5 2 3" xfId="7684" xr:uid="{00000000-0005-0000-0000-0000EB930000}"/>
    <cellStyle name="Note 5 4 5 2 3 2" xfId="25119" xr:uid="{00000000-0005-0000-0000-0000EC930000}"/>
    <cellStyle name="Note 5 4 5 2 3 3" xfId="39572" xr:uid="{00000000-0005-0000-0000-0000ED930000}"/>
    <cellStyle name="Note 5 4 5 2 4" xfId="10125" xr:uid="{00000000-0005-0000-0000-0000EE930000}"/>
    <cellStyle name="Note 5 4 5 2 4 2" xfId="27560" xr:uid="{00000000-0005-0000-0000-0000EF930000}"/>
    <cellStyle name="Note 5 4 5 2 4 3" xfId="42013" xr:uid="{00000000-0005-0000-0000-0000F0930000}"/>
    <cellStyle name="Note 5 4 5 2 5" xfId="12545" xr:uid="{00000000-0005-0000-0000-0000F1930000}"/>
    <cellStyle name="Note 5 4 5 2 5 2" xfId="29980" xr:uid="{00000000-0005-0000-0000-0000F2930000}"/>
    <cellStyle name="Note 5 4 5 2 5 3" xfId="44433" xr:uid="{00000000-0005-0000-0000-0000F3930000}"/>
    <cellStyle name="Note 5 4 5 2 6" xfId="19552" xr:uid="{00000000-0005-0000-0000-0000F4930000}"/>
    <cellStyle name="Note 5 4 5 3" xfId="2712" xr:uid="{00000000-0005-0000-0000-0000F5930000}"/>
    <cellStyle name="Note 5 4 5 3 2" xfId="5223" xr:uid="{00000000-0005-0000-0000-0000F6930000}"/>
    <cellStyle name="Note 5 4 5 3 2 2" xfId="14543" xr:uid="{00000000-0005-0000-0000-0000F7930000}"/>
    <cellStyle name="Note 5 4 5 3 2 2 2" xfId="31978" xr:uid="{00000000-0005-0000-0000-0000F8930000}"/>
    <cellStyle name="Note 5 4 5 3 2 2 3" xfId="46431" xr:uid="{00000000-0005-0000-0000-0000F9930000}"/>
    <cellStyle name="Note 5 4 5 3 2 3" xfId="17004" xr:uid="{00000000-0005-0000-0000-0000FA930000}"/>
    <cellStyle name="Note 5 4 5 3 2 3 2" xfId="34439" xr:uid="{00000000-0005-0000-0000-0000FB930000}"/>
    <cellStyle name="Note 5 4 5 3 2 3 3" xfId="48892" xr:uid="{00000000-0005-0000-0000-0000FC930000}"/>
    <cellStyle name="Note 5 4 5 3 2 4" xfId="22659" xr:uid="{00000000-0005-0000-0000-0000FD930000}"/>
    <cellStyle name="Note 5 4 5 3 2 5" xfId="37112" xr:uid="{00000000-0005-0000-0000-0000FE930000}"/>
    <cellStyle name="Note 5 4 5 3 3" xfId="7685" xr:uid="{00000000-0005-0000-0000-0000FF930000}"/>
    <cellStyle name="Note 5 4 5 3 3 2" xfId="25120" xr:uid="{00000000-0005-0000-0000-000000940000}"/>
    <cellStyle name="Note 5 4 5 3 3 3" xfId="39573" xr:uid="{00000000-0005-0000-0000-000001940000}"/>
    <cellStyle name="Note 5 4 5 3 4" xfId="10126" xr:uid="{00000000-0005-0000-0000-000002940000}"/>
    <cellStyle name="Note 5 4 5 3 4 2" xfId="27561" xr:uid="{00000000-0005-0000-0000-000003940000}"/>
    <cellStyle name="Note 5 4 5 3 4 3" xfId="42014" xr:uid="{00000000-0005-0000-0000-000004940000}"/>
    <cellStyle name="Note 5 4 5 3 5" xfId="12546" xr:uid="{00000000-0005-0000-0000-000005940000}"/>
    <cellStyle name="Note 5 4 5 3 5 2" xfId="29981" xr:uid="{00000000-0005-0000-0000-000006940000}"/>
    <cellStyle name="Note 5 4 5 3 5 3" xfId="44434" xr:uid="{00000000-0005-0000-0000-000007940000}"/>
    <cellStyle name="Note 5 4 5 3 6" xfId="19553" xr:uid="{00000000-0005-0000-0000-000008940000}"/>
    <cellStyle name="Note 5 4 5 4" xfId="2713" xr:uid="{00000000-0005-0000-0000-000009940000}"/>
    <cellStyle name="Note 5 4 5 4 2" xfId="5224" xr:uid="{00000000-0005-0000-0000-00000A940000}"/>
    <cellStyle name="Note 5 4 5 4 2 2" xfId="22660" xr:uid="{00000000-0005-0000-0000-00000B940000}"/>
    <cellStyle name="Note 5 4 5 4 2 3" xfId="37113" xr:uid="{00000000-0005-0000-0000-00000C940000}"/>
    <cellStyle name="Note 5 4 5 4 3" xfId="7686" xr:uid="{00000000-0005-0000-0000-00000D940000}"/>
    <cellStyle name="Note 5 4 5 4 3 2" xfId="25121" xr:uid="{00000000-0005-0000-0000-00000E940000}"/>
    <cellStyle name="Note 5 4 5 4 3 3" xfId="39574" xr:uid="{00000000-0005-0000-0000-00000F940000}"/>
    <cellStyle name="Note 5 4 5 4 4" xfId="10127" xr:uid="{00000000-0005-0000-0000-000010940000}"/>
    <cellStyle name="Note 5 4 5 4 4 2" xfId="27562" xr:uid="{00000000-0005-0000-0000-000011940000}"/>
    <cellStyle name="Note 5 4 5 4 4 3" xfId="42015" xr:uid="{00000000-0005-0000-0000-000012940000}"/>
    <cellStyle name="Note 5 4 5 4 5" xfId="12547" xr:uid="{00000000-0005-0000-0000-000013940000}"/>
    <cellStyle name="Note 5 4 5 4 5 2" xfId="29982" xr:uid="{00000000-0005-0000-0000-000014940000}"/>
    <cellStyle name="Note 5 4 5 4 5 3" xfId="44435" xr:uid="{00000000-0005-0000-0000-000015940000}"/>
    <cellStyle name="Note 5 4 5 4 6" xfId="15448" xr:uid="{00000000-0005-0000-0000-000016940000}"/>
    <cellStyle name="Note 5 4 5 4 6 2" xfId="32883" xr:uid="{00000000-0005-0000-0000-000017940000}"/>
    <cellStyle name="Note 5 4 5 4 6 3" xfId="47336" xr:uid="{00000000-0005-0000-0000-000018940000}"/>
    <cellStyle name="Note 5 4 5 4 7" xfId="19554" xr:uid="{00000000-0005-0000-0000-000019940000}"/>
    <cellStyle name="Note 5 4 5 4 8" xfId="20610" xr:uid="{00000000-0005-0000-0000-00001A940000}"/>
    <cellStyle name="Note 5 4 5 5" xfId="5221" xr:uid="{00000000-0005-0000-0000-00001B940000}"/>
    <cellStyle name="Note 5 4 5 5 2" xfId="14541" xr:uid="{00000000-0005-0000-0000-00001C940000}"/>
    <cellStyle name="Note 5 4 5 5 2 2" xfId="31976" xr:uid="{00000000-0005-0000-0000-00001D940000}"/>
    <cellStyle name="Note 5 4 5 5 2 3" xfId="46429" xr:uid="{00000000-0005-0000-0000-00001E940000}"/>
    <cellStyle name="Note 5 4 5 5 3" xfId="17002" xr:uid="{00000000-0005-0000-0000-00001F940000}"/>
    <cellStyle name="Note 5 4 5 5 3 2" xfId="34437" xr:uid="{00000000-0005-0000-0000-000020940000}"/>
    <cellStyle name="Note 5 4 5 5 3 3" xfId="48890" xr:uid="{00000000-0005-0000-0000-000021940000}"/>
    <cellStyle name="Note 5 4 5 5 4" xfId="22657" xr:uid="{00000000-0005-0000-0000-000022940000}"/>
    <cellStyle name="Note 5 4 5 5 5" xfId="37110" xr:uid="{00000000-0005-0000-0000-000023940000}"/>
    <cellStyle name="Note 5 4 5 6" xfId="7683" xr:uid="{00000000-0005-0000-0000-000024940000}"/>
    <cellStyle name="Note 5 4 5 6 2" xfId="25118" xr:uid="{00000000-0005-0000-0000-000025940000}"/>
    <cellStyle name="Note 5 4 5 6 3" xfId="39571" xr:uid="{00000000-0005-0000-0000-000026940000}"/>
    <cellStyle name="Note 5 4 5 7" xfId="10124" xr:uid="{00000000-0005-0000-0000-000027940000}"/>
    <cellStyle name="Note 5 4 5 7 2" xfId="27559" xr:uid="{00000000-0005-0000-0000-000028940000}"/>
    <cellStyle name="Note 5 4 5 7 3" xfId="42012" xr:uid="{00000000-0005-0000-0000-000029940000}"/>
    <cellStyle name="Note 5 4 5 8" xfId="12544" xr:uid="{00000000-0005-0000-0000-00002A940000}"/>
    <cellStyle name="Note 5 4 5 8 2" xfId="29979" xr:uid="{00000000-0005-0000-0000-00002B940000}"/>
    <cellStyle name="Note 5 4 5 8 3" xfId="44432" xr:uid="{00000000-0005-0000-0000-00002C940000}"/>
    <cellStyle name="Note 5 4 5 9" xfId="19551" xr:uid="{00000000-0005-0000-0000-00002D940000}"/>
    <cellStyle name="Note 5 4 6" xfId="2714" xr:uid="{00000000-0005-0000-0000-00002E940000}"/>
    <cellStyle name="Note 5 4 6 2" xfId="5225" xr:uid="{00000000-0005-0000-0000-00002F940000}"/>
    <cellStyle name="Note 5 4 6 2 2" xfId="14544" xr:uid="{00000000-0005-0000-0000-000030940000}"/>
    <cellStyle name="Note 5 4 6 2 2 2" xfId="31979" xr:uid="{00000000-0005-0000-0000-000031940000}"/>
    <cellStyle name="Note 5 4 6 2 2 3" xfId="46432" xr:uid="{00000000-0005-0000-0000-000032940000}"/>
    <cellStyle name="Note 5 4 6 2 3" xfId="17005" xr:uid="{00000000-0005-0000-0000-000033940000}"/>
    <cellStyle name="Note 5 4 6 2 3 2" xfId="34440" xr:uid="{00000000-0005-0000-0000-000034940000}"/>
    <cellStyle name="Note 5 4 6 2 3 3" xfId="48893" xr:uid="{00000000-0005-0000-0000-000035940000}"/>
    <cellStyle name="Note 5 4 6 2 4" xfId="22661" xr:uid="{00000000-0005-0000-0000-000036940000}"/>
    <cellStyle name="Note 5 4 6 2 5" xfId="37114" xr:uid="{00000000-0005-0000-0000-000037940000}"/>
    <cellStyle name="Note 5 4 6 3" xfId="7687" xr:uid="{00000000-0005-0000-0000-000038940000}"/>
    <cellStyle name="Note 5 4 6 3 2" xfId="25122" xr:uid="{00000000-0005-0000-0000-000039940000}"/>
    <cellStyle name="Note 5 4 6 3 3" xfId="39575" xr:uid="{00000000-0005-0000-0000-00003A940000}"/>
    <cellStyle name="Note 5 4 6 4" xfId="10128" xr:uid="{00000000-0005-0000-0000-00003B940000}"/>
    <cellStyle name="Note 5 4 6 4 2" xfId="27563" xr:uid="{00000000-0005-0000-0000-00003C940000}"/>
    <cellStyle name="Note 5 4 6 4 3" xfId="42016" xr:uid="{00000000-0005-0000-0000-00003D940000}"/>
    <cellStyle name="Note 5 4 6 5" xfId="12548" xr:uid="{00000000-0005-0000-0000-00003E940000}"/>
    <cellStyle name="Note 5 4 6 5 2" xfId="29983" xr:uid="{00000000-0005-0000-0000-00003F940000}"/>
    <cellStyle name="Note 5 4 6 5 3" xfId="44436" xr:uid="{00000000-0005-0000-0000-000040940000}"/>
    <cellStyle name="Note 5 4 6 6" xfId="19555" xr:uid="{00000000-0005-0000-0000-000041940000}"/>
    <cellStyle name="Note 5 4 7" xfId="2715" xr:uid="{00000000-0005-0000-0000-000042940000}"/>
    <cellStyle name="Note 5 4 7 2" xfId="5226" xr:uid="{00000000-0005-0000-0000-000043940000}"/>
    <cellStyle name="Note 5 4 7 2 2" xfId="14545" xr:uid="{00000000-0005-0000-0000-000044940000}"/>
    <cellStyle name="Note 5 4 7 2 2 2" xfId="31980" xr:uid="{00000000-0005-0000-0000-000045940000}"/>
    <cellStyle name="Note 5 4 7 2 2 3" xfId="46433" xr:uid="{00000000-0005-0000-0000-000046940000}"/>
    <cellStyle name="Note 5 4 7 2 3" xfId="17006" xr:uid="{00000000-0005-0000-0000-000047940000}"/>
    <cellStyle name="Note 5 4 7 2 3 2" xfId="34441" xr:uid="{00000000-0005-0000-0000-000048940000}"/>
    <cellStyle name="Note 5 4 7 2 3 3" xfId="48894" xr:uid="{00000000-0005-0000-0000-000049940000}"/>
    <cellStyle name="Note 5 4 7 2 4" xfId="22662" xr:uid="{00000000-0005-0000-0000-00004A940000}"/>
    <cellStyle name="Note 5 4 7 2 5" xfId="37115" xr:uid="{00000000-0005-0000-0000-00004B940000}"/>
    <cellStyle name="Note 5 4 7 3" xfId="7688" xr:uid="{00000000-0005-0000-0000-00004C940000}"/>
    <cellStyle name="Note 5 4 7 3 2" xfId="25123" xr:uid="{00000000-0005-0000-0000-00004D940000}"/>
    <cellStyle name="Note 5 4 7 3 3" xfId="39576" xr:uid="{00000000-0005-0000-0000-00004E940000}"/>
    <cellStyle name="Note 5 4 7 4" xfId="10129" xr:uid="{00000000-0005-0000-0000-00004F940000}"/>
    <cellStyle name="Note 5 4 7 4 2" xfId="27564" xr:uid="{00000000-0005-0000-0000-000050940000}"/>
    <cellStyle name="Note 5 4 7 4 3" xfId="42017" xr:uid="{00000000-0005-0000-0000-000051940000}"/>
    <cellStyle name="Note 5 4 7 5" xfId="12549" xr:uid="{00000000-0005-0000-0000-000052940000}"/>
    <cellStyle name="Note 5 4 7 5 2" xfId="29984" xr:uid="{00000000-0005-0000-0000-000053940000}"/>
    <cellStyle name="Note 5 4 7 5 3" xfId="44437" xr:uid="{00000000-0005-0000-0000-000054940000}"/>
    <cellStyle name="Note 5 4 7 6" xfId="19556" xr:uid="{00000000-0005-0000-0000-000055940000}"/>
    <cellStyle name="Note 5 4 8" xfId="2716" xr:uid="{00000000-0005-0000-0000-000056940000}"/>
    <cellStyle name="Note 5 4 8 2" xfId="5227" xr:uid="{00000000-0005-0000-0000-000057940000}"/>
    <cellStyle name="Note 5 4 8 2 2" xfId="22663" xr:uid="{00000000-0005-0000-0000-000058940000}"/>
    <cellStyle name="Note 5 4 8 2 3" xfId="37116" xr:uid="{00000000-0005-0000-0000-000059940000}"/>
    <cellStyle name="Note 5 4 8 3" xfId="7689" xr:uid="{00000000-0005-0000-0000-00005A940000}"/>
    <cellStyle name="Note 5 4 8 3 2" xfId="25124" xr:uid="{00000000-0005-0000-0000-00005B940000}"/>
    <cellStyle name="Note 5 4 8 3 3" xfId="39577" xr:uid="{00000000-0005-0000-0000-00005C940000}"/>
    <cellStyle name="Note 5 4 8 4" xfId="10130" xr:uid="{00000000-0005-0000-0000-00005D940000}"/>
    <cellStyle name="Note 5 4 8 4 2" xfId="27565" xr:uid="{00000000-0005-0000-0000-00005E940000}"/>
    <cellStyle name="Note 5 4 8 4 3" xfId="42018" xr:uid="{00000000-0005-0000-0000-00005F940000}"/>
    <cellStyle name="Note 5 4 8 5" xfId="12550" xr:uid="{00000000-0005-0000-0000-000060940000}"/>
    <cellStyle name="Note 5 4 8 5 2" xfId="29985" xr:uid="{00000000-0005-0000-0000-000061940000}"/>
    <cellStyle name="Note 5 4 8 5 3" xfId="44438" xr:uid="{00000000-0005-0000-0000-000062940000}"/>
    <cellStyle name="Note 5 4 8 6" xfId="15449" xr:uid="{00000000-0005-0000-0000-000063940000}"/>
    <cellStyle name="Note 5 4 8 6 2" xfId="32884" xr:uid="{00000000-0005-0000-0000-000064940000}"/>
    <cellStyle name="Note 5 4 8 6 3" xfId="47337" xr:uid="{00000000-0005-0000-0000-000065940000}"/>
    <cellStyle name="Note 5 4 8 7" xfId="19557" xr:uid="{00000000-0005-0000-0000-000066940000}"/>
    <cellStyle name="Note 5 4 8 8" xfId="20611" xr:uid="{00000000-0005-0000-0000-000067940000}"/>
    <cellStyle name="Note 5 4 9" xfId="5208" xr:uid="{00000000-0005-0000-0000-000068940000}"/>
    <cellStyle name="Note 5 4 9 2" xfId="14531" xr:uid="{00000000-0005-0000-0000-000069940000}"/>
    <cellStyle name="Note 5 4 9 2 2" xfId="31966" xr:uid="{00000000-0005-0000-0000-00006A940000}"/>
    <cellStyle name="Note 5 4 9 2 3" xfId="46419" xr:uid="{00000000-0005-0000-0000-00006B940000}"/>
    <cellStyle name="Note 5 4 9 3" xfId="16992" xr:uid="{00000000-0005-0000-0000-00006C940000}"/>
    <cellStyle name="Note 5 4 9 3 2" xfId="34427" xr:uid="{00000000-0005-0000-0000-00006D940000}"/>
    <cellStyle name="Note 5 4 9 3 3" xfId="48880" xr:uid="{00000000-0005-0000-0000-00006E940000}"/>
    <cellStyle name="Note 5 4 9 4" xfId="22644" xr:uid="{00000000-0005-0000-0000-00006F940000}"/>
    <cellStyle name="Note 5 4 9 5" xfId="37097" xr:uid="{00000000-0005-0000-0000-000070940000}"/>
    <cellStyle name="Note 5 5" xfId="2717" xr:uid="{00000000-0005-0000-0000-000071940000}"/>
    <cellStyle name="Note 5 5 10" xfId="7690" xr:uid="{00000000-0005-0000-0000-000072940000}"/>
    <cellStyle name="Note 5 5 10 2" xfId="25125" xr:uid="{00000000-0005-0000-0000-000073940000}"/>
    <cellStyle name="Note 5 5 10 3" xfId="39578" xr:uid="{00000000-0005-0000-0000-000074940000}"/>
    <cellStyle name="Note 5 5 11" xfId="10131" xr:uid="{00000000-0005-0000-0000-000075940000}"/>
    <cellStyle name="Note 5 5 11 2" xfId="27566" xr:uid="{00000000-0005-0000-0000-000076940000}"/>
    <cellStyle name="Note 5 5 11 3" xfId="42019" xr:uid="{00000000-0005-0000-0000-000077940000}"/>
    <cellStyle name="Note 5 5 12" xfId="12551" xr:uid="{00000000-0005-0000-0000-000078940000}"/>
    <cellStyle name="Note 5 5 12 2" xfId="29986" xr:uid="{00000000-0005-0000-0000-000079940000}"/>
    <cellStyle name="Note 5 5 12 3" xfId="44439" xr:uid="{00000000-0005-0000-0000-00007A940000}"/>
    <cellStyle name="Note 5 5 13" xfId="19558" xr:uid="{00000000-0005-0000-0000-00007B940000}"/>
    <cellStyle name="Note 5 5 2" xfId="2718" xr:uid="{00000000-0005-0000-0000-00007C940000}"/>
    <cellStyle name="Note 5 5 2 2" xfId="2719" xr:uid="{00000000-0005-0000-0000-00007D940000}"/>
    <cellStyle name="Note 5 5 2 2 2" xfId="5230" xr:uid="{00000000-0005-0000-0000-00007E940000}"/>
    <cellStyle name="Note 5 5 2 2 2 2" xfId="14548" xr:uid="{00000000-0005-0000-0000-00007F940000}"/>
    <cellStyle name="Note 5 5 2 2 2 2 2" xfId="31983" xr:uid="{00000000-0005-0000-0000-000080940000}"/>
    <cellStyle name="Note 5 5 2 2 2 2 3" xfId="46436" xr:uid="{00000000-0005-0000-0000-000081940000}"/>
    <cellStyle name="Note 5 5 2 2 2 3" xfId="17009" xr:uid="{00000000-0005-0000-0000-000082940000}"/>
    <cellStyle name="Note 5 5 2 2 2 3 2" xfId="34444" xr:uid="{00000000-0005-0000-0000-000083940000}"/>
    <cellStyle name="Note 5 5 2 2 2 3 3" xfId="48897" xr:uid="{00000000-0005-0000-0000-000084940000}"/>
    <cellStyle name="Note 5 5 2 2 2 4" xfId="22666" xr:uid="{00000000-0005-0000-0000-000085940000}"/>
    <cellStyle name="Note 5 5 2 2 2 5" xfId="37119" xr:uid="{00000000-0005-0000-0000-000086940000}"/>
    <cellStyle name="Note 5 5 2 2 3" xfId="7692" xr:uid="{00000000-0005-0000-0000-000087940000}"/>
    <cellStyle name="Note 5 5 2 2 3 2" xfId="25127" xr:uid="{00000000-0005-0000-0000-000088940000}"/>
    <cellStyle name="Note 5 5 2 2 3 3" xfId="39580" xr:uid="{00000000-0005-0000-0000-000089940000}"/>
    <cellStyle name="Note 5 5 2 2 4" xfId="10133" xr:uid="{00000000-0005-0000-0000-00008A940000}"/>
    <cellStyle name="Note 5 5 2 2 4 2" xfId="27568" xr:uid="{00000000-0005-0000-0000-00008B940000}"/>
    <cellStyle name="Note 5 5 2 2 4 3" xfId="42021" xr:uid="{00000000-0005-0000-0000-00008C940000}"/>
    <cellStyle name="Note 5 5 2 2 5" xfId="12553" xr:uid="{00000000-0005-0000-0000-00008D940000}"/>
    <cellStyle name="Note 5 5 2 2 5 2" xfId="29988" xr:uid="{00000000-0005-0000-0000-00008E940000}"/>
    <cellStyle name="Note 5 5 2 2 5 3" xfId="44441" xr:uid="{00000000-0005-0000-0000-00008F940000}"/>
    <cellStyle name="Note 5 5 2 2 6" xfId="19560" xr:uid="{00000000-0005-0000-0000-000090940000}"/>
    <cellStyle name="Note 5 5 2 3" xfId="2720" xr:uid="{00000000-0005-0000-0000-000091940000}"/>
    <cellStyle name="Note 5 5 2 3 2" xfId="5231" xr:uid="{00000000-0005-0000-0000-000092940000}"/>
    <cellStyle name="Note 5 5 2 3 2 2" xfId="14549" xr:uid="{00000000-0005-0000-0000-000093940000}"/>
    <cellStyle name="Note 5 5 2 3 2 2 2" xfId="31984" xr:uid="{00000000-0005-0000-0000-000094940000}"/>
    <cellStyle name="Note 5 5 2 3 2 2 3" xfId="46437" xr:uid="{00000000-0005-0000-0000-000095940000}"/>
    <cellStyle name="Note 5 5 2 3 2 3" xfId="17010" xr:uid="{00000000-0005-0000-0000-000096940000}"/>
    <cellStyle name="Note 5 5 2 3 2 3 2" xfId="34445" xr:uid="{00000000-0005-0000-0000-000097940000}"/>
    <cellStyle name="Note 5 5 2 3 2 3 3" xfId="48898" xr:uid="{00000000-0005-0000-0000-000098940000}"/>
    <cellStyle name="Note 5 5 2 3 2 4" xfId="22667" xr:uid="{00000000-0005-0000-0000-000099940000}"/>
    <cellStyle name="Note 5 5 2 3 2 5" xfId="37120" xr:uid="{00000000-0005-0000-0000-00009A940000}"/>
    <cellStyle name="Note 5 5 2 3 3" xfId="7693" xr:uid="{00000000-0005-0000-0000-00009B940000}"/>
    <cellStyle name="Note 5 5 2 3 3 2" xfId="25128" xr:uid="{00000000-0005-0000-0000-00009C940000}"/>
    <cellStyle name="Note 5 5 2 3 3 3" xfId="39581" xr:uid="{00000000-0005-0000-0000-00009D940000}"/>
    <cellStyle name="Note 5 5 2 3 4" xfId="10134" xr:uid="{00000000-0005-0000-0000-00009E940000}"/>
    <cellStyle name="Note 5 5 2 3 4 2" xfId="27569" xr:uid="{00000000-0005-0000-0000-00009F940000}"/>
    <cellStyle name="Note 5 5 2 3 4 3" xfId="42022" xr:uid="{00000000-0005-0000-0000-0000A0940000}"/>
    <cellStyle name="Note 5 5 2 3 5" xfId="12554" xr:uid="{00000000-0005-0000-0000-0000A1940000}"/>
    <cellStyle name="Note 5 5 2 3 5 2" xfId="29989" xr:uid="{00000000-0005-0000-0000-0000A2940000}"/>
    <cellStyle name="Note 5 5 2 3 5 3" xfId="44442" xr:uid="{00000000-0005-0000-0000-0000A3940000}"/>
    <cellStyle name="Note 5 5 2 3 6" xfId="19561" xr:uid="{00000000-0005-0000-0000-0000A4940000}"/>
    <cellStyle name="Note 5 5 2 4" xfId="2721" xr:uid="{00000000-0005-0000-0000-0000A5940000}"/>
    <cellStyle name="Note 5 5 2 4 2" xfId="5232" xr:uid="{00000000-0005-0000-0000-0000A6940000}"/>
    <cellStyle name="Note 5 5 2 4 2 2" xfId="22668" xr:uid="{00000000-0005-0000-0000-0000A7940000}"/>
    <cellStyle name="Note 5 5 2 4 2 3" xfId="37121" xr:uid="{00000000-0005-0000-0000-0000A8940000}"/>
    <cellStyle name="Note 5 5 2 4 3" xfId="7694" xr:uid="{00000000-0005-0000-0000-0000A9940000}"/>
    <cellStyle name="Note 5 5 2 4 3 2" xfId="25129" xr:uid="{00000000-0005-0000-0000-0000AA940000}"/>
    <cellStyle name="Note 5 5 2 4 3 3" xfId="39582" xr:uid="{00000000-0005-0000-0000-0000AB940000}"/>
    <cellStyle name="Note 5 5 2 4 4" xfId="10135" xr:uid="{00000000-0005-0000-0000-0000AC940000}"/>
    <cellStyle name="Note 5 5 2 4 4 2" xfId="27570" xr:uid="{00000000-0005-0000-0000-0000AD940000}"/>
    <cellStyle name="Note 5 5 2 4 4 3" xfId="42023" xr:uid="{00000000-0005-0000-0000-0000AE940000}"/>
    <cellStyle name="Note 5 5 2 4 5" xfId="12555" xr:uid="{00000000-0005-0000-0000-0000AF940000}"/>
    <cellStyle name="Note 5 5 2 4 5 2" xfId="29990" xr:uid="{00000000-0005-0000-0000-0000B0940000}"/>
    <cellStyle name="Note 5 5 2 4 5 3" xfId="44443" xr:uid="{00000000-0005-0000-0000-0000B1940000}"/>
    <cellStyle name="Note 5 5 2 4 6" xfId="15450" xr:uid="{00000000-0005-0000-0000-0000B2940000}"/>
    <cellStyle name="Note 5 5 2 4 6 2" xfId="32885" xr:uid="{00000000-0005-0000-0000-0000B3940000}"/>
    <cellStyle name="Note 5 5 2 4 6 3" xfId="47338" xr:uid="{00000000-0005-0000-0000-0000B4940000}"/>
    <cellStyle name="Note 5 5 2 4 7" xfId="19562" xr:uid="{00000000-0005-0000-0000-0000B5940000}"/>
    <cellStyle name="Note 5 5 2 4 8" xfId="20612" xr:uid="{00000000-0005-0000-0000-0000B6940000}"/>
    <cellStyle name="Note 5 5 2 5" xfId="5229" xr:uid="{00000000-0005-0000-0000-0000B7940000}"/>
    <cellStyle name="Note 5 5 2 5 2" xfId="14547" xr:uid="{00000000-0005-0000-0000-0000B8940000}"/>
    <cellStyle name="Note 5 5 2 5 2 2" xfId="31982" xr:uid="{00000000-0005-0000-0000-0000B9940000}"/>
    <cellStyle name="Note 5 5 2 5 2 3" xfId="46435" xr:uid="{00000000-0005-0000-0000-0000BA940000}"/>
    <cellStyle name="Note 5 5 2 5 3" xfId="17008" xr:uid="{00000000-0005-0000-0000-0000BB940000}"/>
    <cellStyle name="Note 5 5 2 5 3 2" xfId="34443" xr:uid="{00000000-0005-0000-0000-0000BC940000}"/>
    <cellStyle name="Note 5 5 2 5 3 3" xfId="48896" xr:uid="{00000000-0005-0000-0000-0000BD940000}"/>
    <cellStyle name="Note 5 5 2 5 4" xfId="22665" xr:uid="{00000000-0005-0000-0000-0000BE940000}"/>
    <cellStyle name="Note 5 5 2 5 5" xfId="37118" xr:uid="{00000000-0005-0000-0000-0000BF940000}"/>
    <cellStyle name="Note 5 5 2 6" xfId="7691" xr:uid="{00000000-0005-0000-0000-0000C0940000}"/>
    <cellStyle name="Note 5 5 2 6 2" xfId="25126" xr:uid="{00000000-0005-0000-0000-0000C1940000}"/>
    <cellStyle name="Note 5 5 2 6 3" xfId="39579" xr:uid="{00000000-0005-0000-0000-0000C2940000}"/>
    <cellStyle name="Note 5 5 2 7" xfId="10132" xr:uid="{00000000-0005-0000-0000-0000C3940000}"/>
    <cellStyle name="Note 5 5 2 7 2" xfId="27567" xr:uid="{00000000-0005-0000-0000-0000C4940000}"/>
    <cellStyle name="Note 5 5 2 7 3" xfId="42020" xr:uid="{00000000-0005-0000-0000-0000C5940000}"/>
    <cellStyle name="Note 5 5 2 8" xfId="12552" xr:uid="{00000000-0005-0000-0000-0000C6940000}"/>
    <cellStyle name="Note 5 5 2 8 2" xfId="29987" xr:uid="{00000000-0005-0000-0000-0000C7940000}"/>
    <cellStyle name="Note 5 5 2 8 3" xfId="44440" xr:uid="{00000000-0005-0000-0000-0000C8940000}"/>
    <cellStyle name="Note 5 5 2 9" xfId="19559" xr:uid="{00000000-0005-0000-0000-0000C9940000}"/>
    <cellStyle name="Note 5 5 3" xfId="2722" xr:uid="{00000000-0005-0000-0000-0000CA940000}"/>
    <cellStyle name="Note 5 5 3 2" xfId="2723" xr:uid="{00000000-0005-0000-0000-0000CB940000}"/>
    <cellStyle name="Note 5 5 3 2 2" xfId="5234" xr:uid="{00000000-0005-0000-0000-0000CC940000}"/>
    <cellStyle name="Note 5 5 3 2 2 2" xfId="14551" xr:uid="{00000000-0005-0000-0000-0000CD940000}"/>
    <cellStyle name="Note 5 5 3 2 2 2 2" xfId="31986" xr:uid="{00000000-0005-0000-0000-0000CE940000}"/>
    <cellStyle name="Note 5 5 3 2 2 2 3" xfId="46439" xr:uid="{00000000-0005-0000-0000-0000CF940000}"/>
    <cellStyle name="Note 5 5 3 2 2 3" xfId="17012" xr:uid="{00000000-0005-0000-0000-0000D0940000}"/>
    <cellStyle name="Note 5 5 3 2 2 3 2" xfId="34447" xr:uid="{00000000-0005-0000-0000-0000D1940000}"/>
    <cellStyle name="Note 5 5 3 2 2 3 3" xfId="48900" xr:uid="{00000000-0005-0000-0000-0000D2940000}"/>
    <cellStyle name="Note 5 5 3 2 2 4" xfId="22670" xr:uid="{00000000-0005-0000-0000-0000D3940000}"/>
    <cellStyle name="Note 5 5 3 2 2 5" xfId="37123" xr:uid="{00000000-0005-0000-0000-0000D4940000}"/>
    <cellStyle name="Note 5 5 3 2 3" xfId="7696" xr:uid="{00000000-0005-0000-0000-0000D5940000}"/>
    <cellStyle name="Note 5 5 3 2 3 2" xfId="25131" xr:uid="{00000000-0005-0000-0000-0000D6940000}"/>
    <cellStyle name="Note 5 5 3 2 3 3" xfId="39584" xr:uid="{00000000-0005-0000-0000-0000D7940000}"/>
    <cellStyle name="Note 5 5 3 2 4" xfId="10137" xr:uid="{00000000-0005-0000-0000-0000D8940000}"/>
    <cellStyle name="Note 5 5 3 2 4 2" xfId="27572" xr:uid="{00000000-0005-0000-0000-0000D9940000}"/>
    <cellStyle name="Note 5 5 3 2 4 3" xfId="42025" xr:uid="{00000000-0005-0000-0000-0000DA940000}"/>
    <cellStyle name="Note 5 5 3 2 5" xfId="12557" xr:uid="{00000000-0005-0000-0000-0000DB940000}"/>
    <cellStyle name="Note 5 5 3 2 5 2" xfId="29992" xr:uid="{00000000-0005-0000-0000-0000DC940000}"/>
    <cellStyle name="Note 5 5 3 2 5 3" xfId="44445" xr:uid="{00000000-0005-0000-0000-0000DD940000}"/>
    <cellStyle name="Note 5 5 3 2 6" xfId="19564" xr:uid="{00000000-0005-0000-0000-0000DE940000}"/>
    <cellStyle name="Note 5 5 3 3" xfId="2724" xr:uid="{00000000-0005-0000-0000-0000DF940000}"/>
    <cellStyle name="Note 5 5 3 3 2" xfId="5235" xr:uid="{00000000-0005-0000-0000-0000E0940000}"/>
    <cellStyle name="Note 5 5 3 3 2 2" xfId="14552" xr:uid="{00000000-0005-0000-0000-0000E1940000}"/>
    <cellStyle name="Note 5 5 3 3 2 2 2" xfId="31987" xr:uid="{00000000-0005-0000-0000-0000E2940000}"/>
    <cellStyle name="Note 5 5 3 3 2 2 3" xfId="46440" xr:uid="{00000000-0005-0000-0000-0000E3940000}"/>
    <cellStyle name="Note 5 5 3 3 2 3" xfId="17013" xr:uid="{00000000-0005-0000-0000-0000E4940000}"/>
    <cellStyle name="Note 5 5 3 3 2 3 2" xfId="34448" xr:uid="{00000000-0005-0000-0000-0000E5940000}"/>
    <cellStyle name="Note 5 5 3 3 2 3 3" xfId="48901" xr:uid="{00000000-0005-0000-0000-0000E6940000}"/>
    <cellStyle name="Note 5 5 3 3 2 4" xfId="22671" xr:uid="{00000000-0005-0000-0000-0000E7940000}"/>
    <cellStyle name="Note 5 5 3 3 2 5" xfId="37124" xr:uid="{00000000-0005-0000-0000-0000E8940000}"/>
    <cellStyle name="Note 5 5 3 3 3" xfId="7697" xr:uid="{00000000-0005-0000-0000-0000E9940000}"/>
    <cellStyle name="Note 5 5 3 3 3 2" xfId="25132" xr:uid="{00000000-0005-0000-0000-0000EA940000}"/>
    <cellStyle name="Note 5 5 3 3 3 3" xfId="39585" xr:uid="{00000000-0005-0000-0000-0000EB940000}"/>
    <cellStyle name="Note 5 5 3 3 4" xfId="10138" xr:uid="{00000000-0005-0000-0000-0000EC940000}"/>
    <cellStyle name="Note 5 5 3 3 4 2" xfId="27573" xr:uid="{00000000-0005-0000-0000-0000ED940000}"/>
    <cellStyle name="Note 5 5 3 3 4 3" xfId="42026" xr:uid="{00000000-0005-0000-0000-0000EE940000}"/>
    <cellStyle name="Note 5 5 3 3 5" xfId="12558" xr:uid="{00000000-0005-0000-0000-0000EF940000}"/>
    <cellStyle name="Note 5 5 3 3 5 2" xfId="29993" xr:uid="{00000000-0005-0000-0000-0000F0940000}"/>
    <cellStyle name="Note 5 5 3 3 5 3" xfId="44446" xr:uid="{00000000-0005-0000-0000-0000F1940000}"/>
    <cellStyle name="Note 5 5 3 3 6" xfId="19565" xr:uid="{00000000-0005-0000-0000-0000F2940000}"/>
    <cellStyle name="Note 5 5 3 4" xfId="2725" xr:uid="{00000000-0005-0000-0000-0000F3940000}"/>
    <cellStyle name="Note 5 5 3 4 2" xfId="5236" xr:uid="{00000000-0005-0000-0000-0000F4940000}"/>
    <cellStyle name="Note 5 5 3 4 2 2" xfId="22672" xr:uid="{00000000-0005-0000-0000-0000F5940000}"/>
    <cellStyle name="Note 5 5 3 4 2 3" xfId="37125" xr:uid="{00000000-0005-0000-0000-0000F6940000}"/>
    <cellStyle name="Note 5 5 3 4 3" xfId="7698" xr:uid="{00000000-0005-0000-0000-0000F7940000}"/>
    <cellStyle name="Note 5 5 3 4 3 2" xfId="25133" xr:uid="{00000000-0005-0000-0000-0000F8940000}"/>
    <cellStyle name="Note 5 5 3 4 3 3" xfId="39586" xr:uid="{00000000-0005-0000-0000-0000F9940000}"/>
    <cellStyle name="Note 5 5 3 4 4" xfId="10139" xr:uid="{00000000-0005-0000-0000-0000FA940000}"/>
    <cellStyle name="Note 5 5 3 4 4 2" xfId="27574" xr:uid="{00000000-0005-0000-0000-0000FB940000}"/>
    <cellStyle name="Note 5 5 3 4 4 3" xfId="42027" xr:uid="{00000000-0005-0000-0000-0000FC940000}"/>
    <cellStyle name="Note 5 5 3 4 5" xfId="12559" xr:uid="{00000000-0005-0000-0000-0000FD940000}"/>
    <cellStyle name="Note 5 5 3 4 5 2" xfId="29994" xr:uid="{00000000-0005-0000-0000-0000FE940000}"/>
    <cellStyle name="Note 5 5 3 4 5 3" xfId="44447" xr:uid="{00000000-0005-0000-0000-0000FF940000}"/>
    <cellStyle name="Note 5 5 3 4 6" xfId="15451" xr:uid="{00000000-0005-0000-0000-000000950000}"/>
    <cellStyle name="Note 5 5 3 4 6 2" xfId="32886" xr:uid="{00000000-0005-0000-0000-000001950000}"/>
    <cellStyle name="Note 5 5 3 4 6 3" xfId="47339" xr:uid="{00000000-0005-0000-0000-000002950000}"/>
    <cellStyle name="Note 5 5 3 4 7" xfId="19566" xr:uid="{00000000-0005-0000-0000-000003950000}"/>
    <cellStyle name="Note 5 5 3 4 8" xfId="20613" xr:uid="{00000000-0005-0000-0000-000004950000}"/>
    <cellStyle name="Note 5 5 3 5" xfId="5233" xr:uid="{00000000-0005-0000-0000-000005950000}"/>
    <cellStyle name="Note 5 5 3 5 2" xfId="14550" xr:uid="{00000000-0005-0000-0000-000006950000}"/>
    <cellStyle name="Note 5 5 3 5 2 2" xfId="31985" xr:uid="{00000000-0005-0000-0000-000007950000}"/>
    <cellStyle name="Note 5 5 3 5 2 3" xfId="46438" xr:uid="{00000000-0005-0000-0000-000008950000}"/>
    <cellStyle name="Note 5 5 3 5 3" xfId="17011" xr:uid="{00000000-0005-0000-0000-000009950000}"/>
    <cellStyle name="Note 5 5 3 5 3 2" xfId="34446" xr:uid="{00000000-0005-0000-0000-00000A950000}"/>
    <cellStyle name="Note 5 5 3 5 3 3" xfId="48899" xr:uid="{00000000-0005-0000-0000-00000B950000}"/>
    <cellStyle name="Note 5 5 3 5 4" xfId="22669" xr:uid="{00000000-0005-0000-0000-00000C950000}"/>
    <cellStyle name="Note 5 5 3 5 5" xfId="37122" xr:uid="{00000000-0005-0000-0000-00000D950000}"/>
    <cellStyle name="Note 5 5 3 6" xfId="7695" xr:uid="{00000000-0005-0000-0000-00000E950000}"/>
    <cellStyle name="Note 5 5 3 6 2" xfId="25130" xr:uid="{00000000-0005-0000-0000-00000F950000}"/>
    <cellStyle name="Note 5 5 3 6 3" xfId="39583" xr:uid="{00000000-0005-0000-0000-000010950000}"/>
    <cellStyle name="Note 5 5 3 7" xfId="10136" xr:uid="{00000000-0005-0000-0000-000011950000}"/>
    <cellStyle name="Note 5 5 3 7 2" xfId="27571" xr:uid="{00000000-0005-0000-0000-000012950000}"/>
    <cellStyle name="Note 5 5 3 7 3" xfId="42024" xr:uid="{00000000-0005-0000-0000-000013950000}"/>
    <cellStyle name="Note 5 5 3 8" xfId="12556" xr:uid="{00000000-0005-0000-0000-000014950000}"/>
    <cellStyle name="Note 5 5 3 8 2" xfId="29991" xr:uid="{00000000-0005-0000-0000-000015950000}"/>
    <cellStyle name="Note 5 5 3 8 3" xfId="44444" xr:uid="{00000000-0005-0000-0000-000016950000}"/>
    <cellStyle name="Note 5 5 3 9" xfId="19563" xr:uid="{00000000-0005-0000-0000-000017950000}"/>
    <cellStyle name="Note 5 5 4" xfId="2726" xr:uid="{00000000-0005-0000-0000-000018950000}"/>
    <cellStyle name="Note 5 5 4 2" xfId="2727" xr:uid="{00000000-0005-0000-0000-000019950000}"/>
    <cellStyle name="Note 5 5 4 2 2" xfId="5238" xr:uid="{00000000-0005-0000-0000-00001A950000}"/>
    <cellStyle name="Note 5 5 4 2 2 2" xfId="14554" xr:uid="{00000000-0005-0000-0000-00001B950000}"/>
    <cellStyle name="Note 5 5 4 2 2 2 2" xfId="31989" xr:uid="{00000000-0005-0000-0000-00001C950000}"/>
    <cellStyle name="Note 5 5 4 2 2 2 3" xfId="46442" xr:uid="{00000000-0005-0000-0000-00001D950000}"/>
    <cellStyle name="Note 5 5 4 2 2 3" xfId="17015" xr:uid="{00000000-0005-0000-0000-00001E950000}"/>
    <cellStyle name="Note 5 5 4 2 2 3 2" xfId="34450" xr:uid="{00000000-0005-0000-0000-00001F950000}"/>
    <cellStyle name="Note 5 5 4 2 2 3 3" xfId="48903" xr:uid="{00000000-0005-0000-0000-000020950000}"/>
    <cellStyle name="Note 5 5 4 2 2 4" xfId="22674" xr:uid="{00000000-0005-0000-0000-000021950000}"/>
    <cellStyle name="Note 5 5 4 2 2 5" xfId="37127" xr:uid="{00000000-0005-0000-0000-000022950000}"/>
    <cellStyle name="Note 5 5 4 2 3" xfId="7700" xr:uid="{00000000-0005-0000-0000-000023950000}"/>
    <cellStyle name="Note 5 5 4 2 3 2" xfId="25135" xr:uid="{00000000-0005-0000-0000-000024950000}"/>
    <cellStyle name="Note 5 5 4 2 3 3" xfId="39588" xr:uid="{00000000-0005-0000-0000-000025950000}"/>
    <cellStyle name="Note 5 5 4 2 4" xfId="10141" xr:uid="{00000000-0005-0000-0000-000026950000}"/>
    <cellStyle name="Note 5 5 4 2 4 2" xfId="27576" xr:uid="{00000000-0005-0000-0000-000027950000}"/>
    <cellStyle name="Note 5 5 4 2 4 3" xfId="42029" xr:uid="{00000000-0005-0000-0000-000028950000}"/>
    <cellStyle name="Note 5 5 4 2 5" xfId="12561" xr:uid="{00000000-0005-0000-0000-000029950000}"/>
    <cellStyle name="Note 5 5 4 2 5 2" xfId="29996" xr:uid="{00000000-0005-0000-0000-00002A950000}"/>
    <cellStyle name="Note 5 5 4 2 5 3" xfId="44449" xr:uid="{00000000-0005-0000-0000-00002B950000}"/>
    <cellStyle name="Note 5 5 4 2 6" xfId="19568" xr:uid="{00000000-0005-0000-0000-00002C950000}"/>
    <cellStyle name="Note 5 5 4 3" xfId="2728" xr:uid="{00000000-0005-0000-0000-00002D950000}"/>
    <cellStyle name="Note 5 5 4 3 2" xfId="5239" xr:uid="{00000000-0005-0000-0000-00002E950000}"/>
    <cellStyle name="Note 5 5 4 3 2 2" xfId="14555" xr:uid="{00000000-0005-0000-0000-00002F950000}"/>
    <cellStyle name="Note 5 5 4 3 2 2 2" xfId="31990" xr:uid="{00000000-0005-0000-0000-000030950000}"/>
    <cellStyle name="Note 5 5 4 3 2 2 3" xfId="46443" xr:uid="{00000000-0005-0000-0000-000031950000}"/>
    <cellStyle name="Note 5 5 4 3 2 3" xfId="17016" xr:uid="{00000000-0005-0000-0000-000032950000}"/>
    <cellStyle name="Note 5 5 4 3 2 3 2" xfId="34451" xr:uid="{00000000-0005-0000-0000-000033950000}"/>
    <cellStyle name="Note 5 5 4 3 2 3 3" xfId="48904" xr:uid="{00000000-0005-0000-0000-000034950000}"/>
    <cellStyle name="Note 5 5 4 3 2 4" xfId="22675" xr:uid="{00000000-0005-0000-0000-000035950000}"/>
    <cellStyle name="Note 5 5 4 3 2 5" xfId="37128" xr:uid="{00000000-0005-0000-0000-000036950000}"/>
    <cellStyle name="Note 5 5 4 3 3" xfId="7701" xr:uid="{00000000-0005-0000-0000-000037950000}"/>
    <cellStyle name="Note 5 5 4 3 3 2" xfId="25136" xr:uid="{00000000-0005-0000-0000-000038950000}"/>
    <cellStyle name="Note 5 5 4 3 3 3" xfId="39589" xr:uid="{00000000-0005-0000-0000-000039950000}"/>
    <cellStyle name="Note 5 5 4 3 4" xfId="10142" xr:uid="{00000000-0005-0000-0000-00003A950000}"/>
    <cellStyle name="Note 5 5 4 3 4 2" xfId="27577" xr:uid="{00000000-0005-0000-0000-00003B950000}"/>
    <cellStyle name="Note 5 5 4 3 4 3" xfId="42030" xr:uid="{00000000-0005-0000-0000-00003C950000}"/>
    <cellStyle name="Note 5 5 4 3 5" xfId="12562" xr:uid="{00000000-0005-0000-0000-00003D950000}"/>
    <cellStyle name="Note 5 5 4 3 5 2" xfId="29997" xr:uid="{00000000-0005-0000-0000-00003E950000}"/>
    <cellStyle name="Note 5 5 4 3 5 3" xfId="44450" xr:uid="{00000000-0005-0000-0000-00003F950000}"/>
    <cellStyle name="Note 5 5 4 3 6" xfId="19569" xr:uid="{00000000-0005-0000-0000-000040950000}"/>
    <cellStyle name="Note 5 5 4 4" xfId="2729" xr:uid="{00000000-0005-0000-0000-000041950000}"/>
    <cellStyle name="Note 5 5 4 4 2" xfId="5240" xr:uid="{00000000-0005-0000-0000-000042950000}"/>
    <cellStyle name="Note 5 5 4 4 2 2" xfId="22676" xr:uid="{00000000-0005-0000-0000-000043950000}"/>
    <cellStyle name="Note 5 5 4 4 2 3" xfId="37129" xr:uid="{00000000-0005-0000-0000-000044950000}"/>
    <cellStyle name="Note 5 5 4 4 3" xfId="7702" xr:uid="{00000000-0005-0000-0000-000045950000}"/>
    <cellStyle name="Note 5 5 4 4 3 2" xfId="25137" xr:uid="{00000000-0005-0000-0000-000046950000}"/>
    <cellStyle name="Note 5 5 4 4 3 3" xfId="39590" xr:uid="{00000000-0005-0000-0000-000047950000}"/>
    <cellStyle name="Note 5 5 4 4 4" xfId="10143" xr:uid="{00000000-0005-0000-0000-000048950000}"/>
    <cellStyle name="Note 5 5 4 4 4 2" xfId="27578" xr:uid="{00000000-0005-0000-0000-000049950000}"/>
    <cellStyle name="Note 5 5 4 4 4 3" xfId="42031" xr:uid="{00000000-0005-0000-0000-00004A950000}"/>
    <cellStyle name="Note 5 5 4 4 5" xfId="12563" xr:uid="{00000000-0005-0000-0000-00004B950000}"/>
    <cellStyle name="Note 5 5 4 4 5 2" xfId="29998" xr:uid="{00000000-0005-0000-0000-00004C950000}"/>
    <cellStyle name="Note 5 5 4 4 5 3" xfId="44451" xr:uid="{00000000-0005-0000-0000-00004D950000}"/>
    <cellStyle name="Note 5 5 4 4 6" xfId="15452" xr:uid="{00000000-0005-0000-0000-00004E950000}"/>
    <cellStyle name="Note 5 5 4 4 6 2" xfId="32887" xr:uid="{00000000-0005-0000-0000-00004F950000}"/>
    <cellStyle name="Note 5 5 4 4 6 3" xfId="47340" xr:uid="{00000000-0005-0000-0000-000050950000}"/>
    <cellStyle name="Note 5 5 4 4 7" xfId="19570" xr:uid="{00000000-0005-0000-0000-000051950000}"/>
    <cellStyle name="Note 5 5 4 4 8" xfId="20614" xr:uid="{00000000-0005-0000-0000-000052950000}"/>
    <cellStyle name="Note 5 5 4 5" xfId="5237" xr:uid="{00000000-0005-0000-0000-000053950000}"/>
    <cellStyle name="Note 5 5 4 5 2" xfId="14553" xr:uid="{00000000-0005-0000-0000-000054950000}"/>
    <cellStyle name="Note 5 5 4 5 2 2" xfId="31988" xr:uid="{00000000-0005-0000-0000-000055950000}"/>
    <cellStyle name="Note 5 5 4 5 2 3" xfId="46441" xr:uid="{00000000-0005-0000-0000-000056950000}"/>
    <cellStyle name="Note 5 5 4 5 3" xfId="17014" xr:uid="{00000000-0005-0000-0000-000057950000}"/>
    <cellStyle name="Note 5 5 4 5 3 2" xfId="34449" xr:uid="{00000000-0005-0000-0000-000058950000}"/>
    <cellStyle name="Note 5 5 4 5 3 3" xfId="48902" xr:uid="{00000000-0005-0000-0000-000059950000}"/>
    <cellStyle name="Note 5 5 4 5 4" xfId="22673" xr:uid="{00000000-0005-0000-0000-00005A950000}"/>
    <cellStyle name="Note 5 5 4 5 5" xfId="37126" xr:uid="{00000000-0005-0000-0000-00005B950000}"/>
    <cellStyle name="Note 5 5 4 6" xfId="7699" xr:uid="{00000000-0005-0000-0000-00005C950000}"/>
    <cellStyle name="Note 5 5 4 6 2" xfId="25134" xr:uid="{00000000-0005-0000-0000-00005D950000}"/>
    <cellStyle name="Note 5 5 4 6 3" xfId="39587" xr:uid="{00000000-0005-0000-0000-00005E950000}"/>
    <cellStyle name="Note 5 5 4 7" xfId="10140" xr:uid="{00000000-0005-0000-0000-00005F950000}"/>
    <cellStyle name="Note 5 5 4 7 2" xfId="27575" xr:uid="{00000000-0005-0000-0000-000060950000}"/>
    <cellStyle name="Note 5 5 4 7 3" xfId="42028" xr:uid="{00000000-0005-0000-0000-000061950000}"/>
    <cellStyle name="Note 5 5 4 8" xfId="12560" xr:uid="{00000000-0005-0000-0000-000062950000}"/>
    <cellStyle name="Note 5 5 4 8 2" xfId="29995" xr:uid="{00000000-0005-0000-0000-000063950000}"/>
    <cellStyle name="Note 5 5 4 8 3" xfId="44448" xr:uid="{00000000-0005-0000-0000-000064950000}"/>
    <cellStyle name="Note 5 5 4 9" xfId="19567" xr:uid="{00000000-0005-0000-0000-000065950000}"/>
    <cellStyle name="Note 5 5 5" xfId="2730" xr:uid="{00000000-0005-0000-0000-000066950000}"/>
    <cellStyle name="Note 5 5 5 2" xfId="2731" xr:uid="{00000000-0005-0000-0000-000067950000}"/>
    <cellStyle name="Note 5 5 5 2 2" xfId="5242" xr:uid="{00000000-0005-0000-0000-000068950000}"/>
    <cellStyle name="Note 5 5 5 2 2 2" xfId="14557" xr:uid="{00000000-0005-0000-0000-000069950000}"/>
    <cellStyle name="Note 5 5 5 2 2 2 2" xfId="31992" xr:uid="{00000000-0005-0000-0000-00006A950000}"/>
    <cellStyle name="Note 5 5 5 2 2 2 3" xfId="46445" xr:uid="{00000000-0005-0000-0000-00006B950000}"/>
    <cellStyle name="Note 5 5 5 2 2 3" xfId="17018" xr:uid="{00000000-0005-0000-0000-00006C950000}"/>
    <cellStyle name="Note 5 5 5 2 2 3 2" xfId="34453" xr:uid="{00000000-0005-0000-0000-00006D950000}"/>
    <cellStyle name="Note 5 5 5 2 2 3 3" xfId="48906" xr:uid="{00000000-0005-0000-0000-00006E950000}"/>
    <cellStyle name="Note 5 5 5 2 2 4" xfId="22678" xr:uid="{00000000-0005-0000-0000-00006F950000}"/>
    <cellStyle name="Note 5 5 5 2 2 5" xfId="37131" xr:uid="{00000000-0005-0000-0000-000070950000}"/>
    <cellStyle name="Note 5 5 5 2 3" xfId="7704" xr:uid="{00000000-0005-0000-0000-000071950000}"/>
    <cellStyle name="Note 5 5 5 2 3 2" xfId="25139" xr:uid="{00000000-0005-0000-0000-000072950000}"/>
    <cellStyle name="Note 5 5 5 2 3 3" xfId="39592" xr:uid="{00000000-0005-0000-0000-000073950000}"/>
    <cellStyle name="Note 5 5 5 2 4" xfId="10145" xr:uid="{00000000-0005-0000-0000-000074950000}"/>
    <cellStyle name="Note 5 5 5 2 4 2" xfId="27580" xr:uid="{00000000-0005-0000-0000-000075950000}"/>
    <cellStyle name="Note 5 5 5 2 4 3" xfId="42033" xr:uid="{00000000-0005-0000-0000-000076950000}"/>
    <cellStyle name="Note 5 5 5 2 5" xfId="12565" xr:uid="{00000000-0005-0000-0000-000077950000}"/>
    <cellStyle name="Note 5 5 5 2 5 2" xfId="30000" xr:uid="{00000000-0005-0000-0000-000078950000}"/>
    <cellStyle name="Note 5 5 5 2 5 3" xfId="44453" xr:uid="{00000000-0005-0000-0000-000079950000}"/>
    <cellStyle name="Note 5 5 5 2 6" xfId="19572" xr:uid="{00000000-0005-0000-0000-00007A950000}"/>
    <cellStyle name="Note 5 5 5 3" xfId="2732" xr:uid="{00000000-0005-0000-0000-00007B950000}"/>
    <cellStyle name="Note 5 5 5 3 2" xfId="5243" xr:uid="{00000000-0005-0000-0000-00007C950000}"/>
    <cellStyle name="Note 5 5 5 3 2 2" xfId="14558" xr:uid="{00000000-0005-0000-0000-00007D950000}"/>
    <cellStyle name="Note 5 5 5 3 2 2 2" xfId="31993" xr:uid="{00000000-0005-0000-0000-00007E950000}"/>
    <cellStyle name="Note 5 5 5 3 2 2 3" xfId="46446" xr:uid="{00000000-0005-0000-0000-00007F950000}"/>
    <cellStyle name="Note 5 5 5 3 2 3" xfId="17019" xr:uid="{00000000-0005-0000-0000-000080950000}"/>
    <cellStyle name="Note 5 5 5 3 2 3 2" xfId="34454" xr:uid="{00000000-0005-0000-0000-000081950000}"/>
    <cellStyle name="Note 5 5 5 3 2 3 3" xfId="48907" xr:uid="{00000000-0005-0000-0000-000082950000}"/>
    <cellStyle name="Note 5 5 5 3 2 4" xfId="22679" xr:uid="{00000000-0005-0000-0000-000083950000}"/>
    <cellStyle name="Note 5 5 5 3 2 5" xfId="37132" xr:uid="{00000000-0005-0000-0000-000084950000}"/>
    <cellStyle name="Note 5 5 5 3 3" xfId="7705" xr:uid="{00000000-0005-0000-0000-000085950000}"/>
    <cellStyle name="Note 5 5 5 3 3 2" xfId="25140" xr:uid="{00000000-0005-0000-0000-000086950000}"/>
    <cellStyle name="Note 5 5 5 3 3 3" xfId="39593" xr:uid="{00000000-0005-0000-0000-000087950000}"/>
    <cellStyle name="Note 5 5 5 3 4" xfId="10146" xr:uid="{00000000-0005-0000-0000-000088950000}"/>
    <cellStyle name="Note 5 5 5 3 4 2" xfId="27581" xr:uid="{00000000-0005-0000-0000-000089950000}"/>
    <cellStyle name="Note 5 5 5 3 4 3" xfId="42034" xr:uid="{00000000-0005-0000-0000-00008A950000}"/>
    <cellStyle name="Note 5 5 5 3 5" xfId="12566" xr:uid="{00000000-0005-0000-0000-00008B950000}"/>
    <cellStyle name="Note 5 5 5 3 5 2" xfId="30001" xr:uid="{00000000-0005-0000-0000-00008C950000}"/>
    <cellStyle name="Note 5 5 5 3 5 3" xfId="44454" xr:uid="{00000000-0005-0000-0000-00008D950000}"/>
    <cellStyle name="Note 5 5 5 3 6" xfId="19573" xr:uid="{00000000-0005-0000-0000-00008E950000}"/>
    <cellStyle name="Note 5 5 5 4" xfId="2733" xr:uid="{00000000-0005-0000-0000-00008F950000}"/>
    <cellStyle name="Note 5 5 5 4 2" xfId="5244" xr:uid="{00000000-0005-0000-0000-000090950000}"/>
    <cellStyle name="Note 5 5 5 4 2 2" xfId="22680" xr:uid="{00000000-0005-0000-0000-000091950000}"/>
    <cellStyle name="Note 5 5 5 4 2 3" xfId="37133" xr:uid="{00000000-0005-0000-0000-000092950000}"/>
    <cellStyle name="Note 5 5 5 4 3" xfId="7706" xr:uid="{00000000-0005-0000-0000-000093950000}"/>
    <cellStyle name="Note 5 5 5 4 3 2" xfId="25141" xr:uid="{00000000-0005-0000-0000-000094950000}"/>
    <cellStyle name="Note 5 5 5 4 3 3" xfId="39594" xr:uid="{00000000-0005-0000-0000-000095950000}"/>
    <cellStyle name="Note 5 5 5 4 4" xfId="10147" xr:uid="{00000000-0005-0000-0000-000096950000}"/>
    <cellStyle name="Note 5 5 5 4 4 2" xfId="27582" xr:uid="{00000000-0005-0000-0000-000097950000}"/>
    <cellStyle name="Note 5 5 5 4 4 3" xfId="42035" xr:uid="{00000000-0005-0000-0000-000098950000}"/>
    <cellStyle name="Note 5 5 5 4 5" xfId="12567" xr:uid="{00000000-0005-0000-0000-000099950000}"/>
    <cellStyle name="Note 5 5 5 4 5 2" xfId="30002" xr:uid="{00000000-0005-0000-0000-00009A950000}"/>
    <cellStyle name="Note 5 5 5 4 5 3" xfId="44455" xr:uid="{00000000-0005-0000-0000-00009B950000}"/>
    <cellStyle name="Note 5 5 5 4 6" xfId="15453" xr:uid="{00000000-0005-0000-0000-00009C950000}"/>
    <cellStyle name="Note 5 5 5 4 6 2" xfId="32888" xr:uid="{00000000-0005-0000-0000-00009D950000}"/>
    <cellStyle name="Note 5 5 5 4 6 3" xfId="47341" xr:uid="{00000000-0005-0000-0000-00009E950000}"/>
    <cellStyle name="Note 5 5 5 4 7" xfId="19574" xr:uid="{00000000-0005-0000-0000-00009F950000}"/>
    <cellStyle name="Note 5 5 5 4 8" xfId="20615" xr:uid="{00000000-0005-0000-0000-0000A0950000}"/>
    <cellStyle name="Note 5 5 5 5" xfId="5241" xr:uid="{00000000-0005-0000-0000-0000A1950000}"/>
    <cellStyle name="Note 5 5 5 5 2" xfId="14556" xr:uid="{00000000-0005-0000-0000-0000A2950000}"/>
    <cellStyle name="Note 5 5 5 5 2 2" xfId="31991" xr:uid="{00000000-0005-0000-0000-0000A3950000}"/>
    <cellStyle name="Note 5 5 5 5 2 3" xfId="46444" xr:uid="{00000000-0005-0000-0000-0000A4950000}"/>
    <cellStyle name="Note 5 5 5 5 3" xfId="17017" xr:uid="{00000000-0005-0000-0000-0000A5950000}"/>
    <cellStyle name="Note 5 5 5 5 3 2" xfId="34452" xr:uid="{00000000-0005-0000-0000-0000A6950000}"/>
    <cellStyle name="Note 5 5 5 5 3 3" xfId="48905" xr:uid="{00000000-0005-0000-0000-0000A7950000}"/>
    <cellStyle name="Note 5 5 5 5 4" xfId="22677" xr:uid="{00000000-0005-0000-0000-0000A8950000}"/>
    <cellStyle name="Note 5 5 5 5 5" xfId="37130" xr:uid="{00000000-0005-0000-0000-0000A9950000}"/>
    <cellStyle name="Note 5 5 5 6" xfId="7703" xr:uid="{00000000-0005-0000-0000-0000AA950000}"/>
    <cellStyle name="Note 5 5 5 6 2" xfId="25138" xr:uid="{00000000-0005-0000-0000-0000AB950000}"/>
    <cellStyle name="Note 5 5 5 6 3" xfId="39591" xr:uid="{00000000-0005-0000-0000-0000AC950000}"/>
    <cellStyle name="Note 5 5 5 7" xfId="10144" xr:uid="{00000000-0005-0000-0000-0000AD950000}"/>
    <cellStyle name="Note 5 5 5 7 2" xfId="27579" xr:uid="{00000000-0005-0000-0000-0000AE950000}"/>
    <cellStyle name="Note 5 5 5 7 3" xfId="42032" xr:uid="{00000000-0005-0000-0000-0000AF950000}"/>
    <cellStyle name="Note 5 5 5 8" xfId="12564" xr:uid="{00000000-0005-0000-0000-0000B0950000}"/>
    <cellStyle name="Note 5 5 5 8 2" xfId="29999" xr:uid="{00000000-0005-0000-0000-0000B1950000}"/>
    <cellStyle name="Note 5 5 5 8 3" xfId="44452" xr:uid="{00000000-0005-0000-0000-0000B2950000}"/>
    <cellStyle name="Note 5 5 5 9" xfId="19571" xr:uid="{00000000-0005-0000-0000-0000B3950000}"/>
    <cellStyle name="Note 5 5 6" xfId="2734" xr:uid="{00000000-0005-0000-0000-0000B4950000}"/>
    <cellStyle name="Note 5 5 6 2" xfId="5245" xr:uid="{00000000-0005-0000-0000-0000B5950000}"/>
    <cellStyle name="Note 5 5 6 2 2" xfId="14559" xr:uid="{00000000-0005-0000-0000-0000B6950000}"/>
    <cellStyle name="Note 5 5 6 2 2 2" xfId="31994" xr:uid="{00000000-0005-0000-0000-0000B7950000}"/>
    <cellStyle name="Note 5 5 6 2 2 3" xfId="46447" xr:uid="{00000000-0005-0000-0000-0000B8950000}"/>
    <cellStyle name="Note 5 5 6 2 3" xfId="17020" xr:uid="{00000000-0005-0000-0000-0000B9950000}"/>
    <cellStyle name="Note 5 5 6 2 3 2" xfId="34455" xr:uid="{00000000-0005-0000-0000-0000BA950000}"/>
    <cellStyle name="Note 5 5 6 2 3 3" xfId="48908" xr:uid="{00000000-0005-0000-0000-0000BB950000}"/>
    <cellStyle name="Note 5 5 6 2 4" xfId="22681" xr:uid="{00000000-0005-0000-0000-0000BC950000}"/>
    <cellStyle name="Note 5 5 6 2 5" xfId="37134" xr:uid="{00000000-0005-0000-0000-0000BD950000}"/>
    <cellStyle name="Note 5 5 6 3" xfId="7707" xr:uid="{00000000-0005-0000-0000-0000BE950000}"/>
    <cellStyle name="Note 5 5 6 3 2" xfId="25142" xr:uid="{00000000-0005-0000-0000-0000BF950000}"/>
    <cellStyle name="Note 5 5 6 3 3" xfId="39595" xr:uid="{00000000-0005-0000-0000-0000C0950000}"/>
    <cellStyle name="Note 5 5 6 4" xfId="10148" xr:uid="{00000000-0005-0000-0000-0000C1950000}"/>
    <cellStyle name="Note 5 5 6 4 2" xfId="27583" xr:uid="{00000000-0005-0000-0000-0000C2950000}"/>
    <cellStyle name="Note 5 5 6 4 3" xfId="42036" xr:uid="{00000000-0005-0000-0000-0000C3950000}"/>
    <cellStyle name="Note 5 5 6 5" xfId="12568" xr:uid="{00000000-0005-0000-0000-0000C4950000}"/>
    <cellStyle name="Note 5 5 6 5 2" xfId="30003" xr:uid="{00000000-0005-0000-0000-0000C5950000}"/>
    <cellStyle name="Note 5 5 6 5 3" xfId="44456" xr:uid="{00000000-0005-0000-0000-0000C6950000}"/>
    <cellStyle name="Note 5 5 6 6" xfId="19575" xr:uid="{00000000-0005-0000-0000-0000C7950000}"/>
    <cellStyle name="Note 5 5 7" xfId="2735" xr:uid="{00000000-0005-0000-0000-0000C8950000}"/>
    <cellStyle name="Note 5 5 7 2" xfId="5246" xr:uid="{00000000-0005-0000-0000-0000C9950000}"/>
    <cellStyle name="Note 5 5 7 2 2" xfId="14560" xr:uid="{00000000-0005-0000-0000-0000CA950000}"/>
    <cellStyle name="Note 5 5 7 2 2 2" xfId="31995" xr:uid="{00000000-0005-0000-0000-0000CB950000}"/>
    <cellStyle name="Note 5 5 7 2 2 3" xfId="46448" xr:uid="{00000000-0005-0000-0000-0000CC950000}"/>
    <cellStyle name="Note 5 5 7 2 3" xfId="17021" xr:uid="{00000000-0005-0000-0000-0000CD950000}"/>
    <cellStyle name="Note 5 5 7 2 3 2" xfId="34456" xr:uid="{00000000-0005-0000-0000-0000CE950000}"/>
    <cellStyle name="Note 5 5 7 2 3 3" xfId="48909" xr:uid="{00000000-0005-0000-0000-0000CF950000}"/>
    <cellStyle name="Note 5 5 7 2 4" xfId="22682" xr:uid="{00000000-0005-0000-0000-0000D0950000}"/>
    <cellStyle name="Note 5 5 7 2 5" xfId="37135" xr:uid="{00000000-0005-0000-0000-0000D1950000}"/>
    <cellStyle name="Note 5 5 7 3" xfId="7708" xr:uid="{00000000-0005-0000-0000-0000D2950000}"/>
    <cellStyle name="Note 5 5 7 3 2" xfId="25143" xr:uid="{00000000-0005-0000-0000-0000D3950000}"/>
    <cellStyle name="Note 5 5 7 3 3" xfId="39596" xr:uid="{00000000-0005-0000-0000-0000D4950000}"/>
    <cellStyle name="Note 5 5 7 4" xfId="10149" xr:uid="{00000000-0005-0000-0000-0000D5950000}"/>
    <cellStyle name="Note 5 5 7 4 2" xfId="27584" xr:uid="{00000000-0005-0000-0000-0000D6950000}"/>
    <cellStyle name="Note 5 5 7 4 3" xfId="42037" xr:uid="{00000000-0005-0000-0000-0000D7950000}"/>
    <cellStyle name="Note 5 5 7 5" xfId="12569" xr:uid="{00000000-0005-0000-0000-0000D8950000}"/>
    <cellStyle name="Note 5 5 7 5 2" xfId="30004" xr:uid="{00000000-0005-0000-0000-0000D9950000}"/>
    <cellStyle name="Note 5 5 7 5 3" xfId="44457" xr:uid="{00000000-0005-0000-0000-0000DA950000}"/>
    <cellStyle name="Note 5 5 7 6" xfId="19576" xr:uid="{00000000-0005-0000-0000-0000DB950000}"/>
    <cellStyle name="Note 5 5 8" xfId="2736" xr:uid="{00000000-0005-0000-0000-0000DC950000}"/>
    <cellStyle name="Note 5 5 8 2" xfId="5247" xr:uid="{00000000-0005-0000-0000-0000DD950000}"/>
    <cellStyle name="Note 5 5 8 2 2" xfId="22683" xr:uid="{00000000-0005-0000-0000-0000DE950000}"/>
    <cellStyle name="Note 5 5 8 2 3" xfId="37136" xr:uid="{00000000-0005-0000-0000-0000DF950000}"/>
    <cellStyle name="Note 5 5 8 3" xfId="7709" xr:uid="{00000000-0005-0000-0000-0000E0950000}"/>
    <cellStyle name="Note 5 5 8 3 2" xfId="25144" xr:uid="{00000000-0005-0000-0000-0000E1950000}"/>
    <cellStyle name="Note 5 5 8 3 3" xfId="39597" xr:uid="{00000000-0005-0000-0000-0000E2950000}"/>
    <cellStyle name="Note 5 5 8 4" xfId="10150" xr:uid="{00000000-0005-0000-0000-0000E3950000}"/>
    <cellStyle name="Note 5 5 8 4 2" xfId="27585" xr:uid="{00000000-0005-0000-0000-0000E4950000}"/>
    <cellStyle name="Note 5 5 8 4 3" xfId="42038" xr:uid="{00000000-0005-0000-0000-0000E5950000}"/>
    <cellStyle name="Note 5 5 8 5" xfId="12570" xr:uid="{00000000-0005-0000-0000-0000E6950000}"/>
    <cellStyle name="Note 5 5 8 5 2" xfId="30005" xr:uid="{00000000-0005-0000-0000-0000E7950000}"/>
    <cellStyle name="Note 5 5 8 5 3" xfId="44458" xr:uid="{00000000-0005-0000-0000-0000E8950000}"/>
    <cellStyle name="Note 5 5 8 6" xfId="15454" xr:uid="{00000000-0005-0000-0000-0000E9950000}"/>
    <cellStyle name="Note 5 5 8 6 2" xfId="32889" xr:uid="{00000000-0005-0000-0000-0000EA950000}"/>
    <cellStyle name="Note 5 5 8 6 3" xfId="47342" xr:uid="{00000000-0005-0000-0000-0000EB950000}"/>
    <cellStyle name="Note 5 5 8 7" xfId="19577" xr:uid="{00000000-0005-0000-0000-0000EC950000}"/>
    <cellStyle name="Note 5 5 8 8" xfId="20616" xr:uid="{00000000-0005-0000-0000-0000ED950000}"/>
    <cellStyle name="Note 5 5 9" xfId="5228" xr:uid="{00000000-0005-0000-0000-0000EE950000}"/>
    <cellStyle name="Note 5 5 9 2" xfId="14546" xr:uid="{00000000-0005-0000-0000-0000EF950000}"/>
    <cellStyle name="Note 5 5 9 2 2" xfId="31981" xr:uid="{00000000-0005-0000-0000-0000F0950000}"/>
    <cellStyle name="Note 5 5 9 2 3" xfId="46434" xr:uid="{00000000-0005-0000-0000-0000F1950000}"/>
    <cellStyle name="Note 5 5 9 3" xfId="17007" xr:uid="{00000000-0005-0000-0000-0000F2950000}"/>
    <cellStyle name="Note 5 5 9 3 2" xfId="34442" xr:uid="{00000000-0005-0000-0000-0000F3950000}"/>
    <cellStyle name="Note 5 5 9 3 3" xfId="48895" xr:uid="{00000000-0005-0000-0000-0000F4950000}"/>
    <cellStyle name="Note 5 5 9 4" xfId="22664" xr:uid="{00000000-0005-0000-0000-0000F5950000}"/>
    <cellStyle name="Note 5 5 9 5" xfId="37117" xr:uid="{00000000-0005-0000-0000-0000F6950000}"/>
    <cellStyle name="Note 5 6" xfId="2737" xr:uid="{00000000-0005-0000-0000-0000F7950000}"/>
    <cellStyle name="Note 5 6 10" xfId="7710" xr:uid="{00000000-0005-0000-0000-0000F8950000}"/>
    <cellStyle name="Note 5 6 10 2" xfId="25145" xr:uid="{00000000-0005-0000-0000-0000F9950000}"/>
    <cellStyle name="Note 5 6 10 3" xfId="39598" xr:uid="{00000000-0005-0000-0000-0000FA950000}"/>
    <cellStyle name="Note 5 6 11" xfId="10151" xr:uid="{00000000-0005-0000-0000-0000FB950000}"/>
    <cellStyle name="Note 5 6 11 2" xfId="27586" xr:uid="{00000000-0005-0000-0000-0000FC950000}"/>
    <cellStyle name="Note 5 6 11 3" xfId="42039" xr:uid="{00000000-0005-0000-0000-0000FD950000}"/>
    <cellStyle name="Note 5 6 12" xfId="12571" xr:uid="{00000000-0005-0000-0000-0000FE950000}"/>
    <cellStyle name="Note 5 6 12 2" xfId="30006" xr:uid="{00000000-0005-0000-0000-0000FF950000}"/>
    <cellStyle name="Note 5 6 12 3" xfId="44459" xr:uid="{00000000-0005-0000-0000-000000960000}"/>
    <cellStyle name="Note 5 6 13" xfId="19578" xr:uid="{00000000-0005-0000-0000-000001960000}"/>
    <cellStyle name="Note 5 6 2" xfId="2738" xr:uid="{00000000-0005-0000-0000-000002960000}"/>
    <cellStyle name="Note 5 6 2 2" xfId="2739" xr:uid="{00000000-0005-0000-0000-000003960000}"/>
    <cellStyle name="Note 5 6 2 2 2" xfId="5250" xr:uid="{00000000-0005-0000-0000-000004960000}"/>
    <cellStyle name="Note 5 6 2 2 2 2" xfId="14563" xr:uid="{00000000-0005-0000-0000-000005960000}"/>
    <cellStyle name="Note 5 6 2 2 2 2 2" xfId="31998" xr:uid="{00000000-0005-0000-0000-000006960000}"/>
    <cellStyle name="Note 5 6 2 2 2 2 3" xfId="46451" xr:uid="{00000000-0005-0000-0000-000007960000}"/>
    <cellStyle name="Note 5 6 2 2 2 3" xfId="17024" xr:uid="{00000000-0005-0000-0000-000008960000}"/>
    <cellStyle name="Note 5 6 2 2 2 3 2" xfId="34459" xr:uid="{00000000-0005-0000-0000-000009960000}"/>
    <cellStyle name="Note 5 6 2 2 2 3 3" xfId="48912" xr:uid="{00000000-0005-0000-0000-00000A960000}"/>
    <cellStyle name="Note 5 6 2 2 2 4" xfId="22686" xr:uid="{00000000-0005-0000-0000-00000B960000}"/>
    <cellStyle name="Note 5 6 2 2 2 5" xfId="37139" xr:uid="{00000000-0005-0000-0000-00000C960000}"/>
    <cellStyle name="Note 5 6 2 2 3" xfId="7712" xr:uid="{00000000-0005-0000-0000-00000D960000}"/>
    <cellStyle name="Note 5 6 2 2 3 2" xfId="25147" xr:uid="{00000000-0005-0000-0000-00000E960000}"/>
    <cellStyle name="Note 5 6 2 2 3 3" xfId="39600" xr:uid="{00000000-0005-0000-0000-00000F960000}"/>
    <cellStyle name="Note 5 6 2 2 4" xfId="10153" xr:uid="{00000000-0005-0000-0000-000010960000}"/>
    <cellStyle name="Note 5 6 2 2 4 2" xfId="27588" xr:uid="{00000000-0005-0000-0000-000011960000}"/>
    <cellStyle name="Note 5 6 2 2 4 3" xfId="42041" xr:uid="{00000000-0005-0000-0000-000012960000}"/>
    <cellStyle name="Note 5 6 2 2 5" xfId="12573" xr:uid="{00000000-0005-0000-0000-000013960000}"/>
    <cellStyle name="Note 5 6 2 2 5 2" xfId="30008" xr:uid="{00000000-0005-0000-0000-000014960000}"/>
    <cellStyle name="Note 5 6 2 2 5 3" xfId="44461" xr:uid="{00000000-0005-0000-0000-000015960000}"/>
    <cellStyle name="Note 5 6 2 2 6" xfId="19580" xr:uid="{00000000-0005-0000-0000-000016960000}"/>
    <cellStyle name="Note 5 6 2 3" xfId="2740" xr:uid="{00000000-0005-0000-0000-000017960000}"/>
    <cellStyle name="Note 5 6 2 3 2" xfId="5251" xr:uid="{00000000-0005-0000-0000-000018960000}"/>
    <cellStyle name="Note 5 6 2 3 2 2" xfId="14564" xr:uid="{00000000-0005-0000-0000-000019960000}"/>
    <cellStyle name="Note 5 6 2 3 2 2 2" xfId="31999" xr:uid="{00000000-0005-0000-0000-00001A960000}"/>
    <cellStyle name="Note 5 6 2 3 2 2 3" xfId="46452" xr:uid="{00000000-0005-0000-0000-00001B960000}"/>
    <cellStyle name="Note 5 6 2 3 2 3" xfId="17025" xr:uid="{00000000-0005-0000-0000-00001C960000}"/>
    <cellStyle name="Note 5 6 2 3 2 3 2" xfId="34460" xr:uid="{00000000-0005-0000-0000-00001D960000}"/>
    <cellStyle name="Note 5 6 2 3 2 3 3" xfId="48913" xr:uid="{00000000-0005-0000-0000-00001E960000}"/>
    <cellStyle name="Note 5 6 2 3 2 4" xfId="22687" xr:uid="{00000000-0005-0000-0000-00001F960000}"/>
    <cellStyle name="Note 5 6 2 3 2 5" xfId="37140" xr:uid="{00000000-0005-0000-0000-000020960000}"/>
    <cellStyle name="Note 5 6 2 3 3" xfId="7713" xr:uid="{00000000-0005-0000-0000-000021960000}"/>
    <cellStyle name="Note 5 6 2 3 3 2" xfId="25148" xr:uid="{00000000-0005-0000-0000-000022960000}"/>
    <cellStyle name="Note 5 6 2 3 3 3" xfId="39601" xr:uid="{00000000-0005-0000-0000-000023960000}"/>
    <cellStyle name="Note 5 6 2 3 4" xfId="10154" xr:uid="{00000000-0005-0000-0000-000024960000}"/>
    <cellStyle name="Note 5 6 2 3 4 2" xfId="27589" xr:uid="{00000000-0005-0000-0000-000025960000}"/>
    <cellStyle name="Note 5 6 2 3 4 3" xfId="42042" xr:uid="{00000000-0005-0000-0000-000026960000}"/>
    <cellStyle name="Note 5 6 2 3 5" xfId="12574" xr:uid="{00000000-0005-0000-0000-000027960000}"/>
    <cellStyle name="Note 5 6 2 3 5 2" xfId="30009" xr:uid="{00000000-0005-0000-0000-000028960000}"/>
    <cellStyle name="Note 5 6 2 3 5 3" xfId="44462" xr:uid="{00000000-0005-0000-0000-000029960000}"/>
    <cellStyle name="Note 5 6 2 3 6" xfId="19581" xr:uid="{00000000-0005-0000-0000-00002A960000}"/>
    <cellStyle name="Note 5 6 2 4" xfId="2741" xr:uid="{00000000-0005-0000-0000-00002B960000}"/>
    <cellStyle name="Note 5 6 2 4 2" xfId="5252" xr:uid="{00000000-0005-0000-0000-00002C960000}"/>
    <cellStyle name="Note 5 6 2 4 2 2" xfId="22688" xr:uid="{00000000-0005-0000-0000-00002D960000}"/>
    <cellStyle name="Note 5 6 2 4 2 3" xfId="37141" xr:uid="{00000000-0005-0000-0000-00002E960000}"/>
    <cellStyle name="Note 5 6 2 4 3" xfId="7714" xr:uid="{00000000-0005-0000-0000-00002F960000}"/>
    <cellStyle name="Note 5 6 2 4 3 2" xfId="25149" xr:uid="{00000000-0005-0000-0000-000030960000}"/>
    <cellStyle name="Note 5 6 2 4 3 3" xfId="39602" xr:uid="{00000000-0005-0000-0000-000031960000}"/>
    <cellStyle name="Note 5 6 2 4 4" xfId="10155" xr:uid="{00000000-0005-0000-0000-000032960000}"/>
    <cellStyle name="Note 5 6 2 4 4 2" xfId="27590" xr:uid="{00000000-0005-0000-0000-000033960000}"/>
    <cellStyle name="Note 5 6 2 4 4 3" xfId="42043" xr:uid="{00000000-0005-0000-0000-000034960000}"/>
    <cellStyle name="Note 5 6 2 4 5" xfId="12575" xr:uid="{00000000-0005-0000-0000-000035960000}"/>
    <cellStyle name="Note 5 6 2 4 5 2" xfId="30010" xr:uid="{00000000-0005-0000-0000-000036960000}"/>
    <cellStyle name="Note 5 6 2 4 5 3" xfId="44463" xr:uid="{00000000-0005-0000-0000-000037960000}"/>
    <cellStyle name="Note 5 6 2 4 6" xfId="15455" xr:uid="{00000000-0005-0000-0000-000038960000}"/>
    <cellStyle name="Note 5 6 2 4 6 2" xfId="32890" xr:uid="{00000000-0005-0000-0000-000039960000}"/>
    <cellStyle name="Note 5 6 2 4 6 3" xfId="47343" xr:uid="{00000000-0005-0000-0000-00003A960000}"/>
    <cellStyle name="Note 5 6 2 4 7" xfId="19582" xr:uid="{00000000-0005-0000-0000-00003B960000}"/>
    <cellStyle name="Note 5 6 2 4 8" xfId="20617" xr:uid="{00000000-0005-0000-0000-00003C960000}"/>
    <cellStyle name="Note 5 6 2 5" xfId="5249" xr:uid="{00000000-0005-0000-0000-00003D960000}"/>
    <cellStyle name="Note 5 6 2 5 2" xfId="14562" xr:uid="{00000000-0005-0000-0000-00003E960000}"/>
    <cellStyle name="Note 5 6 2 5 2 2" xfId="31997" xr:uid="{00000000-0005-0000-0000-00003F960000}"/>
    <cellStyle name="Note 5 6 2 5 2 3" xfId="46450" xr:uid="{00000000-0005-0000-0000-000040960000}"/>
    <cellStyle name="Note 5 6 2 5 3" xfId="17023" xr:uid="{00000000-0005-0000-0000-000041960000}"/>
    <cellStyle name="Note 5 6 2 5 3 2" xfId="34458" xr:uid="{00000000-0005-0000-0000-000042960000}"/>
    <cellStyle name="Note 5 6 2 5 3 3" xfId="48911" xr:uid="{00000000-0005-0000-0000-000043960000}"/>
    <cellStyle name="Note 5 6 2 5 4" xfId="22685" xr:uid="{00000000-0005-0000-0000-000044960000}"/>
    <cellStyle name="Note 5 6 2 5 5" xfId="37138" xr:uid="{00000000-0005-0000-0000-000045960000}"/>
    <cellStyle name="Note 5 6 2 6" xfId="7711" xr:uid="{00000000-0005-0000-0000-000046960000}"/>
    <cellStyle name="Note 5 6 2 6 2" xfId="25146" xr:uid="{00000000-0005-0000-0000-000047960000}"/>
    <cellStyle name="Note 5 6 2 6 3" xfId="39599" xr:uid="{00000000-0005-0000-0000-000048960000}"/>
    <cellStyle name="Note 5 6 2 7" xfId="10152" xr:uid="{00000000-0005-0000-0000-000049960000}"/>
    <cellStyle name="Note 5 6 2 7 2" xfId="27587" xr:uid="{00000000-0005-0000-0000-00004A960000}"/>
    <cellStyle name="Note 5 6 2 7 3" xfId="42040" xr:uid="{00000000-0005-0000-0000-00004B960000}"/>
    <cellStyle name="Note 5 6 2 8" xfId="12572" xr:uid="{00000000-0005-0000-0000-00004C960000}"/>
    <cellStyle name="Note 5 6 2 8 2" xfId="30007" xr:uid="{00000000-0005-0000-0000-00004D960000}"/>
    <cellStyle name="Note 5 6 2 8 3" xfId="44460" xr:uid="{00000000-0005-0000-0000-00004E960000}"/>
    <cellStyle name="Note 5 6 2 9" xfId="19579" xr:uid="{00000000-0005-0000-0000-00004F960000}"/>
    <cellStyle name="Note 5 6 3" xfId="2742" xr:uid="{00000000-0005-0000-0000-000050960000}"/>
    <cellStyle name="Note 5 6 3 2" xfId="2743" xr:uid="{00000000-0005-0000-0000-000051960000}"/>
    <cellStyle name="Note 5 6 3 2 2" xfId="5254" xr:uid="{00000000-0005-0000-0000-000052960000}"/>
    <cellStyle name="Note 5 6 3 2 2 2" xfId="14566" xr:uid="{00000000-0005-0000-0000-000053960000}"/>
    <cellStyle name="Note 5 6 3 2 2 2 2" xfId="32001" xr:uid="{00000000-0005-0000-0000-000054960000}"/>
    <cellStyle name="Note 5 6 3 2 2 2 3" xfId="46454" xr:uid="{00000000-0005-0000-0000-000055960000}"/>
    <cellStyle name="Note 5 6 3 2 2 3" xfId="17027" xr:uid="{00000000-0005-0000-0000-000056960000}"/>
    <cellStyle name="Note 5 6 3 2 2 3 2" xfId="34462" xr:uid="{00000000-0005-0000-0000-000057960000}"/>
    <cellStyle name="Note 5 6 3 2 2 3 3" xfId="48915" xr:uid="{00000000-0005-0000-0000-000058960000}"/>
    <cellStyle name="Note 5 6 3 2 2 4" xfId="22690" xr:uid="{00000000-0005-0000-0000-000059960000}"/>
    <cellStyle name="Note 5 6 3 2 2 5" xfId="37143" xr:uid="{00000000-0005-0000-0000-00005A960000}"/>
    <cellStyle name="Note 5 6 3 2 3" xfId="7716" xr:uid="{00000000-0005-0000-0000-00005B960000}"/>
    <cellStyle name="Note 5 6 3 2 3 2" xfId="25151" xr:uid="{00000000-0005-0000-0000-00005C960000}"/>
    <cellStyle name="Note 5 6 3 2 3 3" xfId="39604" xr:uid="{00000000-0005-0000-0000-00005D960000}"/>
    <cellStyle name="Note 5 6 3 2 4" xfId="10157" xr:uid="{00000000-0005-0000-0000-00005E960000}"/>
    <cellStyle name="Note 5 6 3 2 4 2" xfId="27592" xr:uid="{00000000-0005-0000-0000-00005F960000}"/>
    <cellStyle name="Note 5 6 3 2 4 3" xfId="42045" xr:uid="{00000000-0005-0000-0000-000060960000}"/>
    <cellStyle name="Note 5 6 3 2 5" xfId="12577" xr:uid="{00000000-0005-0000-0000-000061960000}"/>
    <cellStyle name="Note 5 6 3 2 5 2" xfId="30012" xr:uid="{00000000-0005-0000-0000-000062960000}"/>
    <cellStyle name="Note 5 6 3 2 5 3" xfId="44465" xr:uid="{00000000-0005-0000-0000-000063960000}"/>
    <cellStyle name="Note 5 6 3 2 6" xfId="19584" xr:uid="{00000000-0005-0000-0000-000064960000}"/>
    <cellStyle name="Note 5 6 3 3" xfId="2744" xr:uid="{00000000-0005-0000-0000-000065960000}"/>
    <cellStyle name="Note 5 6 3 3 2" xfId="5255" xr:uid="{00000000-0005-0000-0000-000066960000}"/>
    <cellStyle name="Note 5 6 3 3 2 2" xfId="14567" xr:uid="{00000000-0005-0000-0000-000067960000}"/>
    <cellStyle name="Note 5 6 3 3 2 2 2" xfId="32002" xr:uid="{00000000-0005-0000-0000-000068960000}"/>
    <cellStyle name="Note 5 6 3 3 2 2 3" xfId="46455" xr:uid="{00000000-0005-0000-0000-000069960000}"/>
    <cellStyle name="Note 5 6 3 3 2 3" xfId="17028" xr:uid="{00000000-0005-0000-0000-00006A960000}"/>
    <cellStyle name="Note 5 6 3 3 2 3 2" xfId="34463" xr:uid="{00000000-0005-0000-0000-00006B960000}"/>
    <cellStyle name="Note 5 6 3 3 2 3 3" xfId="48916" xr:uid="{00000000-0005-0000-0000-00006C960000}"/>
    <cellStyle name="Note 5 6 3 3 2 4" xfId="22691" xr:uid="{00000000-0005-0000-0000-00006D960000}"/>
    <cellStyle name="Note 5 6 3 3 2 5" xfId="37144" xr:uid="{00000000-0005-0000-0000-00006E960000}"/>
    <cellStyle name="Note 5 6 3 3 3" xfId="7717" xr:uid="{00000000-0005-0000-0000-00006F960000}"/>
    <cellStyle name="Note 5 6 3 3 3 2" xfId="25152" xr:uid="{00000000-0005-0000-0000-000070960000}"/>
    <cellStyle name="Note 5 6 3 3 3 3" xfId="39605" xr:uid="{00000000-0005-0000-0000-000071960000}"/>
    <cellStyle name="Note 5 6 3 3 4" xfId="10158" xr:uid="{00000000-0005-0000-0000-000072960000}"/>
    <cellStyle name="Note 5 6 3 3 4 2" xfId="27593" xr:uid="{00000000-0005-0000-0000-000073960000}"/>
    <cellStyle name="Note 5 6 3 3 4 3" xfId="42046" xr:uid="{00000000-0005-0000-0000-000074960000}"/>
    <cellStyle name="Note 5 6 3 3 5" xfId="12578" xr:uid="{00000000-0005-0000-0000-000075960000}"/>
    <cellStyle name="Note 5 6 3 3 5 2" xfId="30013" xr:uid="{00000000-0005-0000-0000-000076960000}"/>
    <cellStyle name="Note 5 6 3 3 5 3" xfId="44466" xr:uid="{00000000-0005-0000-0000-000077960000}"/>
    <cellStyle name="Note 5 6 3 3 6" xfId="19585" xr:uid="{00000000-0005-0000-0000-000078960000}"/>
    <cellStyle name="Note 5 6 3 4" xfId="2745" xr:uid="{00000000-0005-0000-0000-000079960000}"/>
    <cellStyle name="Note 5 6 3 4 2" xfId="5256" xr:uid="{00000000-0005-0000-0000-00007A960000}"/>
    <cellStyle name="Note 5 6 3 4 2 2" xfId="22692" xr:uid="{00000000-0005-0000-0000-00007B960000}"/>
    <cellStyle name="Note 5 6 3 4 2 3" xfId="37145" xr:uid="{00000000-0005-0000-0000-00007C960000}"/>
    <cellStyle name="Note 5 6 3 4 3" xfId="7718" xr:uid="{00000000-0005-0000-0000-00007D960000}"/>
    <cellStyle name="Note 5 6 3 4 3 2" xfId="25153" xr:uid="{00000000-0005-0000-0000-00007E960000}"/>
    <cellStyle name="Note 5 6 3 4 3 3" xfId="39606" xr:uid="{00000000-0005-0000-0000-00007F960000}"/>
    <cellStyle name="Note 5 6 3 4 4" xfId="10159" xr:uid="{00000000-0005-0000-0000-000080960000}"/>
    <cellStyle name="Note 5 6 3 4 4 2" xfId="27594" xr:uid="{00000000-0005-0000-0000-000081960000}"/>
    <cellStyle name="Note 5 6 3 4 4 3" xfId="42047" xr:uid="{00000000-0005-0000-0000-000082960000}"/>
    <cellStyle name="Note 5 6 3 4 5" xfId="12579" xr:uid="{00000000-0005-0000-0000-000083960000}"/>
    <cellStyle name="Note 5 6 3 4 5 2" xfId="30014" xr:uid="{00000000-0005-0000-0000-000084960000}"/>
    <cellStyle name="Note 5 6 3 4 5 3" xfId="44467" xr:uid="{00000000-0005-0000-0000-000085960000}"/>
    <cellStyle name="Note 5 6 3 4 6" xfId="15456" xr:uid="{00000000-0005-0000-0000-000086960000}"/>
    <cellStyle name="Note 5 6 3 4 6 2" xfId="32891" xr:uid="{00000000-0005-0000-0000-000087960000}"/>
    <cellStyle name="Note 5 6 3 4 6 3" xfId="47344" xr:uid="{00000000-0005-0000-0000-000088960000}"/>
    <cellStyle name="Note 5 6 3 4 7" xfId="19586" xr:uid="{00000000-0005-0000-0000-000089960000}"/>
    <cellStyle name="Note 5 6 3 4 8" xfId="20618" xr:uid="{00000000-0005-0000-0000-00008A960000}"/>
    <cellStyle name="Note 5 6 3 5" xfId="5253" xr:uid="{00000000-0005-0000-0000-00008B960000}"/>
    <cellStyle name="Note 5 6 3 5 2" xfId="14565" xr:uid="{00000000-0005-0000-0000-00008C960000}"/>
    <cellStyle name="Note 5 6 3 5 2 2" xfId="32000" xr:uid="{00000000-0005-0000-0000-00008D960000}"/>
    <cellStyle name="Note 5 6 3 5 2 3" xfId="46453" xr:uid="{00000000-0005-0000-0000-00008E960000}"/>
    <cellStyle name="Note 5 6 3 5 3" xfId="17026" xr:uid="{00000000-0005-0000-0000-00008F960000}"/>
    <cellStyle name="Note 5 6 3 5 3 2" xfId="34461" xr:uid="{00000000-0005-0000-0000-000090960000}"/>
    <cellStyle name="Note 5 6 3 5 3 3" xfId="48914" xr:uid="{00000000-0005-0000-0000-000091960000}"/>
    <cellStyle name="Note 5 6 3 5 4" xfId="22689" xr:uid="{00000000-0005-0000-0000-000092960000}"/>
    <cellStyle name="Note 5 6 3 5 5" xfId="37142" xr:uid="{00000000-0005-0000-0000-000093960000}"/>
    <cellStyle name="Note 5 6 3 6" xfId="7715" xr:uid="{00000000-0005-0000-0000-000094960000}"/>
    <cellStyle name="Note 5 6 3 6 2" xfId="25150" xr:uid="{00000000-0005-0000-0000-000095960000}"/>
    <cellStyle name="Note 5 6 3 6 3" xfId="39603" xr:uid="{00000000-0005-0000-0000-000096960000}"/>
    <cellStyle name="Note 5 6 3 7" xfId="10156" xr:uid="{00000000-0005-0000-0000-000097960000}"/>
    <cellStyle name="Note 5 6 3 7 2" xfId="27591" xr:uid="{00000000-0005-0000-0000-000098960000}"/>
    <cellStyle name="Note 5 6 3 7 3" xfId="42044" xr:uid="{00000000-0005-0000-0000-000099960000}"/>
    <cellStyle name="Note 5 6 3 8" xfId="12576" xr:uid="{00000000-0005-0000-0000-00009A960000}"/>
    <cellStyle name="Note 5 6 3 8 2" xfId="30011" xr:uid="{00000000-0005-0000-0000-00009B960000}"/>
    <cellStyle name="Note 5 6 3 8 3" xfId="44464" xr:uid="{00000000-0005-0000-0000-00009C960000}"/>
    <cellStyle name="Note 5 6 3 9" xfId="19583" xr:uid="{00000000-0005-0000-0000-00009D960000}"/>
    <cellStyle name="Note 5 6 4" xfId="2746" xr:uid="{00000000-0005-0000-0000-00009E960000}"/>
    <cellStyle name="Note 5 6 4 2" xfId="2747" xr:uid="{00000000-0005-0000-0000-00009F960000}"/>
    <cellStyle name="Note 5 6 4 2 2" xfId="5258" xr:uid="{00000000-0005-0000-0000-0000A0960000}"/>
    <cellStyle name="Note 5 6 4 2 2 2" xfId="14569" xr:uid="{00000000-0005-0000-0000-0000A1960000}"/>
    <cellStyle name="Note 5 6 4 2 2 2 2" xfId="32004" xr:uid="{00000000-0005-0000-0000-0000A2960000}"/>
    <cellStyle name="Note 5 6 4 2 2 2 3" xfId="46457" xr:uid="{00000000-0005-0000-0000-0000A3960000}"/>
    <cellStyle name="Note 5 6 4 2 2 3" xfId="17030" xr:uid="{00000000-0005-0000-0000-0000A4960000}"/>
    <cellStyle name="Note 5 6 4 2 2 3 2" xfId="34465" xr:uid="{00000000-0005-0000-0000-0000A5960000}"/>
    <cellStyle name="Note 5 6 4 2 2 3 3" xfId="48918" xr:uid="{00000000-0005-0000-0000-0000A6960000}"/>
    <cellStyle name="Note 5 6 4 2 2 4" xfId="22694" xr:uid="{00000000-0005-0000-0000-0000A7960000}"/>
    <cellStyle name="Note 5 6 4 2 2 5" xfId="37147" xr:uid="{00000000-0005-0000-0000-0000A8960000}"/>
    <cellStyle name="Note 5 6 4 2 3" xfId="7720" xr:uid="{00000000-0005-0000-0000-0000A9960000}"/>
    <cellStyle name="Note 5 6 4 2 3 2" xfId="25155" xr:uid="{00000000-0005-0000-0000-0000AA960000}"/>
    <cellStyle name="Note 5 6 4 2 3 3" xfId="39608" xr:uid="{00000000-0005-0000-0000-0000AB960000}"/>
    <cellStyle name="Note 5 6 4 2 4" xfId="10161" xr:uid="{00000000-0005-0000-0000-0000AC960000}"/>
    <cellStyle name="Note 5 6 4 2 4 2" xfId="27596" xr:uid="{00000000-0005-0000-0000-0000AD960000}"/>
    <cellStyle name="Note 5 6 4 2 4 3" xfId="42049" xr:uid="{00000000-0005-0000-0000-0000AE960000}"/>
    <cellStyle name="Note 5 6 4 2 5" xfId="12581" xr:uid="{00000000-0005-0000-0000-0000AF960000}"/>
    <cellStyle name="Note 5 6 4 2 5 2" xfId="30016" xr:uid="{00000000-0005-0000-0000-0000B0960000}"/>
    <cellStyle name="Note 5 6 4 2 5 3" xfId="44469" xr:uid="{00000000-0005-0000-0000-0000B1960000}"/>
    <cellStyle name="Note 5 6 4 2 6" xfId="19588" xr:uid="{00000000-0005-0000-0000-0000B2960000}"/>
    <cellStyle name="Note 5 6 4 3" xfId="2748" xr:uid="{00000000-0005-0000-0000-0000B3960000}"/>
    <cellStyle name="Note 5 6 4 3 2" xfId="5259" xr:uid="{00000000-0005-0000-0000-0000B4960000}"/>
    <cellStyle name="Note 5 6 4 3 2 2" xfId="14570" xr:uid="{00000000-0005-0000-0000-0000B5960000}"/>
    <cellStyle name="Note 5 6 4 3 2 2 2" xfId="32005" xr:uid="{00000000-0005-0000-0000-0000B6960000}"/>
    <cellStyle name="Note 5 6 4 3 2 2 3" xfId="46458" xr:uid="{00000000-0005-0000-0000-0000B7960000}"/>
    <cellStyle name="Note 5 6 4 3 2 3" xfId="17031" xr:uid="{00000000-0005-0000-0000-0000B8960000}"/>
    <cellStyle name="Note 5 6 4 3 2 3 2" xfId="34466" xr:uid="{00000000-0005-0000-0000-0000B9960000}"/>
    <cellStyle name="Note 5 6 4 3 2 3 3" xfId="48919" xr:uid="{00000000-0005-0000-0000-0000BA960000}"/>
    <cellStyle name="Note 5 6 4 3 2 4" xfId="22695" xr:uid="{00000000-0005-0000-0000-0000BB960000}"/>
    <cellStyle name="Note 5 6 4 3 2 5" xfId="37148" xr:uid="{00000000-0005-0000-0000-0000BC960000}"/>
    <cellStyle name="Note 5 6 4 3 3" xfId="7721" xr:uid="{00000000-0005-0000-0000-0000BD960000}"/>
    <cellStyle name="Note 5 6 4 3 3 2" xfId="25156" xr:uid="{00000000-0005-0000-0000-0000BE960000}"/>
    <cellStyle name="Note 5 6 4 3 3 3" xfId="39609" xr:uid="{00000000-0005-0000-0000-0000BF960000}"/>
    <cellStyle name="Note 5 6 4 3 4" xfId="10162" xr:uid="{00000000-0005-0000-0000-0000C0960000}"/>
    <cellStyle name="Note 5 6 4 3 4 2" xfId="27597" xr:uid="{00000000-0005-0000-0000-0000C1960000}"/>
    <cellStyle name="Note 5 6 4 3 4 3" xfId="42050" xr:uid="{00000000-0005-0000-0000-0000C2960000}"/>
    <cellStyle name="Note 5 6 4 3 5" xfId="12582" xr:uid="{00000000-0005-0000-0000-0000C3960000}"/>
    <cellStyle name="Note 5 6 4 3 5 2" xfId="30017" xr:uid="{00000000-0005-0000-0000-0000C4960000}"/>
    <cellStyle name="Note 5 6 4 3 5 3" xfId="44470" xr:uid="{00000000-0005-0000-0000-0000C5960000}"/>
    <cellStyle name="Note 5 6 4 3 6" xfId="19589" xr:uid="{00000000-0005-0000-0000-0000C6960000}"/>
    <cellStyle name="Note 5 6 4 4" xfId="2749" xr:uid="{00000000-0005-0000-0000-0000C7960000}"/>
    <cellStyle name="Note 5 6 4 4 2" xfId="5260" xr:uid="{00000000-0005-0000-0000-0000C8960000}"/>
    <cellStyle name="Note 5 6 4 4 2 2" xfId="22696" xr:uid="{00000000-0005-0000-0000-0000C9960000}"/>
    <cellStyle name="Note 5 6 4 4 2 3" xfId="37149" xr:uid="{00000000-0005-0000-0000-0000CA960000}"/>
    <cellStyle name="Note 5 6 4 4 3" xfId="7722" xr:uid="{00000000-0005-0000-0000-0000CB960000}"/>
    <cellStyle name="Note 5 6 4 4 3 2" xfId="25157" xr:uid="{00000000-0005-0000-0000-0000CC960000}"/>
    <cellStyle name="Note 5 6 4 4 3 3" xfId="39610" xr:uid="{00000000-0005-0000-0000-0000CD960000}"/>
    <cellStyle name="Note 5 6 4 4 4" xfId="10163" xr:uid="{00000000-0005-0000-0000-0000CE960000}"/>
    <cellStyle name="Note 5 6 4 4 4 2" xfId="27598" xr:uid="{00000000-0005-0000-0000-0000CF960000}"/>
    <cellStyle name="Note 5 6 4 4 4 3" xfId="42051" xr:uid="{00000000-0005-0000-0000-0000D0960000}"/>
    <cellStyle name="Note 5 6 4 4 5" xfId="12583" xr:uid="{00000000-0005-0000-0000-0000D1960000}"/>
    <cellStyle name="Note 5 6 4 4 5 2" xfId="30018" xr:uid="{00000000-0005-0000-0000-0000D2960000}"/>
    <cellStyle name="Note 5 6 4 4 5 3" xfId="44471" xr:uid="{00000000-0005-0000-0000-0000D3960000}"/>
    <cellStyle name="Note 5 6 4 4 6" xfId="15457" xr:uid="{00000000-0005-0000-0000-0000D4960000}"/>
    <cellStyle name="Note 5 6 4 4 6 2" xfId="32892" xr:uid="{00000000-0005-0000-0000-0000D5960000}"/>
    <cellStyle name="Note 5 6 4 4 6 3" xfId="47345" xr:uid="{00000000-0005-0000-0000-0000D6960000}"/>
    <cellStyle name="Note 5 6 4 4 7" xfId="19590" xr:uid="{00000000-0005-0000-0000-0000D7960000}"/>
    <cellStyle name="Note 5 6 4 4 8" xfId="20619" xr:uid="{00000000-0005-0000-0000-0000D8960000}"/>
    <cellStyle name="Note 5 6 4 5" xfId="5257" xr:uid="{00000000-0005-0000-0000-0000D9960000}"/>
    <cellStyle name="Note 5 6 4 5 2" xfId="14568" xr:uid="{00000000-0005-0000-0000-0000DA960000}"/>
    <cellStyle name="Note 5 6 4 5 2 2" xfId="32003" xr:uid="{00000000-0005-0000-0000-0000DB960000}"/>
    <cellStyle name="Note 5 6 4 5 2 3" xfId="46456" xr:uid="{00000000-0005-0000-0000-0000DC960000}"/>
    <cellStyle name="Note 5 6 4 5 3" xfId="17029" xr:uid="{00000000-0005-0000-0000-0000DD960000}"/>
    <cellStyle name="Note 5 6 4 5 3 2" xfId="34464" xr:uid="{00000000-0005-0000-0000-0000DE960000}"/>
    <cellStyle name="Note 5 6 4 5 3 3" xfId="48917" xr:uid="{00000000-0005-0000-0000-0000DF960000}"/>
    <cellStyle name="Note 5 6 4 5 4" xfId="22693" xr:uid="{00000000-0005-0000-0000-0000E0960000}"/>
    <cellStyle name="Note 5 6 4 5 5" xfId="37146" xr:uid="{00000000-0005-0000-0000-0000E1960000}"/>
    <cellStyle name="Note 5 6 4 6" xfId="7719" xr:uid="{00000000-0005-0000-0000-0000E2960000}"/>
    <cellStyle name="Note 5 6 4 6 2" xfId="25154" xr:uid="{00000000-0005-0000-0000-0000E3960000}"/>
    <cellStyle name="Note 5 6 4 6 3" xfId="39607" xr:uid="{00000000-0005-0000-0000-0000E4960000}"/>
    <cellStyle name="Note 5 6 4 7" xfId="10160" xr:uid="{00000000-0005-0000-0000-0000E5960000}"/>
    <cellStyle name="Note 5 6 4 7 2" xfId="27595" xr:uid="{00000000-0005-0000-0000-0000E6960000}"/>
    <cellStyle name="Note 5 6 4 7 3" xfId="42048" xr:uid="{00000000-0005-0000-0000-0000E7960000}"/>
    <cellStyle name="Note 5 6 4 8" xfId="12580" xr:uid="{00000000-0005-0000-0000-0000E8960000}"/>
    <cellStyle name="Note 5 6 4 8 2" xfId="30015" xr:uid="{00000000-0005-0000-0000-0000E9960000}"/>
    <cellStyle name="Note 5 6 4 8 3" xfId="44468" xr:uid="{00000000-0005-0000-0000-0000EA960000}"/>
    <cellStyle name="Note 5 6 4 9" xfId="19587" xr:uid="{00000000-0005-0000-0000-0000EB960000}"/>
    <cellStyle name="Note 5 6 5" xfId="2750" xr:uid="{00000000-0005-0000-0000-0000EC960000}"/>
    <cellStyle name="Note 5 6 5 2" xfId="2751" xr:uid="{00000000-0005-0000-0000-0000ED960000}"/>
    <cellStyle name="Note 5 6 5 2 2" xfId="5262" xr:uid="{00000000-0005-0000-0000-0000EE960000}"/>
    <cellStyle name="Note 5 6 5 2 2 2" xfId="14572" xr:uid="{00000000-0005-0000-0000-0000EF960000}"/>
    <cellStyle name="Note 5 6 5 2 2 2 2" xfId="32007" xr:uid="{00000000-0005-0000-0000-0000F0960000}"/>
    <cellStyle name="Note 5 6 5 2 2 2 3" xfId="46460" xr:uid="{00000000-0005-0000-0000-0000F1960000}"/>
    <cellStyle name="Note 5 6 5 2 2 3" xfId="17033" xr:uid="{00000000-0005-0000-0000-0000F2960000}"/>
    <cellStyle name="Note 5 6 5 2 2 3 2" xfId="34468" xr:uid="{00000000-0005-0000-0000-0000F3960000}"/>
    <cellStyle name="Note 5 6 5 2 2 3 3" xfId="48921" xr:uid="{00000000-0005-0000-0000-0000F4960000}"/>
    <cellStyle name="Note 5 6 5 2 2 4" xfId="22698" xr:uid="{00000000-0005-0000-0000-0000F5960000}"/>
    <cellStyle name="Note 5 6 5 2 2 5" xfId="37151" xr:uid="{00000000-0005-0000-0000-0000F6960000}"/>
    <cellStyle name="Note 5 6 5 2 3" xfId="7724" xr:uid="{00000000-0005-0000-0000-0000F7960000}"/>
    <cellStyle name="Note 5 6 5 2 3 2" xfId="25159" xr:uid="{00000000-0005-0000-0000-0000F8960000}"/>
    <cellStyle name="Note 5 6 5 2 3 3" xfId="39612" xr:uid="{00000000-0005-0000-0000-0000F9960000}"/>
    <cellStyle name="Note 5 6 5 2 4" xfId="10165" xr:uid="{00000000-0005-0000-0000-0000FA960000}"/>
    <cellStyle name="Note 5 6 5 2 4 2" xfId="27600" xr:uid="{00000000-0005-0000-0000-0000FB960000}"/>
    <cellStyle name="Note 5 6 5 2 4 3" xfId="42053" xr:uid="{00000000-0005-0000-0000-0000FC960000}"/>
    <cellStyle name="Note 5 6 5 2 5" xfId="12585" xr:uid="{00000000-0005-0000-0000-0000FD960000}"/>
    <cellStyle name="Note 5 6 5 2 5 2" xfId="30020" xr:uid="{00000000-0005-0000-0000-0000FE960000}"/>
    <cellStyle name="Note 5 6 5 2 5 3" xfId="44473" xr:uid="{00000000-0005-0000-0000-0000FF960000}"/>
    <cellStyle name="Note 5 6 5 2 6" xfId="19592" xr:uid="{00000000-0005-0000-0000-000000970000}"/>
    <cellStyle name="Note 5 6 5 3" xfId="2752" xr:uid="{00000000-0005-0000-0000-000001970000}"/>
    <cellStyle name="Note 5 6 5 3 2" xfId="5263" xr:uid="{00000000-0005-0000-0000-000002970000}"/>
    <cellStyle name="Note 5 6 5 3 2 2" xfId="14573" xr:uid="{00000000-0005-0000-0000-000003970000}"/>
    <cellStyle name="Note 5 6 5 3 2 2 2" xfId="32008" xr:uid="{00000000-0005-0000-0000-000004970000}"/>
    <cellStyle name="Note 5 6 5 3 2 2 3" xfId="46461" xr:uid="{00000000-0005-0000-0000-000005970000}"/>
    <cellStyle name="Note 5 6 5 3 2 3" xfId="17034" xr:uid="{00000000-0005-0000-0000-000006970000}"/>
    <cellStyle name="Note 5 6 5 3 2 3 2" xfId="34469" xr:uid="{00000000-0005-0000-0000-000007970000}"/>
    <cellStyle name="Note 5 6 5 3 2 3 3" xfId="48922" xr:uid="{00000000-0005-0000-0000-000008970000}"/>
    <cellStyle name="Note 5 6 5 3 2 4" xfId="22699" xr:uid="{00000000-0005-0000-0000-000009970000}"/>
    <cellStyle name="Note 5 6 5 3 2 5" xfId="37152" xr:uid="{00000000-0005-0000-0000-00000A970000}"/>
    <cellStyle name="Note 5 6 5 3 3" xfId="7725" xr:uid="{00000000-0005-0000-0000-00000B970000}"/>
    <cellStyle name="Note 5 6 5 3 3 2" xfId="25160" xr:uid="{00000000-0005-0000-0000-00000C970000}"/>
    <cellStyle name="Note 5 6 5 3 3 3" xfId="39613" xr:uid="{00000000-0005-0000-0000-00000D970000}"/>
    <cellStyle name="Note 5 6 5 3 4" xfId="10166" xr:uid="{00000000-0005-0000-0000-00000E970000}"/>
    <cellStyle name="Note 5 6 5 3 4 2" xfId="27601" xr:uid="{00000000-0005-0000-0000-00000F970000}"/>
    <cellStyle name="Note 5 6 5 3 4 3" xfId="42054" xr:uid="{00000000-0005-0000-0000-000010970000}"/>
    <cellStyle name="Note 5 6 5 3 5" xfId="12586" xr:uid="{00000000-0005-0000-0000-000011970000}"/>
    <cellStyle name="Note 5 6 5 3 5 2" xfId="30021" xr:uid="{00000000-0005-0000-0000-000012970000}"/>
    <cellStyle name="Note 5 6 5 3 5 3" xfId="44474" xr:uid="{00000000-0005-0000-0000-000013970000}"/>
    <cellStyle name="Note 5 6 5 3 6" xfId="19593" xr:uid="{00000000-0005-0000-0000-000014970000}"/>
    <cellStyle name="Note 5 6 5 4" xfId="2753" xr:uid="{00000000-0005-0000-0000-000015970000}"/>
    <cellStyle name="Note 5 6 5 4 2" xfId="5264" xr:uid="{00000000-0005-0000-0000-000016970000}"/>
    <cellStyle name="Note 5 6 5 4 2 2" xfId="22700" xr:uid="{00000000-0005-0000-0000-000017970000}"/>
    <cellStyle name="Note 5 6 5 4 2 3" xfId="37153" xr:uid="{00000000-0005-0000-0000-000018970000}"/>
    <cellStyle name="Note 5 6 5 4 3" xfId="7726" xr:uid="{00000000-0005-0000-0000-000019970000}"/>
    <cellStyle name="Note 5 6 5 4 3 2" xfId="25161" xr:uid="{00000000-0005-0000-0000-00001A970000}"/>
    <cellStyle name="Note 5 6 5 4 3 3" xfId="39614" xr:uid="{00000000-0005-0000-0000-00001B970000}"/>
    <cellStyle name="Note 5 6 5 4 4" xfId="10167" xr:uid="{00000000-0005-0000-0000-00001C970000}"/>
    <cellStyle name="Note 5 6 5 4 4 2" xfId="27602" xr:uid="{00000000-0005-0000-0000-00001D970000}"/>
    <cellStyle name="Note 5 6 5 4 4 3" xfId="42055" xr:uid="{00000000-0005-0000-0000-00001E970000}"/>
    <cellStyle name="Note 5 6 5 4 5" xfId="12587" xr:uid="{00000000-0005-0000-0000-00001F970000}"/>
    <cellStyle name="Note 5 6 5 4 5 2" xfId="30022" xr:uid="{00000000-0005-0000-0000-000020970000}"/>
    <cellStyle name="Note 5 6 5 4 5 3" xfId="44475" xr:uid="{00000000-0005-0000-0000-000021970000}"/>
    <cellStyle name="Note 5 6 5 4 6" xfId="15458" xr:uid="{00000000-0005-0000-0000-000022970000}"/>
    <cellStyle name="Note 5 6 5 4 6 2" xfId="32893" xr:uid="{00000000-0005-0000-0000-000023970000}"/>
    <cellStyle name="Note 5 6 5 4 6 3" xfId="47346" xr:uid="{00000000-0005-0000-0000-000024970000}"/>
    <cellStyle name="Note 5 6 5 4 7" xfId="19594" xr:uid="{00000000-0005-0000-0000-000025970000}"/>
    <cellStyle name="Note 5 6 5 4 8" xfId="20620" xr:uid="{00000000-0005-0000-0000-000026970000}"/>
    <cellStyle name="Note 5 6 5 5" xfId="5261" xr:uid="{00000000-0005-0000-0000-000027970000}"/>
    <cellStyle name="Note 5 6 5 5 2" xfId="14571" xr:uid="{00000000-0005-0000-0000-000028970000}"/>
    <cellStyle name="Note 5 6 5 5 2 2" xfId="32006" xr:uid="{00000000-0005-0000-0000-000029970000}"/>
    <cellStyle name="Note 5 6 5 5 2 3" xfId="46459" xr:uid="{00000000-0005-0000-0000-00002A970000}"/>
    <cellStyle name="Note 5 6 5 5 3" xfId="17032" xr:uid="{00000000-0005-0000-0000-00002B970000}"/>
    <cellStyle name="Note 5 6 5 5 3 2" xfId="34467" xr:uid="{00000000-0005-0000-0000-00002C970000}"/>
    <cellStyle name="Note 5 6 5 5 3 3" xfId="48920" xr:uid="{00000000-0005-0000-0000-00002D970000}"/>
    <cellStyle name="Note 5 6 5 5 4" xfId="22697" xr:uid="{00000000-0005-0000-0000-00002E970000}"/>
    <cellStyle name="Note 5 6 5 5 5" xfId="37150" xr:uid="{00000000-0005-0000-0000-00002F970000}"/>
    <cellStyle name="Note 5 6 5 6" xfId="7723" xr:uid="{00000000-0005-0000-0000-000030970000}"/>
    <cellStyle name="Note 5 6 5 6 2" xfId="25158" xr:uid="{00000000-0005-0000-0000-000031970000}"/>
    <cellStyle name="Note 5 6 5 6 3" xfId="39611" xr:uid="{00000000-0005-0000-0000-000032970000}"/>
    <cellStyle name="Note 5 6 5 7" xfId="10164" xr:uid="{00000000-0005-0000-0000-000033970000}"/>
    <cellStyle name="Note 5 6 5 7 2" xfId="27599" xr:uid="{00000000-0005-0000-0000-000034970000}"/>
    <cellStyle name="Note 5 6 5 7 3" xfId="42052" xr:uid="{00000000-0005-0000-0000-000035970000}"/>
    <cellStyle name="Note 5 6 5 8" xfId="12584" xr:uid="{00000000-0005-0000-0000-000036970000}"/>
    <cellStyle name="Note 5 6 5 8 2" xfId="30019" xr:uid="{00000000-0005-0000-0000-000037970000}"/>
    <cellStyle name="Note 5 6 5 8 3" xfId="44472" xr:uid="{00000000-0005-0000-0000-000038970000}"/>
    <cellStyle name="Note 5 6 5 9" xfId="19591" xr:uid="{00000000-0005-0000-0000-000039970000}"/>
    <cellStyle name="Note 5 6 6" xfId="2754" xr:uid="{00000000-0005-0000-0000-00003A970000}"/>
    <cellStyle name="Note 5 6 6 2" xfId="5265" xr:uid="{00000000-0005-0000-0000-00003B970000}"/>
    <cellStyle name="Note 5 6 6 2 2" xfId="14574" xr:uid="{00000000-0005-0000-0000-00003C970000}"/>
    <cellStyle name="Note 5 6 6 2 2 2" xfId="32009" xr:uid="{00000000-0005-0000-0000-00003D970000}"/>
    <cellStyle name="Note 5 6 6 2 2 3" xfId="46462" xr:uid="{00000000-0005-0000-0000-00003E970000}"/>
    <cellStyle name="Note 5 6 6 2 3" xfId="17035" xr:uid="{00000000-0005-0000-0000-00003F970000}"/>
    <cellStyle name="Note 5 6 6 2 3 2" xfId="34470" xr:uid="{00000000-0005-0000-0000-000040970000}"/>
    <cellStyle name="Note 5 6 6 2 3 3" xfId="48923" xr:uid="{00000000-0005-0000-0000-000041970000}"/>
    <cellStyle name="Note 5 6 6 2 4" xfId="22701" xr:uid="{00000000-0005-0000-0000-000042970000}"/>
    <cellStyle name="Note 5 6 6 2 5" xfId="37154" xr:uid="{00000000-0005-0000-0000-000043970000}"/>
    <cellStyle name="Note 5 6 6 3" xfId="7727" xr:uid="{00000000-0005-0000-0000-000044970000}"/>
    <cellStyle name="Note 5 6 6 3 2" xfId="25162" xr:uid="{00000000-0005-0000-0000-000045970000}"/>
    <cellStyle name="Note 5 6 6 3 3" xfId="39615" xr:uid="{00000000-0005-0000-0000-000046970000}"/>
    <cellStyle name="Note 5 6 6 4" xfId="10168" xr:uid="{00000000-0005-0000-0000-000047970000}"/>
    <cellStyle name="Note 5 6 6 4 2" xfId="27603" xr:uid="{00000000-0005-0000-0000-000048970000}"/>
    <cellStyle name="Note 5 6 6 4 3" xfId="42056" xr:uid="{00000000-0005-0000-0000-000049970000}"/>
    <cellStyle name="Note 5 6 6 5" xfId="12588" xr:uid="{00000000-0005-0000-0000-00004A970000}"/>
    <cellStyle name="Note 5 6 6 5 2" xfId="30023" xr:uid="{00000000-0005-0000-0000-00004B970000}"/>
    <cellStyle name="Note 5 6 6 5 3" xfId="44476" xr:uid="{00000000-0005-0000-0000-00004C970000}"/>
    <cellStyle name="Note 5 6 6 6" xfId="19595" xr:uid="{00000000-0005-0000-0000-00004D970000}"/>
    <cellStyle name="Note 5 6 7" xfId="2755" xr:uid="{00000000-0005-0000-0000-00004E970000}"/>
    <cellStyle name="Note 5 6 7 2" xfId="5266" xr:uid="{00000000-0005-0000-0000-00004F970000}"/>
    <cellStyle name="Note 5 6 7 2 2" xfId="14575" xr:uid="{00000000-0005-0000-0000-000050970000}"/>
    <cellStyle name="Note 5 6 7 2 2 2" xfId="32010" xr:uid="{00000000-0005-0000-0000-000051970000}"/>
    <cellStyle name="Note 5 6 7 2 2 3" xfId="46463" xr:uid="{00000000-0005-0000-0000-000052970000}"/>
    <cellStyle name="Note 5 6 7 2 3" xfId="17036" xr:uid="{00000000-0005-0000-0000-000053970000}"/>
    <cellStyle name="Note 5 6 7 2 3 2" xfId="34471" xr:uid="{00000000-0005-0000-0000-000054970000}"/>
    <cellStyle name="Note 5 6 7 2 3 3" xfId="48924" xr:uid="{00000000-0005-0000-0000-000055970000}"/>
    <cellStyle name="Note 5 6 7 2 4" xfId="22702" xr:uid="{00000000-0005-0000-0000-000056970000}"/>
    <cellStyle name="Note 5 6 7 2 5" xfId="37155" xr:uid="{00000000-0005-0000-0000-000057970000}"/>
    <cellStyle name="Note 5 6 7 3" xfId="7728" xr:uid="{00000000-0005-0000-0000-000058970000}"/>
    <cellStyle name="Note 5 6 7 3 2" xfId="25163" xr:uid="{00000000-0005-0000-0000-000059970000}"/>
    <cellStyle name="Note 5 6 7 3 3" xfId="39616" xr:uid="{00000000-0005-0000-0000-00005A970000}"/>
    <cellStyle name="Note 5 6 7 4" xfId="10169" xr:uid="{00000000-0005-0000-0000-00005B970000}"/>
    <cellStyle name="Note 5 6 7 4 2" xfId="27604" xr:uid="{00000000-0005-0000-0000-00005C970000}"/>
    <cellStyle name="Note 5 6 7 4 3" xfId="42057" xr:uid="{00000000-0005-0000-0000-00005D970000}"/>
    <cellStyle name="Note 5 6 7 5" xfId="12589" xr:uid="{00000000-0005-0000-0000-00005E970000}"/>
    <cellStyle name="Note 5 6 7 5 2" xfId="30024" xr:uid="{00000000-0005-0000-0000-00005F970000}"/>
    <cellStyle name="Note 5 6 7 5 3" xfId="44477" xr:uid="{00000000-0005-0000-0000-000060970000}"/>
    <cellStyle name="Note 5 6 7 6" xfId="19596" xr:uid="{00000000-0005-0000-0000-000061970000}"/>
    <cellStyle name="Note 5 6 8" xfId="2756" xr:uid="{00000000-0005-0000-0000-000062970000}"/>
    <cellStyle name="Note 5 6 8 2" xfId="5267" xr:uid="{00000000-0005-0000-0000-000063970000}"/>
    <cellStyle name="Note 5 6 8 2 2" xfId="22703" xr:uid="{00000000-0005-0000-0000-000064970000}"/>
    <cellStyle name="Note 5 6 8 2 3" xfId="37156" xr:uid="{00000000-0005-0000-0000-000065970000}"/>
    <cellStyle name="Note 5 6 8 3" xfId="7729" xr:uid="{00000000-0005-0000-0000-000066970000}"/>
    <cellStyle name="Note 5 6 8 3 2" xfId="25164" xr:uid="{00000000-0005-0000-0000-000067970000}"/>
    <cellStyle name="Note 5 6 8 3 3" xfId="39617" xr:uid="{00000000-0005-0000-0000-000068970000}"/>
    <cellStyle name="Note 5 6 8 4" xfId="10170" xr:uid="{00000000-0005-0000-0000-000069970000}"/>
    <cellStyle name="Note 5 6 8 4 2" xfId="27605" xr:uid="{00000000-0005-0000-0000-00006A970000}"/>
    <cellStyle name="Note 5 6 8 4 3" xfId="42058" xr:uid="{00000000-0005-0000-0000-00006B970000}"/>
    <cellStyle name="Note 5 6 8 5" xfId="12590" xr:uid="{00000000-0005-0000-0000-00006C970000}"/>
    <cellStyle name="Note 5 6 8 5 2" xfId="30025" xr:uid="{00000000-0005-0000-0000-00006D970000}"/>
    <cellStyle name="Note 5 6 8 5 3" xfId="44478" xr:uid="{00000000-0005-0000-0000-00006E970000}"/>
    <cellStyle name="Note 5 6 8 6" xfId="15459" xr:uid="{00000000-0005-0000-0000-00006F970000}"/>
    <cellStyle name="Note 5 6 8 6 2" xfId="32894" xr:uid="{00000000-0005-0000-0000-000070970000}"/>
    <cellStyle name="Note 5 6 8 6 3" xfId="47347" xr:uid="{00000000-0005-0000-0000-000071970000}"/>
    <cellStyle name="Note 5 6 8 7" xfId="19597" xr:uid="{00000000-0005-0000-0000-000072970000}"/>
    <cellStyle name="Note 5 6 8 8" xfId="20621" xr:uid="{00000000-0005-0000-0000-000073970000}"/>
    <cellStyle name="Note 5 6 9" xfId="5248" xr:uid="{00000000-0005-0000-0000-000074970000}"/>
    <cellStyle name="Note 5 6 9 2" xfId="14561" xr:uid="{00000000-0005-0000-0000-000075970000}"/>
    <cellStyle name="Note 5 6 9 2 2" xfId="31996" xr:uid="{00000000-0005-0000-0000-000076970000}"/>
    <cellStyle name="Note 5 6 9 2 3" xfId="46449" xr:uid="{00000000-0005-0000-0000-000077970000}"/>
    <cellStyle name="Note 5 6 9 3" xfId="17022" xr:uid="{00000000-0005-0000-0000-000078970000}"/>
    <cellStyle name="Note 5 6 9 3 2" xfId="34457" xr:uid="{00000000-0005-0000-0000-000079970000}"/>
    <cellStyle name="Note 5 6 9 3 3" xfId="48910" xr:uid="{00000000-0005-0000-0000-00007A970000}"/>
    <cellStyle name="Note 5 6 9 4" xfId="22684" xr:uid="{00000000-0005-0000-0000-00007B970000}"/>
    <cellStyle name="Note 5 6 9 5" xfId="37137" xr:uid="{00000000-0005-0000-0000-00007C970000}"/>
    <cellStyle name="Note 5 7" xfId="2757" xr:uid="{00000000-0005-0000-0000-00007D970000}"/>
    <cellStyle name="Note 5 7 10" xfId="7730" xr:uid="{00000000-0005-0000-0000-00007E970000}"/>
    <cellStyle name="Note 5 7 10 2" xfId="25165" xr:uid="{00000000-0005-0000-0000-00007F970000}"/>
    <cellStyle name="Note 5 7 10 3" xfId="39618" xr:uid="{00000000-0005-0000-0000-000080970000}"/>
    <cellStyle name="Note 5 7 11" xfId="10171" xr:uid="{00000000-0005-0000-0000-000081970000}"/>
    <cellStyle name="Note 5 7 11 2" xfId="27606" xr:uid="{00000000-0005-0000-0000-000082970000}"/>
    <cellStyle name="Note 5 7 11 3" xfId="42059" xr:uid="{00000000-0005-0000-0000-000083970000}"/>
    <cellStyle name="Note 5 7 12" xfId="12591" xr:uid="{00000000-0005-0000-0000-000084970000}"/>
    <cellStyle name="Note 5 7 12 2" xfId="30026" xr:uid="{00000000-0005-0000-0000-000085970000}"/>
    <cellStyle name="Note 5 7 12 3" xfId="44479" xr:uid="{00000000-0005-0000-0000-000086970000}"/>
    <cellStyle name="Note 5 7 13" xfId="19598" xr:uid="{00000000-0005-0000-0000-000087970000}"/>
    <cellStyle name="Note 5 7 2" xfId="2758" xr:uid="{00000000-0005-0000-0000-000088970000}"/>
    <cellStyle name="Note 5 7 2 2" xfId="2759" xr:uid="{00000000-0005-0000-0000-000089970000}"/>
    <cellStyle name="Note 5 7 2 2 2" xfId="5270" xr:uid="{00000000-0005-0000-0000-00008A970000}"/>
    <cellStyle name="Note 5 7 2 2 2 2" xfId="14578" xr:uid="{00000000-0005-0000-0000-00008B970000}"/>
    <cellStyle name="Note 5 7 2 2 2 2 2" xfId="32013" xr:uid="{00000000-0005-0000-0000-00008C970000}"/>
    <cellStyle name="Note 5 7 2 2 2 2 3" xfId="46466" xr:uid="{00000000-0005-0000-0000-00008D970000}"/>
    <cellStyle name="Note 5 7 2 2 2 3" xfId="17039" xr:uid="{00000000-0005-0000-0000-00008E970000}"/>
    <cellStyle name="Note 5 7 2 2 2 3 2" xfId="34474" xr:uid="{00000000-0005-0000-0000-00008F970000}"/>
    <cellStyle name="Note 5 7 2 2 2 3 3" xfId="48927" xr:uid="{00000000-0005-0000-0000-000090970000}"/>
    <cellStyle name="Note 5 7 2 2 2 4" xfId="22706" xr:uid="{00000000-0005-0000-0000-000091970000}"/>
    <cellStyle name="Note 5 7 2 2 2 5" xfId="37159" xr:uid="{00000000-0005-0000-0000-000092970000}"/>
    <cellStyle name="Note 5 7 2 2 3" xfId="7732" xr:uid="{00000000-0005-0000-0000-000093970000}"/>
    <cellStyle name="Note 5 7 2 2 3 2" xfId="25167" xr:uid="{00000000-0005-0000-0000-000094970000}"/>
    <cellStyle name="Note 5 7 2 2 3 3" xfId="39620" xr:uid="{00000000-0005-0000-0000-000095970000}"/>
    <cellStyle name="Note 5 7 2 2 4" xfId="10173" xr:uid="{00000000-0005-0000-0000-000096970000}"/>
    <cellStyle name="Note 5 7 2 2 4 2" xfId="27608" xr:uid="{00000000-0005-0000-0000-000097970000}"/>
    <cellStyle name="Note 5 7 2 2 4 3" xfId="42061" xr:uid="{00000000-0005-0000-0000-000098970000}"/>
    <cellStyle name="Note 5 7 2 2 5" xfId="12593" xr:uid="{00000000-0005-0000-0000-000099970000}"/>
    <cellStyle name="Note 5 7 2 2 5 2" xfId="30028" xr:uid="{00000000-0005-0000-0000-00009A970000}"/>
    <cellStyle name="Note 5 7 2 2 5 3" xfId="44481" xr:uid="{00000000-0005-0000-0000-00009B970000}"/>
    <cellStyle name="Note 5 7 2 2 6" xfId="19600" xr:uid="{00000000-0005-0000-0000-00009C970000}"/>
    <cellStyle name="Note 5 7 2 3" xfId="2760" xr:uid="{00000000-0005-0000-0000-00009D970000}"/>
    <cellStyle name="Note 5 7 2 3 2" xfId="5271" xr:uid="{00000000-0005-0000-0000-00009E970000}"/>
    <cellStyle name="Note 5 7 2 3 2 2" xfId="14579" xr:uid="{00000000-0005-0000-0000-00009F970000}"/>
    <cellStyle name="Note 5 7 2 3 2 2 2" xfId="32014" xr:uid="{00000000-0005-0000-0000-0000A0970000}"/>
    <cellStyle name="Note 5 7 2 3 2 2 3" xfId="46467" xr:uid="{00000000-0005-0000-0000-0000A1970000}"/>
    <cellStyle name="Note 5 7 2 3 2 3" xfId="17040" xr:uid="{00000000-0005-0000-0000-0000A2970000}"/>
    <cellStyle name="Note 5 7 2 3 2 3 2" xfId="34475" xr:uid="{00000000-0005-0000-0000-0000A3970000}"/>
    <cellStyle name="Note 5 7 2 3 2 3 3" xfId="48928" xr:uid="{00000000-0005-0000-0000-0000A4970000}"/>
    <cellStyle name="Note 5 7 2 3 2 4" xfId="22707" xr:uid="{00000000-0005-0000-0000-0000A5970000}"/>
    <cellStyle name="Note 5 7 2 3 2 5" xfId="37160" xr:uid="{00000000-0005-0000-0000-0000A6970000}"/>
    <cellStyle name="Note 5 7 2 3 3" xfId="7733" xr:uid="{00000000-0005-0000-0000-0000A7970000}"/>
    <cellStyle name="Note 5 7 2 3 3 2" xfId="25168" xr:uid="{00000000-0005-0000-0000-0000A8970000}"/>
    <cellStyle name="Note 5 7 2 3 3 3" xfId="39621" xr:uid="{00000000-0005-0000-0000-0000A9970000}"/>
    <cellStyle name="Note 5 7 2 3 4" xfId="10174" xr:uid="{00000000-0005-0000-0000-0000AA970000}"/>
    <cellStyle name="Note 5 7 2 3 4 2" xfId="27609" xr:uid="{00000000-0005-0000-0000-0000AB970000}"/>
    <cellStyle name="Note 5 7 2 3 4 3" xfId="42062" xr:uid="{00000000-0005-0000-0000-0000AC970000}"/>
    <cellStyle name="Note 5 7 2 3 5" xfId="12594" xr:uid="{00000000-0005-0000-0000-0000AD970000}"/>
    <cellStyle name="Note 5 7 2 3 5 2" xfId="30029" xr:uid="{00000000-0005-0000-0000-0000AE970000}"/>
    <cellStyle name="Note 5 7 2 3 5 3" xfId="44482" xr:uid="{00000000-0005-0000-0000-0000AF970000}"/>
    <cellStyle name="Note 5 7 2 3 6" xfId="19601" xr:uid="{00000000-0005-0000-0000-0000B0970000}"/>
    <cellStyle name="Note 5 7 2 4" xfId="2761" xr:uid="{00000000-0005-0000-0000-0000B1970000}"/>
    <cellStyle name="Note 5 7 2 4 2" xfId="5272" xr:uid="{00000000-0005-0000-0000-0000B2970000}"/>
    <cellStyle name="Note 5 7 2 4 2 2" xfId="22708" xr:uid="{00000000-0005-0000-0000-0000B3970000}"/>
    <cellStyle name="Note 5 7 2 4 2 3" xfId="37161" xr:uid="{00000000-0005-0000-0000-0000B4970000}"/>
    <cellStyle name="Note 5 7 2 4 3" xfId="7734" xr:uid="{00000000-0005-0000-0000-0000B5970000}"/>
    <cellStyle name="Note 5 7 2 4 3 2" xfId="25169" xr:uid="{00000000-0005-0000-0000-0000B6970000}"/>
    <cellStyle name="Note 5 7 2 4 3 3" xfId="39622" xr:uid="{00000000-0005-0000-0000-0000B7970000}"/>
    <cellStyle name="Note 5 7 2 4 4" xfId="10175" xr:uid="{00000000-0005-0000-0000-0000B8970000}"/>
    <cellStyle name="Note 5 7 2 4 4 2" xfId="27610" xr:uid="{00000000-0005-0000-0000-0000B9970000}"/>
    <cellStyle name="Note 5 7 2 4 4 3" xfId="42063" xr:uid="{00000000-0005-0000-0000-0000BA970000}"/>
    <cellStyle name="Note 5 7 2 4 5" xfId="12595" xr:uid="{00000000-0005-0000-0000-0000BB970000}"/>
    <cellStyle name="Note 5 7 2 4 5 2" xfId="30030" xr:uid="{00000000-0005-0000-0000-0000BC970000}"/>
    <cellStyle name="Note 5 7 2 4 5 3" xfId="44483" xr:uid="{00000000-0005-0000-0000-0000BD970000}"/>
    <cellStyle name="Note 5 7 2 4 6" xfId="15460" xr:uid="{00000000-0005-0000-0000-0000BE970000}"/>
    <cellStyle name="Note 5 7 2 4 6 2" xfId="32895" xr:uid="{00000000-0005-0000-0000-0000BF970000}"/>
    <cellStyle name="Note 5 7 2 4 6 3" xfId="47348" xr:uid="{00000000-0005-0000-0000-0000C0970000}"/>
    <cellStyle name="Note 5 7 2 4 7" xfId="19602" xr:uid="{00000000-0005-0000-0000-0000C1970000}"/>
    <cellStyle name="Note 5 7 2 4 8" xfId="20622" xr:uid="{00000000-0005-0000-0000-0000C2970000}"/>
    <cellStyle name="Note 5 7 2 5" xfId="5269" xr:uid="{00000000-0005-0000-0000-0000C3970000}"/>
    <cellStyle name="Note 5 7 2 5 2" xfId="14577" xr:uid="{00000000-0005-0000-0000-0000C4970000}"/>
    <cellStyle name="Note 5 7 2 5 2 2" xfId="32012" xr:uid="{00000000-0005-0000-0000-0000C5970000}"/>
    <cellStyle name="Note 5 7 2 5 2 3" xfId="46465" xr:uid="{00000000-0005-0000-0000-0000C6970000}"/>
    <cellStyle name="Note 5 7 2 5 3" xfId="17038" xr:uid="{00000000-0005-0000-0000-0000C7970000}"/>
    <cellStyle name="Note 5 7 2 5 3 2" xfId="34473" xr:uid="{00000000-0005-0000-0000-0000C8970000}"/>
    <cellStyle name="Note 5 7 2 5 3 3" xfId="48926" xr:uid="{00000000-0005-0000-0000-0000C9970000}"/>
    <cellStyle name="Note 5 7 2 5 4" xfId="22705" xr:uid="{00000000-0005-0000-0000-0000CA970000}"/>
    <cellStyle name="Note 5 7 2 5 5" xfId="37158" xr:uid="{00000000-0005-0000-0000-0000CB970000}"/>
    <cellStyle name="Note 5 7 2 6" xfId="7731" xr:uid="{00000000-0005-0000-0000-0000CC970000}"/>
    <cellStyle name="Note 5 7 2 6 2" xfId="25166" xr:uid="{00000000-0005-0000-0000-0000CD970000}"/>
    <cellStyle name="Note 5 7 2 6 3" xfId="39619" xr:uid="{00000000-0005-0000-0000-0000CE970000}"/>
    <cellStyle name="Note 5 7 2 7" xfId="10172" xr:uid="{00000000-0005-0000-0000-0000CF970000}"/>
    <cellStyle name="Note 5 7 2 7 2" xfId="27607" xr:uid="{00000000-0005-0000-0000-0000D0970000}"/>
    <cellStyle name="Note 5 7 2 7 3" xfId="42060" xr:uid="{00000000-0005-0000-0000-0000D1970000}"/>
    <cellStyle name="Note 5 7 2 8" xfId="12592" xr:uid="{00000000-0005-0000-0000-0000D2970000}"/>
    <cellStyle name="Note 5 7 2 8 2" xfId="30027" xr:uid="{00000000-0005-0000-0000-0000D3970000}"/>
    <cellStyle name="Note 5 7 2 8 3" xfId="44480" xr:uid="{00000000-0005-0000-0000-0000D4970000}"/>
    <cellStyle name="Note 5 7 2 9" xfId="19599" xr:uid="{00000000-0005-0000-0000-0000D5970000}"/>
    <cellStyle name="Note 5 7 3" xfId="2762" xr:uid="{00000000-0005-0000-0000-0000D6970000}"/>
    <cellStyle name="Note 5 7 3 2" xfId="2763" xr:uid="{00000000-0005-0000-0000-0000D7970000}"/>
    <cellStyle name="Note 5 7 3 2 2" xfId="5274" xr:uid="{00000000-0005-0000-0000-0000D8970000}"/>
    <cellStyle name="Note 5 7 3 2 2 2" xfId="14581" xr:uid="{00000000-0005-0000-0000-0000D9970000}"/>
    <cellStyle name="Note 5 7 3 2 2 2 2" xfId="32016" xr:uid="{00000000-0005-0000-0000-0000DA970000}"/>
    <cellStyle name="Note 5 7 3 2 2 2 3" xfId="46469" xr:uid="{00000000-0005-0000-0000-0000DB970000}"/>
    <cellStyle name="Note 5 7 3 2 2 3" xfId="17042" xr:uid="{00000000-0005-0000-0000-0000DC970000}"/>
    <cellStyle name="Note 5 7 3 2 2 3 2" xfId="34477" xr:uid="{00000000-0005-0000-0000-0000DD970000}"/>
    <cellStyle name="Note 5 7 3 2 2 3 3" xfId="48930" xr:uid="{00000000-0005-0000-0000-0000DE970000}"/>
    <cellStyle name="Note 5 7 3 2 2 4" xfId="22710" xr:uid="{00000000-0005-0000-0000-0000DF970000}"/>
    <cellStyle name="Note 5 7 3 2 2 5" xfId="37163" xr:uid="{00000000-0005-0000-0000-0000E0970000}"/>
    <cellStyle name="Note 5 7 3 2 3" xfId="7736" xr:uid="{00000000-0005-0000-0000-0000E1970000}"/>
    <cellStyle name="Note 5 7 3 2 3 2" xfId="25171" xr:uid="{00000000-0005-0000-0000-0000E2970000}"/>
    <cellStyle name="Note 5 7 3 2 3 3" xfId="39624" xr:uid="{00000000-0005-0000-0000-0000E3970000}"/>
    <cellStyle name="Note 5 7 3 2 4" xfId="10177" xr:uid="{00000000-0005-0000-0000-0000E4970000}"/>
    <cellStyle name="Note 5 7 3 2 4 2" xfId="27612" xr:uid="{00000000-0005-0000-0000-0000E5970000}"/>
    <cellStyle name="Note 5 7 3 2 4 3" xfId="42065" xr:uid="{00000000-0005-0000-0000-0000E6970000}"/>
    <cellStyle name="Note 5 7 3 2 5" xfId="12597" xr:uid="{00000000-0005-0000-0000-0000E7970000}"/>
    <cellStyle name="Note 5 7 3 2 5 2" xfId="30032" xr:uid="{00000000-0005-0000-0000-0000E8970000}"/>
    <cellStyle name="Note 5 7 3 2 5 3" xfId="44485" xr:uid="{00000000-0005-0000-0000-0000E9970000}"/>
    <cellStyle name="Note 5 7 3 2 6" xfId="19604" xr:uid="{00000000-0005-0000-0000-0000EA970000}"/>
    <cellStyle name="Note 5 7 3 3" xfId="2764" xr:uid="{00000000-0005-0000-0000-0000EB970000}"/>
    <cellStyle name="Note 5 7 3 3 2" xfId="5275" xr:uid="{00000000-0005-0000-0000-0000EC970000}"/>
    <cellStyle name="Note 5 7 3 3 2 2" xfId="14582" xr:uid="{00000000-0005-0000-0000-0000ED970000}"/>
    <cellStyle name="Note 5 7 3 3 2 2 2" xfId="32017" xr:uid="{00000000-0005-0000-0000-0000EE970000}"/>
    <cellStyle name="Note 5 7 3 3 2 2 3" xfId="46470" xr:uid="{00000000-0005-0000-0000-0000EF970000}"/>
    <cellStyle name="Note 5 7 3 3 2 3" xfId="17043" xr:uid="{00000000-0005-0000-0000-0000F0970000}"/>
    <cellStyle name="Note 5 7 3 3 2 3 2" xfId="34478" xr:uid="{00000000-0005-0000-0000-0000F1970000}"/>
    <cellStyle name="Note 5 7 3 3 2 3 3" xfId="48931" xr:uid="{00000000-0005-0000-0000-0000F2970000}"/>
    <cellStyle name="Note 5 7 3 3 2 4" xfId="22711" xr:uid="{00000000-0005-0000-0000-0000F3970000}"/>
    <cellStyle name="Note 5 7 3 3 2 5" xfId="37164" xr:uid="{00000000-0005-0000-0000-0000F4970000}"/>
    <cellStyle name="Note 5 7 3 3 3" xfId="7737" xr:uid="{00000000-0005-0000-0000-0000F5970000}"/>
    <cellStyle name="Note 5 7 3 3 3 2" xfId="25172" xr:uid="{00000000-0005-0000-0000-0000F6970000}"/>
    <cellStyle name="Note 5 7 3 3 3 3" xfId="39625" xr:uid="{00000000-0005-0000-0000-0000F7970000}"/>
    <cellStyle name="Note 5 7 3 3 4" xfId="10178" xr:uid="{00000000-0005-0000-0000-0000F8970000}"/>
    <cellStyle name="Note 5 7 3 3 4 2" xfId="27613" xr:uid="{00000000-0005-0000-0000-0000F9970000}"/>
    <cellStyle name="Note 5 7 3 3 4 3" xfId="42066" xr:uid="{00000000-0005-0000-0000-0000FA970000}"/>
    <cellStyle name="Note 5 7 3 3 5" xfId="12598" xr:uid="{00000000-0005-0000-0000-0000FB970000}"/>
    <cellStyle name="Note 5 7 3 3 5 2" xfId="30033" xr:uid="{00000000-0005-0000-0000-0000FC970000}"/>
    <cellStyle name="Note 5 7 3 3 5 3" xfId="44486" xr:uid="{00000000-0005-0000-0000-0000FD970000}"/>
    <cellStyle name="Note 5 7 3 3 6" xfId="19605" xr:uid="{00000000-0005-0000-0000-0000FE970000}"/>
    <cellStyle name="Note 5 7 3 4" xfId="2765" xr:uid="{00000000-0005-0000-0000-0000FF970000}"/>
    <cellStyle name="Note 5 7 3 4 2" xfId="5276" xr:uid="{00000000-0005-0000-0000-000000980000}"/>
    <cellStyle name="Note 5 7 3 4 2 2" xfId="22712" xr:uid="{00000000-0005-0000-0000-000001980000}"/>
    <cellStyle name="Note 5 7 3 4 2 3" xfId="37165" xr:uid="{00000000-0005-0000-0000-000002980000}"/>
    <cellStyle name="Note 5 7 3 4 3" xfId="7738" xr:uid="{00000000-0005-0000-0000-000003980000}"/>
    <cellStyle name="Note 5 7 3 4 3 2" xfId="25173" xr:uid="{00000000-0005-0000-0000-000004980000}"/>
    <cellStyle name="Note 5 7 3 4 3 3" xfId="39626" xr:uid="{00000000-0005-0000-0000-000005980000}"/>
    <cellStyle name="Note 5 7 3 4 4" xfId="10179" xr:uid="{00000000-0005-0000-0000-000006980000}"/>
    <cellStyle name="Note 5 7 3 4 4 2" xfId="27614" xr:uid="{00000000-0005-0000-0000-000007980000}"/>
    <cellStyle name="Note 5 7 3 4 4 3" xfId="42067" xr:uid="{00000000-0005-0000-0000-000008980000}"/>
    <cellStyle name="Note 5 7 3 4 5" xfId="12599" xr:uid="{00000000-0005-0000-0000-000009980000}"/>
    <cellStyle name="Note 5 7 3 4 5 2" xfId="30034" xr:uid="{00000000-0005-0000-0000-00000A980000}"/>
    <cellStyle name="Note 5 7 3 4 5 3" xfId="44487" xr:uid="{00000000-0005-0000-0000-00000B980000}"/>
    <cellStyle name="Note 5 7 3 4 6" xfId="15461" xr:uid="{00000000-0005-0000-0000-00000C980000}"/>
    <cellStyle name="Note 5 7 3 4 6 2" xfId="32896" xr:uid="{00000000-0005-0000-0000-00000D980000}"/>
    <cellStyle name="Note 5 7 3 4 6 3" xfId="47349" xr:uid="{00000000-0005-0000-0000-00000E980000}"/>
    <cellStyle name="Note 5 7 3 4 7" xfId="19606" xr:uid="{00000000-0005-0000-0000-00000F980000}"/>
    <cellStyle name="Note 5 7 3 4 8" xfId="20623" xr:uid="{00000000-0005-0000-0000-000010980000}"/>
    <cellStyle name="Note 5 7 3 5" xfId="5273" xr:uid="{00000000-0005-0000-0000-000011980000}"/>
    <cellStyle name="Note 5 7 3 5 2" xfId="14580" xr:uid="{00000000-0005-0000-0000-000012980000}"/>
    <cellStyle name="Note 5 7 3 5 2 2" xfId="32015" xr:uid="{00000000-0005-0000-0000-000013980000}"/>
    <cellStyle name="Note 5 7 3 5 2 3" xfId="46468" xr:uid="{00000000-0005-0000-0000-000014980000}"/>
    <cellStyle name="Note 5 7 3 5 3" xfId="17041" xr:uid="{00000000-0005-0000-0000-000015980000}"/>
    <cellStyle name="Note 5 7 3 5 3 2" xfId="34476" xr:uid="{00000000-0005-0000-0000-000016980000}"/>
    <cellStyle name="Note 5 7 3 5 3 3" xfId="48929" xr:uid="{00000000-0005-0000-0000-000017980000}"/>
    <cellStyle name="Note 5 7 3 5 4" xfId="22709" xr:uid="{00000000-0005-0000-0000-000018980000}"/>
    <cellStyle name="Note 5 7 3 5 5" xfId="37162" xr:uid="{00000000-0005-0000-0000-000019980000}"/>
    <cellStyle name="Note 5 7 3 6" xfId="7735" xr:uid="{00000000-0005-0000-0000-00001A980000}"/>
    <cellStyle name="Note 5 7 3 6 2" xfId="25170" xr:uid="{00000000-0005-0000-0000-00001B980000}"/>
    <cellStyle name="Note 5 7 3 6 3" xfId="39623" xr:uid="{00000000-0005-0000-0000-00001C980000}"/>
    <cellStyle name="Note 5 7 3 7" xfId="10176" xr:uid="{00000000-0005-0000-0000-00001D980000}"/>
    <cellStyle name="Note 5 7 3 7 2" xfId="27611" xr:uid="{00000000-0005-0000-0000-00001E980000}"/>
    <cellStyle name="Note 5 7 3 7 3" xfId="42064" xr:uid="{00000000-0005-0000-0000-00001F980000}"/>
    <cellStyle name="Note 5 7 3 8" xfId="12596" xr:uid="{00000000-0005-0000-0000-000020980000}"/>
    <cellStyle name="Note 5 7 3 8 2" xfId="30031" xr:uid="{00000000-0005-0000-0000-000021980000}"/>
    <cellStyle name="Note 5 7 3 8 3" xfId="44484" xr:uid="{00000000-0005-0000-0000-000022980000}"/>
    <cellStyle name="Note 5 7 3 9" xfId="19603" xr:uid="{00000000-0005-0000-0000-000023980000}"/>
    <cellStyle name="Note 5 7 4" xfId="2766" xr:uid="{00000000-0005-0000-0000-000024980000}"/>
    <cellStyle name="Note 5 7 4 2" xfId="2767" xr:uid="{00000000-0005-0000-0000-000025980000}"/>
    <cellStyle name="Note 5 7 4 2 2" xfId="5278" xr:uid="{00000000-0005-0000-0000-000026980000}"/>
    <cellStyle name="Note 5 7 4 2 2 2" xfId="14584" xr:uid="{00000000-0005-0000-0000-000027980000}"/>
    <cellStyle name="Note 5 7 4 2 2 2 2" xfId="32019" xr:uid="{00000000-0005-0000-0000-000028980000}"/>
    <cellStyle name="Note 5 7 4 2 2 2 3" xfId="46472" xr:uid="{00000000-0005-0000-0000-000029980000}"/>
    <cellStyle name="Note 5 7 4 2 2 3" xfId="17045" xr:uid="{00000000-0005-0000-0000-00002A980000}"/>
    <cellStyle name="Note 5 7 4 2 2 3 2" xfId="34480" xr:uid="{00000000-0005-0000-0000-00002B980000}"/>
    <cellStyle name="Note 5 7 4 2 2 3 3" xfId="48933" xr:uid="{00000000-0005-0000-0000-00002C980000}"/>
    <cellStyle name="Note 5 7 4 2 2 4" xfId="22714" xr:uid="{00000000-0005-0000-0000-00002D980000}"/>
    <cellStyle name="Note 5 7 4 2 2 5" xfId="37167" xr:uid="{00000000-0005-0000-0000-00002E980000}"/>
    <cellStyle name="Note 5 7 4 2 3" xfId="7740" xr:uid="{00000000-0005-0000-0000-00002F980000}"/>
    <cellStyle name="Note 5 7 4 2 3 2" xfId="25175" xr:uid="{00000000-0005-0000-0000-000030980000}"/>
    <cellStyle name="Note 5 7 4 2 3 3" xfId="39628" xr:uid="{00000000-0005-0000-0000-000031980000}"/>
    <cellStyle name="Note 5 7 4 2 4" xfId="10181" xr:uid="{00000000-0005-0000-0000-000032980000}"/>
    <cellStyle name="Note 5 7 4 2 4 2" xfId="27616" xr:uid="{00000000-0005-0000-0000-000033980000}"/>
    <cellStyle name="Note 5 7 4 2 4 3" xfId="42069" xr:uid="{00000000-0005-0000-0000-000034980000}"/>
    <cellStyle name="Note 5 7 4 2 5" xfId="12601" xr:uid="{00000000-0005-0000-0000-000035980000}"/>
    <cellStyle name="Note 5 7 4 2 5 2" xfId="30036" xr:uid="{00000000-0005-0000-0000-000036980000}"/>
    <cellStyle name="Note 5 7 4 2 5 3" xfId="44489" xr:uid="{00000000-0005-0000-0000-000037980000}"/>
    <cellStyle name="Note 5 7 4 2 6" xfId="19608" xr:uid="{00000000-0005-0000-0000-000038980000}"/>
    <cellStyle name="Note 5 7 4 3" xfId="2768" xr:uid="{00000000-0005-0000-0000-000039980000}"/>
    <cellStyle name="Note 5 7 4 3 2" xfId="5279" xr:uid="{00000000-0005-0000-0000-00003A980000}"/>
    <cellStyle name="Note 5 7 4 3 2 2" xfId="14585" xr:uid="{00000000-0005-0000-0000-00003B980000}"/>
    <cellStyle name="Note 5 7 4 3 2 2 2" xfId="32020" xr:uid="{00000000-0005-0000-0000-00003C980000}"/>
    <cellStyle name="Note 5 7 4 3 2 2 3" xfId="46473" xr:uid="{00000000-0005-0000-0000-00003D980000}"/>
    <cellStyle name="Note 5 7 4 3 2 3" xfId="17046" xr:uid="{00000000-0005-0000-0000-00003E980000}"/>
    <cellStyle name="Note 5 7 4 3 2 3 2" xfId="34481" xr:uid="{00000000-0005-0000-0000-00003F980000}"/>
    <cellStyle name="Note 5 7 4 3 2 3 3" xfId="48934" xr:uid="{00000000-0005-0000-0000-000040980000}"/>
    <cellStyle name="Note 5 7 4 3 2 4" xfId="22715" xr:uid="{00000000-0005-0000-0000-000041980000}"/>
    <cellStyle name="Note 5 7 4 3 2 5" xfId="37168" xr:uid="{00000000-0005-0000-0000-000042980000}"/>
    <cellStyle name="Note 5 7 4 3 3" xfId="7741" xr:uid="{00000000-0005-0000-0000-000043980000}"/>
    <cellStyle name="Note 5 7 4 3 3 2" xfId="25176" xr:uid="{00000000-0005-0000-0000-000044980000}"/>
    <cellStyle name="Note 5 7 4 3 3 3" xfId="39629" xr:uid="{00000000-0005-0000-0000-000045980000}"/>
    <cellStyle name="Note 5 7 4 3 4" xfId="10182" xr:uid="{00000000-0005-0000-0000-000046980000}"/>
    <cellStyle name="Note 5 7 4 3 4 2" xfId="27617" xr:uid="{00000000-0005-0000-0000-000047980000}"/>
    <cellStyle name="Note 5 7 4 3 4 3" xfId="42070" xr:uid="{00000000-0005-0000-0000-000048980000}"/>
    <cellStyle name="Note 5 7 4 3 5" xfId="12602" xr:uid="{00000000-0005-0000-0000-000049980000}"/>
    <cellStyle name="Note 5 7 4 3 5 2" xfId="30037" xr:uid="{00000000-0005-0000-0000-00004A980000}"/>
    <cellStyle name="Note 5 7 4 3 5 3" xfId="44490" xr:uid="{00000000-0005-0000-0000-00004B980000}"/>
    <cellStyle name="Note 5 7 4 3 6" xfId="19609" xr:uid="{00000000-0005-0000-0000-00004C980000}"/>
    <cellStyle name="Note 5 7 4 4" xfId="2769" xr:uid="{00000000-0005-0000-0000-00004D980000}"/>
    <cellStyle name="Note 5 7 4 4 2" xfId="5280" xr:uid="{00000000-0005-0000-0000-00004E980000}"/>
    <cellStyle name="Note 5 7 4 4 2 2" xfId="22716" xr:uid="{00000000-0005-0000-0000-00004F980000}"/>
    <cellStyle name="Note 5 7 4 4 2 3" xfId="37169" xr:uid="{00000000-0005-0000-0000-000050980000}"/>
    <cellStyle name="Note 5 7 4 4 3" xfId="7742" xr:uid="{00000000-0005-0000-0000-000051980000}"/>
    <cellStyle name="Note 5 7 4 4 3 2" xfId="25177" xr:uid="{00000000-0005-0000-0000-000052980000}"/>
    <cellStyle name="Note 5 7 4 4 3 3" xfId="39630" xr:uid="{00000000-0005-0000-0000-000053980000}"/>
    <cellStyle name="Note 5 7 4 4 4" xfId="10183" xr:uid="{00000000-0005-0000-0000-000054980000}"/>
    <cellStyle name="Note 5 7 4 4 4 2" xfId="27618" xr:uid="{00000000-0005-0000-0000-000055980000}"/>
    <cellStyle name="Note 5 7 4 4 4 3" xfId="42071" xr:uid="{00000000-0005-0000-0000-000056980000}"/>
    <cellStyle name="Note 5 7 4 4 5" xfId="12603" xr:uid="{00000000-0005-0000-0000-000057980000}"/>
    <cellStyle name="Note 5 7 4 4 5 2" xfId="30038" xr:uid="{00000000-0005-0000-0000-000058980000}"/>
    <cellStyle name="Note 5 7 4 4 5 3" xfId="44491" xr:uid="{00000000-0005-0000-0000-000059980000}"/>
    <cellStyle name="Note 5 7 4 4 6" xfId="15462" xr:uid="{00000000-0005-0000-0000-00005A980000}"/>
    <cellStyle name="Note 5 7 4 4 6 2" xfId="32897" xr:uid="{00000000-0005-0000-0000-00005B980000}"/>
    <cellStyle name="Note 5 7 4 4 6 3" xfId="47350" xr:uid="{00000000-0005-0000-0000-00005C980000}"/>
    <cellStyle name="Note 5 7 4 4 7" xfId="19610" xr:uid="{00000000-0005-0000-0000-00005D980000}"/>
    <cellStyle name="Note 5 7 4 4 8" xfId="20624" xr:uid="{00000000-0005-0000-0000-00005E980000}"/>
    <cellStyle name="Note 5 7 4 5" xfId="5277" xr:uid="{00000000-0005-0000-0000-00005F980000}"/>
    <cellStyle name="Note 5 7 4 5 2" xfId="14583" xr:uid="{00000000-0005-0000-0000-000060980000}"/>
    <cellStyle name="Note 5 7 4 5 2 2" xfId="32018" xr:uid="{00000000-0005-0000-0000-000061980000}"/>
    <cellStyle name="Note 5 7 4 5 2 3" xfId="46471" xr:uid="{00000000-0005-0000-0000-000062980000}"/>
    <cellStyle name="Note 5 7 4 5 3" xfId="17044" xr:uid="{00000000-0005-0000-0000-000063980000}"/>
    <cellStyle name="Note 5 7 4 5 3 2" xfId="34479" xr:uid="{00000000-0005-0000-0000-000064980000}"/>
    <cellStyle name="Note 5 7 4 5 3 3" xfId="48932" xr:uid="{00000000-0005-0000-0000-000065980000}"/>
    <cellStyle name="Note 5 7 4 5 4" xfId="22713" xr:uid="{00000000-0005-0000-0000-000066980000}"/>
    <cellStyle name="Note 5 7 4 5 5" xfId="37166" xr:uid="{00000000-0005-0000-0000-000067980000}"/>
    <cellStyle name="Note 5 7 4 6" xfId="7739" xr:uid="{00000000-0005-0000-0000-000068980000}"/>
    <cellStyle name="Note 5 7 4 6 2" xfId="25174" xr:uid="{00000000-0005-0000-0000-000069980000}"/>
    <cellStyle name="Note 5 7 4 6 3" xfId="39627" xr:uid="{00000000-0005-0000-0000-00006A980000}"/>
    <cellStyle name="Note 5 7 4 7" xfId="10180" xr:uid="{00000000-0005-0000-0000-00006B980000}"/>
    <cellStyle name="Note 5 7 4 7 2" xfId="27615" xr:uid="{00000000-0005-0000-0000-00006C980000}"/>
    <cellStyle name="Note 5 7 4 7 3" xfId="42068" xr:uid="{00000000-0005-0000-0000-00006D980000}"/>
    <cellStyle name="Note 5 7 4 8" xfId="12600" xr:uid="{00000000-0005-0000-0000-00006E980000}"/>
    <cellStyle name="Note 5 7 4 8 2" xfId="30035" xr:uid="{00000000-0005-0000-0000-00006F980000}"/>
    <cellStyle name="Note 5 7 4 8 3" xfId="44488" xr:uid="{00000000-0005-0000-0000-000070980000}"/>
    <cellStyle name="Note 5 7 4 9" xfId="19607" xr:uid="{00000000-0005-0000-0000-000071980000}"/>
    <cellStyle name="Note 5 7 5" xfId="2770" xr:uid="{00000000-0005-0000-0000-000072980000}"/>
    <cellStyle name="Note 5 7 5 2" xfId="2771" xr:uid="{00000000-0005-0000-0000-000073980000}"/>
    <cellStyle name="Note 5 7 5 2 2" xfId="5282" xr:uid="{00000000-0005-0000-0000-000074980000}"/>
    <cellStyle name="Note 5 7 5 2 2 2" xfId="14587" xr:uid="{00000000-0005-0000-0000-000075980000}"/>
    <cellStyle name="Note 5 7 5 2 2 2 2" xfId="32022" xr:uid="{00000000-0005-0000-0000-000076980000}"/>
    <cellStyle name="Note 5 7 5 2 2 2 3" xfId="46475" xr:uid="{00000000-0005-0000-0000-000077980000}"/>
    <cellStyle name="Note 5 7 5 2 2 3" xfId="17048" xr:uid="{00000000-0005-0000-0000-000078980000}"/>
    <cellStyle name="Note 5 7 5 2 2 3 2" xfId="34483" xr:uid="{00000000-0005-0000-0000-000079980000}"/>
    <cellStyle name="Note 5 7 5 2 2 3 3" xfId="48936" xr:uid="{00000000-0005-0000-0000-00007A980000}"/>
    <cellStyle name="Note 5 7 5 2 2 4" xfId="22718" xr:uid="{00000000-0005-0000-0000-00007B980000}"/>
    <cellStyle name="Note 5 7 5 2 2 5" xfId="37171" xr:uid="{00000000-0005-0000-0000-00007C980000}"/>
    <cellStyle name="Note 5 7 5 2 3" xfId="7744" xr:uid="{00000000-0005-0000-0000-00007D980000}"/>
    <cellStyle name="Note 5 7 5 2 3 2" xfId="25179" xr:uid="{00000000-0005-0000-0000-00007E980000}"/>
    <cellStyle name="Note 5 7 5 2 3 3" xfId="39632" xr:uid="{00000000-0005-0000-0000-00007F980000}"/>
    <cellStyle name="Note 5 7 5 2 4" xfId="10185" xr:uid="{00000000-0005-0000-0000-000080980000}"/>
    <cellStyle name="Note 5 7 5 2 4 2" xfId="27620" xr:uid="{00000000-0005-0000-0000-000081980000}"/>
    <cellStyle name="Note 5 7 5 2 4 3" xfId="42073" xr:uid="{00000000-0005-0000-0000-000082980000}"/>
    <cellStyle name="Note 5 7 5 2 5" xfId="12605" xr:uid="{00000000-0005-0000-0000-000083980000}"/>
    <cellStyle name="Note 5 7 5 2 5 2" xfId="30040" xr:uid="{00000000-0005-0000-0000-000084980000}"/>
    <cellStyle name="Note 5 7 5 2 5 3" xfId="44493" xr:uid="{00000000-0005-0000-0000-000085980000}"/>
    <cellStyle name="Note 5 7 5 2 6" xfId="19612" xr:uid="{00000000-0005-0000-0000-000086980000}"/>
    <cellStyle name="Note 5 7 5 3" xfId="2772" xr:uid="{00000000-0005-0000-0000-000087980000}"/>
    <cellStyle name="Note 5 7 5 3 2" xfId="5283" xr:uid="{00000000-0005-0000-0000-000088980000}"/>
    <cellStyle name="Note 5 7 5 3 2 2" xfId="14588" xr:uid="{00000000-0005-0000-0000-000089980000}"/>
    <cellStyle name="Note 5 7 5 3 2 2 2" xfId="32023" xr:uid="{00000000-0005-0000-0000-00008A980000}"/>
    <cellStyle name="Note 5 7 5 3 2 2 3" xfId="46476" xr:uid="{00000000-0005-0000-0000-00008B980000}"/>
    <cellStyle name="Note 5 7 5 3 2 3" xfId="17049" xr:uid="{00000000-0005-0000-0000-00008C980000}"/>
    <cellStyle name="Note 5 7 5 3 2 3 2" xfId="34484" xr:uid="{00000000-0005-0000-0000-00008D980000}"/>
    <cellStyle name="Note 5 7 5 3 2 3 3" xfId="48937" xr:uid="{00000000-0005-0000-0000-00008E980000}"/>
    <cellStyle name="Note 5 7 5 3 2 4" xfId="22719" xr:uid="{00000000-0005-0000-0000-00008F980000}"/>
    <cellStyle name="Note 5 7 5 3 2 5" xfId="37172" xr:uid="{00000000-0005-0000-0000-000090980000}"/>
    <cellStyle name="Note 5 7 5 3 3" xfId="7745" xr:uid="{00000000-0005-0000-0000-000091980000}"/>
    <cellStyle name="Note 5 7 5 3 3 2" xfId="25180" xr:uid="{00000000-0005-0000-0000-000092980000}"/>
    <cellStyle name="Note 5 7 5 3 3 3" xfId="39633" xr:uid="{00000000-0005-0000-0000-000093980000}"/>
    <cellStyle name="Note 5 7 5 3 4" xfId="10186" xr:uid="{00000000-0005-0000-0000-000094980000}"/>
    <cellStyle name="Note 5 7 5 3 4 2" xfId="27621" xr:uid="{00000000-0005-0000-0000-000095980000}"/>
    <cellStyle name="Note 5 7 5 3 4 3" xfId="42074" xr:uid="{00000000-0005-0000-0000-000096980000}"/>
    <cellStyle name="Note 5 7 5 3 5" xfId="12606" xr:uid="{00000000-0005-0000-0000-000097980000}"/>
    <cellStyle name="Note 5 7 5 3 5 2" xfId="30041" xr:uid="{00000000-0005-0000-0000-000098980000}"/>
    <cellStyle name="Note 5 7 5 3 5 3" xfId="44494" xr:uid="{00000000-0005-0000-0000-000099980000}"/>
    <cellStyle name="Note 5 7 5 3 6" xfId="19613" xr:uid="{00000000-0005-0000-0000-00009A980000}"/>
    <cellStyle name="Note 5 7 5 4" xfId="2773" xr:uid="{00000000-0005-0000-0000-00009B980000}"/>
    <cellStyle name="Note 5 7 5 4 2" xfId="5284" xr:uid="{00000000-0005-0000-0000-00009C980000}"/>
    <cellStyle name="Note 5 7 5 4 2 2" xfId="22720" xr:uid="{00000000-0005-0000-0000-00009D980000}"/>
    <cellStyle name="Note 5 7 5 4 2 3" xfId="37173" xr:uid="{00000000-0005-0000-0000-00009E980000}"/>
    <cellStyle name="Note 5 7 5 4 3" xfId="7746" xr:uid="{00000000-0005-0000-0000-00009F980000}"/>
    <cellStyle name="Note 5 7 5 4 3 2" xfId="25181" xr:uid="{00000000-0005-0000-0000-0000A0980000}"/>
    <cellStyle name="Note 5 7 5 4 3 3" xfId="39634" xr:uid="{00000000-0005-0000-0000-0000A1980000}"/>
    <cellStyle name="Note 5 7 5 4 4" xfId="10187" xr:uid="{00000000-0005-0000-0000-0000A2980000}"/>
    <cellStyle name="Note 5 7 5 4 4 2" xfId="27622" xr:uid="{00000000-0005-0000-0000-0000A3980000}"/>
    <cellStyle name="Note 5 7 5 4 4 3" xfId="42075" xr:uid="{00000000-0005-0000-0000-0000A4980000}"/>
    <cellStyle name="Note 5 7 5 4 5" xfId="12607" xr:uid="{00000000-0005-0000-0000-0000A5980000}"/>
    <cellStyle name="Note 5 7 5 4 5 2" xfId="30042" xr:uid="{00000000-0005-0000-0000-0000A6980000}"/>
    <cellStyle name="Note 5 7 5 4 5 3" xfId="44495" xr:uid="{00000000-0005-0000-0000-0000A7980000}"/>
    <cellStyle name="Note 5 7 5 4 6" xfId="15463" xr:uid="{00000000-0005-0000-0000-0000A8980000}"/>
    <cellStyle name="Note 5 7 5 4 6 2" xfId="32898" xr:uid="{00000000-0005-0000-0000-0000A9980000}"/>
    <cellStyle name="Note 5 7 5 4 6 3" xfId="47351" xr:uid="{00000000-0005-0000-0000-0000AA980000}"/>
    <cellStyle name="Note 5 7 5 4 7" xfId="19614" xr:uid="{00000000-0005-0000-0000-0000AB980000}"/>
    <cellStyle name="Note 5 7 5 4 8" xfId="20625" xr:uid="{00000000-0005-0000-0000-0000AC980000}"/>
    <cellStyle name="Note 5 7 5 5" xfId="5281" xr:uid="{00000000-0005-0000-0000-0000AD980000}"/>
    <cellStyle name="Note 5 7 5 5 2" xfId="14586" xr:uid="{00000000-0005-0000-0000-0000AE980000}"/>
    <cellStyle name="Note 5 7 5 5 2 2" xfId="32021" xr:uid="{00000000-0005-0000-0000-0000AF980000}"/>
    <cellStyle name="Note 5 7 5 5 2 3" xfId="46474" xr:uid="{00000000-0005-0000-0000-0000B0980000}"/>
    <cellStyle name="Note 5 7 5 5 3" xfId="17047" xr:uid="{00000000-0005-0000-0000-0000B1980000}"/>
    <cellStyle name="Note 5 7 5 5 3 2" xfId="34482" xr:uid="{00000000-0005-0000-0000-0000B2980000}"/>
    <cellStyle name="Note 5 7 5 5 3 3" xfId="48935" xr:uid="{00000000-0005-0000-0000-0000B3980000}"/>
    <cellStyle name="Note 5 7 5 5 4" xfId="22717" xr:uid="{00000000-0005-0000-0000-0000B4980000}"/>
    <cellStyle name="Note 5 7 5 5 5" xfId="37170" xr:uid="{00000000-0005-0000-0000-0000B5980000}"/>
    <cellStyle name="Note 5 7 5 6" xfId="7743" xr:uid="{00000000-0005-0000-0000-0000B6980000}"/>
    <cellStyle name="Note 5 7 5 6 2" xfId="25178" xr:uid="{00000000-0005-0000-0000-0000B7980000}"/>
    <cellStyle name="Note 5 7 5 6 3" xfId="39631" xr:uid="{00000000-0005-0000-0000-0000B8980000}"/>
    <cellStyle name="Note 5 7 5 7" xfId="10184" xr:uid="{00000000-0005-0000-0000-0000B9980000}"/>
    <cellStyle name="Note 5 7 5 7 2" xfId="27619" xr:uid="{00000000-0005-0000-0000-0000BA980000}"/>
    <cellStyle name="Note 5 7 5 7 3" xfId="42072" xr:uid="{00000000-0005-0000-0000-0000BB980000}"/>
    <cellStyle name="Note 5 7 5 8" xfId="12604" xr:uid="{00000000-0005-0000-0000-0000BC980000}"/>
    <cellStyle name="Note 5 7 5 8 2" xfId="30039" xr:uid="{00000000-0005-0000-0000-0000BD980000}"/>
    <cellStyle name="Note 5 7 5 8 3" xfId="44492" xr:uid="{00000000-0005-0000-0000-0000BE980000}"/>
    <cellStyle name="Note 5 7 5 9" xfId="19611" xr:uid="{00000000-0005-0000-0000-0000BF980000}"/>
    <cellStyle name="Note 5 7 6" xfId="2774" xr:uid="{00000000-0005-0000-0000-0000C0980000}"/>
    <cellStyle name="Note 5 7 6 2" xfId="5285" xr:uid="{00000000-0005-0000-0000-0000C1980000}"/>
    <cellStyle name="Note 5 7 6 2 2" xfId="14589" xr:uid="{00000000-0005-0000-0000-0000C2980000}"/>
    <cellStyle name="Note 5 7 6 2 2 2" xfId="32024" xr:uid="{00000000-0005-0000-0000-0000C3980000}"/>
    <cellStyle name="Note 5 7 6 2 2 3" xfId="46477" xr:uid="{00000000-0005-0000-0000-0000C4980000}"/>
    <cellStyle name="Note 5 7 6 2 3" xfId="17050" xr:uid="{00000000-0005-0000-0000-0000C5980000}"/>
    <cellStyle name="Note 5 7 6 2 3 2" xfId="34485" xr:uid="{00000000-0005-0000-0000-0000C6980000}"/>
    <cellStyle name="Note 5 7 6 2 3 3" xfId="48938" xr:uid="{00000000-0005-0000-0000-0000C7980000}"/>
    <cellStyle name="Note 5 7 6 2 4" xfId="22721" xr:uid="{00000000-0005-0000-0000-0000C8980000}"/>
    <cellStyle name="Note 5 7 6 2 5" xfId="37174" xr:uid="{00000000-0005-0000-0000-0000C9980000}"/>
    <cellStyle name="Note 5 7 6 3" xfId="7747" xr:uid="{00000000-0005-0000-0000-0000CA980000}"/>
    <cellStyle name="Note 5 7 6 3 2" xfId="25182" xr:uid="{00000000-0005-0000-0000-0000CB980000}"/>
    <cellStyle name="Note 5 7 6 3 3" xfId="39635" xr:uid="{00000000-0005-0000-0000-0000CC980000}"/>
    <cellStyle name="Note 5 7 6 4" xfId="10188" xr:uid="{00000000-0005-0000-0000-0000CD980000}"/>
    <cellStyle name="Note 5 7 6 4 2" xfId="27623" xr:uid="{00000000-0005-0000-0000-0000CE980000}"/>
    <cellStyle name="Note 5 7 6 4 3" xfId="42076" xr:uid="{00000000-0005-0000-0000-0000CF980000}"/>
    <cellStyle name="Note 5 7 6 5" xfId="12608" xr:uid="{00000000-0005-0000-0000-0000D0980000}"/>
    <cellStyle name="Note 5 7 6 5 2" xfId="30043" xr:uid="{00000000-0005-0000-0000-0000D1980000}"/>
    <cellStyle name="Note 5 7 6 5 3" xfId="44496" xr:uid="{00000000-0005-0000-0000-0000D2980000}"/>
    <cellStyle name="Note 5 7 6 6" xfId="19615" xr:uid="{00000000-0005-0000-0000-0000D3980000}"/>
    <cellStyle name="Note 5 7 7" xfId="2775" xr:uid="{00000000-0005-0000-0000-0000D4980000}"/>
    <cellStyle name="Note 5 7 7 2" xfId="5286" xr:uid="{00000000-0005-0000-0000-0000D5980000}"/>
    <cellStyle name="Note 5 7 7 2 2" xfId="14590" xr:uid="{00000000-0005-0000-0000-0000D6980000}"/>
    <cellStyle name="Note 5 7 7 2 2 2" xfId="32025" xr:uid="{00000000-0005-0000-0000-0000D7980000}"/>
    <cellStyle name="Note 5 7 7 2 2 3" xfId="46478" xr:uid="{00000000-0005-0000-0000-0000D8980000}"/>
    <cellStyle name="Note 5 7 7 2 3" xfId="17051" xr:uid="{00000000-0005-0000-0000-0000D9980000}"/>
    <cellStyle name="Note 5 7 7 2 3 2" xfId="34486" xr:uid="{00000000-0005-0000-0000-0000DA980000}"/>
    <cellStyle name="Note 5 7 7 2 3 3" xfId="48939" xr:uid="{00000000-0005-0000-0000-0000DB980000}"/>
    <cellStyle name="Note 5 7 7 2 4" xfId="22722" xr:uid="{00000000-0005-0000-0000-0000DC980000}"/>
    <cellStyle name="Note 5 7 7 2 5" xfId="37175" xr:uid="{00000000-0005-0000-0000-0000DD980000}"/>
    <cellStyle name="Note 5 7 7 3" xfId="7748" xr:uid="{00000000-0005-0000-0000-0000DE980000}"/>
    <cellStyle name="Note 5 7 7 3 2" xfId="25183" xr:uid="{00000000-0005-0000-0000-0000DF980000}"/>
    <cellStyle name="Note 5 7 7 3 3" xfId="39636" xr:uid="{00000000-0005-0000-0000-0000E0980000}"/>
    <cellStyle name="Note 5 7 7 4" xfId="10189" xr:uid="{00000000-0005-0000-0000-0000E1980000}"/>
    <cellStyle name="Note 5 7 7 4 2" xfId="27624" xr:uid="{00000000-0005-0000-0000-0000E2980000}"/>
    <cellStyle name="Note 5 7 7 4 3" xfId="42077" xr:uid="{00000000-0005-0000-0000-0000E3980000}"/>
    <cellStyle name="Note 5 7 7 5" xfId="12609" xr:uid="{00000000-0005-0000-0000-0000E4980000}"/>
    <cellStyle name="Note 5 7 7 5 2" xfId="30044" xr:uid="{00000000-0005-0000-0000-0000E5980000}"/>
    <cellStyle name="Note 5 7 7 5 3" xfId="44497" xr:uid="{00000000-0005-0000-0000-0000E6980000}"/>
    <cellStyle name="Note 5 7 7 6" xfId="19616" xr:uid="{00000000-0005-0000-0000-0000E7980000}"/>
    <cellStyle name="Note 5 7 8" xfId="2776" xr:uid="{00000000-0005-0000-0000-0000E8980000}"/>
    <cellStyle name="Note 5 7 8 2" xfId="5287" xr:uid="{00000000-0005-0000-0000-0000E9980000}"/>
    <cellStyle name="Note 5 7 8 2 2" xfId="22723" xr:uid="{00000000-0005-0000-0000-0000EA980000}"/>
    <cellStyle name="Note 5 7 8 2 3" xfId="37176" xr:uid="{00000000-0005-0000-0000-0000EB980000}"/>
    <cellStyle name="Note 5 7 8 3" xfId="7749" xr:uid="{00000000-0005-0000-0000-0000EC980000}"/>
    <cellStyle name="Note 5 7 8 3 2" xfId="25184" xr:uid="{00000000-0005-0000-0000-0000ED980000}"/>
    <cellStyle name="Note 5 7 8 3 3" xfId="39637" xr:uid="{00000000-0005-0000-0000-0000EE980000}"/>
    <cellStyle name="Note 5 7 8 4" xfId="10190" xr:uid="{00000000-0005-0000-0000-0000EF980000}"/>
    <cellStyle name="Note 5 7 8 4 2" xfId="27625" xr:uid="{00000000-0005-0000-0000-0000F0980000}"/>
    <cellStyle name="Note 5 7 8 4 3" xfId="42078" xr:uid="{00000000-0005-0000-0000-0000F1980000}"/>
    <cellStyle name="Note 5 7 8 5" xfId="12610" xr:uid="{00000000-0005-0000-0000-0000F2980000}"/>
    <cellStyle name="Note 5 7 8 5 2" xfId="30045" xr:uid="{00000000-0005-0000-0000-0000F3980000}"/>
    <cellStyle name="Note 5 7 8 5 3" xfId="44498" xr:uid="{00000000-0005-0000-0000-0000F4980000}"/>
    <cellStyle name="Note 5 7 8 6" xfId="15464" xr:uid="{00000000-0005-0000-0000-0000F5980000}"/>
    <cellStyle name="Note 5 7 8 6 2" xfId="32899" xr:uid="{00000000-0005-0000-0000-0000F6980000}"/>
    <cellStyle name="Note 5 7 8 6 3" xfId="47352" xr:uid="{00000000-0005-0000-0000-0000F7980000}"/>
    <cellStyle name="Note 5 7 8 7" xfId="19617" xr:uid="{00000000-0005-0000-0000-0000F8980000}"/>
    <cellStyle name="Note 5 7 8 8" xfId="20626" xr:uid="{00000000-0005-0000-0000-0000F9980000}"/>
    <cellStyle name="Note 5 7 9" xfId="5268" xr:uid="{00000000-0005-0000-0000-0000FA980000}"/>
    <cellStyle name="Note 5 7 9 2" xfId="14576" xr:uid="{00000000-0005-0000-0000-0000FB980000}"/>
    <cellStyle name="Note 5 7 9 2 2" xfId="32011" xr:uid="{00000000-0005-0000-0000-0000FC980000}"/>
    <cellStyle name="Note 5 7 9 2 3" xfId="46464" xr:uid="{00000000-0005-0000-0000-0000FD980000}"/>
    <cellStyle name="Note 5 7 9 3" xfId="17037" xr:uid="{00000000-0005-0000-0000-0000FE980000}"/>
    <cellStyle name="Note 5 7 9 3 2" xfId="34472" xr:uid="{00000000-0005-0000-0000-0000FF980000}"/>
    <cellStyle name="Note 5 7 9 3 3" xfId="48925" xr:uid="{00000000-0005-0000-0000-000000990000}"/>
    <cellStyle name="Note 5 7 9 4" xfId="22704" xr:uid="{00000000-0005-0000-0000-000001990000}"/>
    <cellStyle name="Note 5 7 9 5" xfId="37157" xr:uid="{00000000-0005-0000-0000-000002990000}"/>
    <cellStyle name="Note 5 8" xfId="2777" xr:uid="{00000000-0005-0000-0000-000003990000}"/>
    <cellStyle name="Note 5 8 10" xfId="7750" xr:uid="{00000000-0005-0000-0000-000004990000}"/>
    <cellStyle name="Note 5 8 10 2" xfId="25185" xr:uid="{00000000-0005-0000-0000-000005990000}"/>
    <cellStyle name="Note 5 8 10 3" xfId="39638" xr:uid="{00000000-0005-0000-0000-000006990000}"/>
    <cellStyle name="Note 5 8 11" xfId="10191" xr:uid="{00000000-0005-0000-0000-000007990000}"/>
    <cellStyle name="Note 5 8 11 2" xfId="27626" xr:uid="{00000000-0005-0000-0000-000008990000}"/>
    <cellStyle name="Note 5 8 11 3" xfId="42079" xr:uid="{00000000-0005-0000-0000-000009990000}"/>
    <cellStyle name="Note 5 8 12" xfId="12611" xr:uid="{00000000-0005-0000-0000-00000A990000}"/>
    <cellStyle name="Note 5 8 12 2" xfId="30046" xr:uid="{00000000-0005-0000-0000-00000B990000}"/>
    <cellStyle name="Note 5 8 12 3" xfId="44499" xr:uid="{00000000-0005-0000-0000-00000C990000}"/>
    <cellStyle name="Note 5 8 13" xfId="19618" xr:uid="{00000000-0005-0000-0000-00000D990000}"/>
    <cellStyle name="Note 5 8 2" xfId="2778" xr:uid="{00000000-0005-0000-0000-00000E990000}"/>
    <cellStyle name="Note 5 8 2 2" xfId="2779" xr:uid="{00000000-0005-0000-0000-00000F990000}"/>
    <cellStyle name="Note 5 8 2 2 2" xfId="5290" xr:uid="{00000000-0005-0000-0000-000010990000}"/>
    <cellStyle name="Note 5 8 2 2 2 2" xfId="14593" xr:uid="{00000000-0005-0000-0000-000011990000}"/>
    <cellStyle name="Note 5 8 2 2 2 2 2" xfId="32028" xr:uid="{00000000-0005-0000-0000-000012990000}"/>
    <cellStyle name="Note 5 8 2 2 2 2 3" xfId="46481" xr:uid="{00000000-0005-0000-0000-000013990000}"/>
    <cellStyle name="Note 5 8 2 2 2 3" xfId="17054" xr:uid="{00000000-0005-0000-0000-000014990000}"/>
    <cellStyle name="Note 5 8 2 2 2 3 2" xfId="34489" xr:uid="{00000000-0005-0000-0000-000015990000}"/>
    <cellStyle name="Note 5 8 2 2 2 3 3" xfId="48942" xr:uid="{00000000-0005-0000-0000-000016990000}"/>
    <cellStyle name="Note 5 8 2 2 2 4" xfId="22726" xr:uid="{00000000-0005-0000-0000-000017990000}"/>
    <cellStyle name="Note 5 8 2 2 2 5" xfId="37179" xr:uid="{00000000-0005-0000-0000-000018990000}"/>
    <cellStyle name="Note 5 8 2 2 3" xfId="7752" xr:uid="{00000000-0005-0000-0000-000019990000}"/>
    <cellStyle name="Note 5 8 2 2 3 2" xfId="25187" xr:uid="{00000000-0005-0000-0000-00001A990000}"/>
    <cellStyle name="Note 5 8 2 2 3 3" xfId="39640" xr:uid="{00000000-0005-0000-0000-00001B990000}"/>
    <cellStyle name="Note 5 8 2 2 4" xfId="10193" xr:uid="{00000000-0005-0000-0000-00001C990000}"/>
    <cellStyle name="Note 5 8 2 2 4 2" xfId="27628" xr:uid="{00000000-0005-0000-0000-00001D990000}"/>
    <cellStyle name="Note 5 8 2 2 4 3" xfId="42081" xr:uid="{00000000-0005-0000-0000-00001E990000}"/>
    <cellStyle name="Note 5 8 2 2 5" xfId="12613" xr:uid="{00000000-0005-0000-0000-00001F990000}"/>
    <cellStyle name="Note 5 8 2 2 5 2" xfId="30048" xr:uid="{00000000-0005-0000-0000-000020990000}"/>
    <cellStyle name="Note 5 8 2 2 5 3" xfId="44501" xr:uid="{00000000-0005-0000-0000-000021990000}"/>
    <cellStyle name="Note 5 8 2 2 6" xfId="19620" xr:uid="{00000000-0005-0000-0000-000022990000}"/>
    <cellStyle name="Note 5 8 2 3" xfId="2780" xr:uid="{00000000-0005-0000-0000-000023990000}"/>
    <cellStyle name="Note 5 8 2 3 2" xfId="5291" xr:uid="{00000000-0005-0000-0000-000024990000}"/>
    <cellStyle name="Note 5 8 2 3 2 2" xfId="14594" xr:uid="{00000000-0005-0000-0000-000025990000}"/>
    <cellStyle name="Note 5 8 2 3 2 2 2" xfId="32029" xr:uid="{00000000-0005-0000-0000-000026990000}"/>
    <cellStyle name="Note 5 8 2 3 2 2 3" xfId="46482" xr:uid="{00000000-0005-0000-0000-000027990000}"/>
    <cellStyle name="Note 5 8 2 3 2 3" xfId="17055" xr:uid="{00000000-0005-0000-0000-000028990000}"/>
    <cellStyle name="Note 5 8 2 3 2 3 2" xfId="34490" xr:uid="{00000000-0005-0000-0000-000029990000}"/>
    <cellStyle name="Note 5 8 2 3 2 3 3" xfId="48943" xr:uid="{00000000-0005-0000-0000-00002A990000}"/>
    <cellStyle name="Note 5 8 2 3 2 4" xfId="22727" xr:uid="{00000000-0005-0000-0000-00002B990000}"/>
    <cellStyle name="Note 5 8 2 3 2 5" xfId="37180" xr:uid="{00000000-0005-0000-0000-00002C990000}"/>
    <cellStyle name="Note 5 8 2 3 3" xfId="7753" xr:uid="{00000000-0005-0000-0000-00002D990000}"/>
    <cellStyle name="Note 5 8 2 3 3 2" xfId="25188" xr:uid="{00000000-0005-0000-0000-00002E990000}"/>
    <cellStyle name="Note 5 8 2 3 3 3" xfId="39641" xr:uid="{00000000-0005-0000-0000-00002F990000}"/>
    <cellStyle name="Note 5 8 2 3 4" xfId="10194" xr:uid="{00000000-0005-0000-0000-000030990000}"/>
    <cellStyle name="Note 5 8 2 3 4 2" xfId="27629" xr:uid="{00000000-0005-0000-0000-000031990000}"/>
    <cellStyle name="Note 5 8 2 3 4 3" xfId="42082" xr:uid="{00000000-0005-0000-0000-000032990000}"/>
    <cellStyle name="Note 5 8 2 3 5" xfId="12614" xr:uid="{00000000-0005-0000-0000-000033990000}"/>
    <cellStyle name="Note 5 8 2 3 5 2" xfId="30049" xr:uid="{00000000-0005-0000-0000-000034990000}"/>
    <cellStyle name="Note 5 8 2 3 5 3" xfId="44502" xr:uid="{00000000-0005-0000-0000-000035990000}"/>
    <cellStyle name="Note 5 8 2 3 6" xfId="19621" xr:uid="{00000000-0005-0000-0000-000036990000}"/>
    <cellStyle name="Note 5 8 2 4" xfId="2781" xr:uid="{00000000-0005-0000-0000-000037990000}"/>
    <cellStyle name="Note 5 8 2 4 2" xfId="5292" xr:uid="{00000000-0005-0000-0000-000038990000}"/>
    <cellStyle name="Note 5 8 2 4 2 2" xfId="22728" xr:uid="{00000000-0005-0000-0000-000039990000}"/>
    <cellStyle name="Note 5 8 2 4 2 3" xfId="37181" xr:uid="{00000000-0005-0000-0000-00003A990000}"/>
    <cellStyle name="Note 5 8 2 4 3" xfId="7754" xr:uid="{00000000-0005-0000-0000-00003B990000}"/>
    <cellStyle name="Note 5 8 2 4 3 2" xfId="25189" xr:uid="{00000000-0005-0000-0000-00003C990000}"/>
    <cellStyle name="Note 5 8 2 4 3 3" xfId="39642" xr:uid="{00000000-0005-0000-0000-00003D990000}"/>
    <cellStyle name="Note 5 8 2 4 4" xfId="10195" xr:uid="{00000000-0005-0000-0000-00003E990000}"/>
    <cellStyle name="Note 5 8 2 4 4 2" xfId="27630" xr:uid="{00000000-0005-0000-0000-00003F990000}"/>
    <cellStyle name="Note 5 8 2 4 4 3" xfId="42083" xr:uid="{00000000-0005-0000-0000-000040990000}"/>
    <cellStyle name="Note 5 8 2 4 5" xfId="12615" xr:uid="{00000000-0005-0000-0000-000041990000}"/>
    <cellStyle name="Note 5 8 2 4 5 2" xfId="30050" xr:uid="{00000000-0005-0000-0000-000042990000}"/>
    <cellStyle name="Note 5 8 2 4 5 3" xfId="44503" xr:uid="{00000000-0005-0000-0000-000043990000}"/>
    <cellStyle name="Note 5 8 2 4 6" xfId="15465" xr:uid="{00000000-0005-0000-0000-000044990000}"/>
    <cellStyle name="Note 5 8 2 4 6 2" xfId="32900" xr:uid="{00000000-0005-0000-0000-000045990000}"/>
    <cellStyle name="Note 5 8 2 4 6 3" xfId="47353" xr:uid="{00000000-0005-0000-0000-000046990000}"/>
    <cellStyle name="Note 5 8 2 4 7" xfId="19622" xr:uid="{00000000-0005-0000-0000-000047990000}"/>
    <cellStyle name="Note 5 8 2 4 8" xfId="20627" xr:uid="{00000000-0005-0000-0000-000048990000}"/>
    <cellStyle name="Note 5 8 2 5" xfId="5289" xr:uid="{00000000-0005-0000-0000-000049990000}"/>
    <cellStyle name="Note 5 8 2 5 2" xfId="14592" xr:uid="{00000000-0005-0000-0000-00004A990000}"/>
    <cellStyle name="Note 5 8 2 5 2 2" xfId="32027" xr:uid="{00000000-0005-0000-0000-00004B990000}"/>
    <cellStyle name="Note 5 8 2 5 2 3" xfId="46480" xr:uid="{00000000-0005-0000-0000-00004C990000}"/>
    <cellStyle name="Note 5 8 2 5 3" xfId="17053" xr:uid="{00000000-0005-0000-0000-00004D990000}"/>
    <cellStyle name="Note 5 8 2 5 3 2" xfId="34488" xr:uid="{00000000-0005-0000-0000-00004E990000}"/>
    <cellStyle name="Note 5 8 2 5 3 3" xfId="48941" xr:uid="{00000000-0005-0000-0000-00004F990000}"/>
    <cellStyle name="Note 5 8 2 5 4" xfId="22725" xr:uid="{00000000-0005-0000-0000-000050990000}"/>
    <cellStyle name="Note 5 8 2 5 5" xfId="37178" xr:uid="{00000000-0005-0000-0000-000051990000}"/>
    <cellStyle name="Note 5 8 2 6" xfId="7751" xr:uid="{00000000-0005-0000-0000-000052990000}"/>
    <cellStyle name="Note 5 8 2 6 2" xfId="25186" xr:uid="{00000000-0005-0000-0000-000053990000}"/>
    <cellStyle name="Note 5 8 2 6 3" xfId="39639" xr:uid="{00000000-0005-0000-0000-000054990000}"/>
    <cellStyle name="Note 5 8 2 7" xfId="10192" xr:uid="{00000000-0005-0000-0000-000055990000}"/>
    <cellStyle name="Note 5 8 2 7 2" xfId="27627" xr:uid="{00000000-0005-0000-0000-000056990000}"/>
    <cellStyle name="Note 5 8 2 7 3" xfId="42080" xr:uid="{00000000-0005-0000-0000-000057990000}"/>
    <cellStyle name="Note 5 8 2 8" xfId="12612" xr:uid="{00000000-0005-0000-0000-000058990000}"/>
    <cellStyle name="Note 5 8 2 8 2" xfId="30047" xr:uid="{00000000-0005-0000-0000-000059990000}"/>
    <cellStyle name="Note 5 8 2 8 3" xfId="44500" xr:uid="{00000000-0005-0000-0000-00005A990000}"/>
    <cellStyle name="Note 5 8 2 9" xfId="19619" xr:uid="{00000000-0005-0000-0000-00005B990000}"/>
    <cellStyle name="Note 5 8 3" xfId="2782" xr:uid="{00000000-0005-0000-0000-00005C990000}"/>
    <cellStyle name="Note 5 8 3 2" xfId="2783" xr:uid="{00000000-0005-0000-0000-00005D990000}"/>
    <cellStyle name="Note 5 8 3 2 2" xfId="5294" xr:uid="{00000000-0005-0000-0000-00005E990000}"/>
    <cellStyle name="Note 5 8 3 2 2 2" xfId="14596" xr:uid="{00000000-0005-0000-0000-00005F990000}"/>
    <cellStyle name="Note 5 8 3 2 2 2 2" xfId="32031" xr:uid="{00000000-0005-0000-0000-000060990000}"/>
    <cellStyle name="Note 5 8 3 2 2 2 3" xfId="46484" xr:uid="{00000000-0005-0000-0000-000061990000}"/>
    <cellStyle name="Note 5 8 3 2 2 3" xfId="17057" xr:uid="{00000000-0005-0000-0000-000062990000}"/>
    <cellStyle name="Note 5 8 3 2 2 3 2" xfId="34492" xr:uid="{00000000-0005-0000-0000-000063990000}"/>
    <cellStyle name="Note 5 8 3 2 2 3 3" xfId="48945" xr:uid="{00000000-0005-0000-0000-000064990000}"/>
    <cellStyle name="Note 5 8 3 2 2 4" xfId="22730" xr:uid="{00000000-0005-0000-0000-000065990000}"/>
    <cellStyle name="Note 5 8 3 2 2 5" xfId="37183" xr:uid="{00000000-0005-0000-0000-000066990000}"/>
    <cellStyle name="Note 5 8 3 2 3" xfId="7756" xr:uid="{00000000-0005-0000-0000-000067990000}"/>
    <cellStyle name="Note 5 8 3 2 3 2" xfId="25191" xr:uid="{00000000-0005-0000-0000-000068990000}"/>
    <cellStyle name="Note 5 8 3 2 3 3" xfId="39644" xr:uid="{00000000-0005-0000-0000-000069990000}"/>
    <cellStyle name="Note 5 8 3 2 4" xfId="10197" xr:uid="{00000000-0005-0000-0000-00006A990000}"/>
    <cellStyle name="Note 5 8 3 2 4 2" xfId="27632" xr:uid="{00000000-0005-0000-0000-00006B990000}"/>
    <cellStyle name="Note 5 8 3 2 4 3" xfId="42085" xr:uid="{00000000-0005-0000-0000-00006C990000}"/>
    <cellStyle name="Note 5 8 3 2 5" xfId="12617" xr:uid="{00000000-0005-0000-0000-00006D990000}"/>
    <cellStyle name="Note 5 8 3 2 5 2" xfId="30052" xr:uid="{00000000-0005-0000-0000-00006E990000}"/>
    <cellStyle name="Note 5 8 3 2 5 3" xfId="44505" xr:uid="{00000000-0005-0000-0000-00006F990000}"/>
    <cellStyle name="Note 5 8 3 2 6" xfId="19624" xr:uid="{00000000-0005-0000-0000-000070990000}"/>
    <cellStyle name="Note 5 8 3 3" xfId="2784" xr:uid="{00000000-0005-0000-0000-000071990000}"/>
    <cellStyle name="Note 5 8 3 3 2" xfId="5295" xr:uid="{00000000-0005-0000-0000-000072990000}"/>
    <cellStyle name="Note 5 8 3 3 2 2" xfId="14597" xr:uid="{00000000-0005-0000-0000-000073990000}"/>
    <cellStyle name="Note 5 8 3 3 2 2 2" xfId="32032" xr:uid="{00000000-0005-0000-0000-000074990000}"/>
    <cellStyle name="Note 5 8 3 3 2 2 3" xfId="46485" xr:uid="{00000000-0005-0000-0000-000075990000}"/>
    <cellStyle name="Note 5 8 3 3 2 3" xfId="17058" xr:uid="{00000000-0005-0000-0000-000076990000}"/>
    <cellStyle name="Note 5 8 3 3 2 3 2" xfId="34493" xr:uid="{00000000-0005-0000-0000-000077990000}"/>
    <cellStyle name="Note 5 8 3 3 2 3 3" xfId="48946" xr:uid="{00000000-0005-0000-0000-000078990000}"/>
    <cellStyle name="Note 5 8 3 3 2 4" xfId="22731" xr:uid="{00000000-0005-0000-0000-000079990000}"/>
    <cellStyle name="Note 5 8 3 3 2 5" xfId="37184" xr:uid="{00000000-0005-0000-0000-00007A990000}"/>
    <cellStyle name="Note 5 8 3 3 3" xfId="7757" xr:uid="{00000000-0005-0000-0000-00007B990000}"/>
    <cellStyle name="Note 5 8 3 3 3 2" xfId="25192" xr:uid="{00000000-0005-0000-0000-00007C990000}"/>
    <cellStyle name="Note 5 8 3 3 3 3" xfId="39645" xr:uid="{00000000-0005-0000-0000-00007D990000}"/>
    <cellStyle name="Note 5 8 3 3 4" xfId="10198" xr:uid="{00000000-0005-0000-0000-00007E990000}"/>
    <cellStyle name="Note 5 8 3 3 4 2" xfId="27633" xr:uid="{00000000-0005-0000-0000-00007F990000}"/>
    <cellStyle name="Note 5 8 3 3 4 3" xfId="42086" xr:uid="{00000000-0005-0000-0000-000080990000}"/>
    <cellStyle name="Note 5 8 3 3 5" xfId="12618" xr:uid="{00000000-0005-0000-0000-000081990000}"/>
    <cellStyle name="Note 5 8 3 3 5 2" xfId="30053" xr:uid="{00000000-0005-0000-0000-000082990000}"/>
    <cellStyle name="Note 5 8 3 3 5 3" xfId="44506" xr:uid="{00000000-0005-0000-0000-000083990000}"/>
    <cellStyle name="Note 5 8 3 3 6" xfId="19625" xr:uid="{00000000-0005-0000-0000-000084990000}"/>
    <cellStyle name="Note 5 8 3 4" xfId="2785" xr:uid="{00000000-0005-0000-0000-000085990000}"/>
    <cellStyle name="Note 5 8 3 4 2" xfId="5296" xr:uid="{00000000-0005-0000-0000-000086990000}"/>
    <cellStyle name="Note 5 8 3 4 2 2" xfId="22732" xr:uid="{00000000-0005-0000-0000-000087990000}"/>
    <cellStyle name="Note 5 8 3 4 2 3" xfId="37185" xr:uid="{00000000-0005-0000-0000-000088990000}"/>
    <cellStyle name="Note 5 8 3 4 3" xfId="7758" xr:uid="{00000000-0005-0000-0000-000089990000}"/>
    <cellStyle name="Note 5 8 3 4 3 2" xfId="25193" xr:uid="{00000000-0005-0000-0000-00008A990000}"/>
    <cellStyle name="Note 5 8 3 4 3 3" xfId="39646" xr:uid="{00000000-0005-0000-0000-00008B990000}"/>
    <cellStyle name="Note 5 8 3 4 4" xfId="10199" xr:uid="{00000000-0005-0000-0000-00008C990000}"/>
    <cellStyle name="Note 5 8 3 4 4 2" xfId="27634" xr:uid="{00000000-0005-0000-0000-00008D990000}"/>
    <cellStyle name="Note 5 8 3 4 4 3" xfId="42087" xr:uid="{00000000-0005-0000-0000-00008E990000}"/>
    <cellStyle name="Note 5 8 3 4 5" xfId="12619" xr:uid="{00000000-0005-0000-0000-00008F990000}"/>
    <cellStyle name="Note 5 8 3 4 5 2" xfId="30054" xr:uid="{00000000-0005-0000-0000-000090990000}"/>
    <cellStyle name="Note 5 8 3 4 5 3" xfId="44507" xr:uid="{00000000-0005-0000-0000-000091990000}"/>
    <cellStyle name="Note 5 8 3 4 6" xfId="15466" xr:uid="{00000000-0005-0000-0000-000092990000}"/>
    <cellStyle name="Note 5 8 3 4 6 2" xfId="32901" xr:uid="{00000000-0005-0000-0000-000093990000}"/>
    <cellStyle name="Note 5 8 3 4 6 3" xfId="47354" xr:uid="{00000000-0005-0000-0000-000094990000}"/>
    <cellStyle name="Note 5 8 3 4 7" xfId="19626" xr:uid="{00000000-0005-0000-0000-000095990000}"/>
    <cellStyle name="Note 5 8 3 4 8" xfId="20628" xr:uid="{00000000-0005-0000-0000-000096990000}"/>
    <cellStyle name="Note 5 8 3 5" xfId="5293" xr:uid="{00000000-0005-0000-0000-000097990000}"/>
    <cellStyle name="Note 5 8 3 5 2" xfId="14595" xr:uid="{00000000-0005-0000-0000-000098990000}"/>
    <cellStyle name="Note 5 8 3 5 2 2" xfId="32030" xr:uid="{00000000-0005-0000-0000-000099990000}"/>
    <cellStyle name="Note 5 8 3 5 2 3" xfId="46483" xr:uid="{00000000-0005-0000-0000-00009A990000}"/>
    <cellStyle name="Note 5 8 3 5 3" xfId="17056" xr:uid="{00000000-0005-0000-0000-00009B990000}"/>
    <cellStyle name="Note 5 8 3 5 3 2" xfId="34491" xr:uid="{00000000-0005-0000-0000-00009C990000}"/>
    <cellStyle name="Note 5 8 3 5 3 3" xfId="48944" xr:uid="{00000000-0005-0000-0000-00009D990000}"/>
    <cellStyle name="Note 5 8 3 5 4" xfId="22729" xr:uid="{00000000-0005-0000-0000-00009E990000}"/>
    <cellStyle name="Note 5 8 3 5 5" xfId="37182" xr:uid="{00000000-0005-0000-0000-00009F990000}"/>
    <cellStyle name="Note 5 8 3 6" xfId="7755" xr:uid="{00000000-0005-0000-0000-0000A0990000}"/>
    <cellStyle name="Note 5 8 3 6 2" xfId="25190" xr:uid="{00000000-0005-0000-0000-0000A1990000}"/>
    <cellStyle name="Note 5 8 3 6 3" xfId="39643" xr:uid="{00000000-0005-0000-0000-0000A2990000}"/>
    <cellStyle name="Note 5 8 3 7" xfId="10196" xr:uid="{00000000-0005-0000-0000-0000A3990000}"/>
    <cellStyle name="Note 5 8 3 7 2" xfId="27631" xr:uid="{00000000-0005-0000-0000-0000A4990000}"/>
    <cellStyle name="Note 5 8 3 7 3" xfId="42084" xr:uid="{00000000-0005-0000-0000-0000A5990000}"/>
    <cellStyle name="Note 5 8 3 8" xfId="12616" xr:uid="{00000000-0005-0000-0000-0000A6990000}"/>
    <cellStyle name="Note 5 8 3 8 2" xfId="30051" xr:uid="{00000000-0005-0000-0000-0000A7990000}"/>
    <cellStyle name="Note 5 8 3 8 3" xfId="44504" xr:uid="{00000000-0005-0000-0000-0000A8990000}"/>
    <cellStyle name="Note 5 8 3 9" xfId="19623" xr:uid="{00000000-0005-0000-0000-0000A9990000}"/>
    <cellStyle name="Note 5 8 4" xfId="2786" xr:uid="{00000000-0005-0000-0000-0000AA990000}"/>
    <cellStyle name="Note 5 8 4 2" xfId="2787" xr:uid="{00000000-0005-0000-0000-0000AB990000}"/>
    <cellStyle name="Note 5 8 4 2 2" xfId="5298" xr:uid="{00000000-0005-0000-0000-0000AC990000}"/>
    <cellStyle name="Note 5 8 4 2 2 2" xfId="14599" xr:uid="{00000000-0005-0000-0000-0000AD990000}"/>
    <cellStyle name="Note 5 8 4 2 2 2 2" xfId="32034" xr:uid="{00000000-0005-0000-0000-0000AE990000}"/>
    <cellStyle name="Note 5 8 4 2 2 2 3" xfId="46487" xr:uid="{00000000-0005-0000-0000-0000AF990000}"/>
    <cellStyle name="Note 5 8 4 2 2 3" xfId="17060" xr:uid="{00000000-0005-0000-0000-0000B0990000}"/>
    <cellStyle name="Note 5 8 4 2 2 3 2" xfId="34495" xr:uid="{00000000-0005-0000-0000-0000B1990000}"/>
    <cellStyle name="Note 5 8 4 2 2 3 3" xfId="48948" xr:uid="{00000000-0005-0000-0000-0000B2990000}"/>
    <cellStyle name="Note 5 8 4 2 2 4" xfId="22734" xr:uid="{00000000-0005-0000-0000-0000B3990000}"/>
    <cellStyle name="Note 5 8 4 2 2 5" xfId="37187" xr:uid="{00000000-0005-0000-0000-0000B4990000}"/>
    <cellStyle name="Note 5 8 4 2 3" xfId="7760" xr:uid="{00000000-0005-0000-0000-0000B5990000}"/>
    <cellStyle name="Note 5 8 4 2 3 2" xfId="25195" xr:uid="{00000000-0005-0000-0000-0000B6990000}"/>
    <cellStyle name="Note 5 8 4 2 3 3" xfId="39648" xr:uid="{00000000-0005-0000-0000-0000B7990000}"/>
    <cellStyle name="Note 5 8 4 2 4" xfId="10201" xr:uid="{00000000-0005-0000-0000-0000B8990000}"/>
    <cellStyle name="Note 5 8 4 2 4 2" xfId="27636" xr:uid="{00000000-0005-0000-0000-0000B9990000}"/>
    <cellStyle name="Note 5 8 4 2 4 3" xfId="42089" xr:uid="{00000000-0005-0000-0000-0000BA990000}"/>
    <cellStyle name="Note 5 8 4 2 5" xfId="12621" xr:uid="{00000000-0005-0000-0000-0000BB990000}"/>
    <cellStyle name="Note 5 8 4 2 5 2" xfId="30056" xr:uid="{00000000-0005-0000-0000-0000BC990000}"/>
    <cellStyle name="Note 5 8 4 2 5 3" xfId="44509" xr:uid="{00000000-0005-0000-0000-0000BD990000}"/>
    <cellStyle name="Note 5 8 4 2 6" xfId="19628" xr:uid="{00000000-0005-0000-0000-0000BE990000}"/>
    <cellStyle name="Note 5 8 4 3" xfId="2788" xr:uid="{00000000-0005-0000-0000-0000BF990000}"/>
    <cellStyle name="Note 5 8 4 3 2" xfId="5299" xr:uid="{00000000-0005-0000-0000-0000C0990000}"/>
    <cellStyle name="Note 5 8 4 3 2 2" xfId="14600" xr:uid="{00000000-0005-0000-0000-0000C1990000}"/>
    <cellStyle name="Note 5 8 4 3 2 2 2" xfId="32035" xr:uid="{00000000-0005-0000-0000-0000C2990000}"/>
    <cellStyle name="Note 5 8 4 3 2 2 3" xfId="46488" xr:uid="{00000000-0005-0000-0000-0000C3990000}"/>
    <cellStyle name="Note 5 8 4 3 2 3" xfId="17061" xr:uid="{00000000-0005-0000-0000-0000C4990000}"/>
    <cellStyle name="Note 5 8 4 3 2 3 2" xfId="34496" xr:uid="{00000000-0005-0000-0000-0000C5990000}"/>
    <cellStyle name="Note 5 8 4 3 2 3 3" xfId="48949" xr:uid="{00000000-0005-0000-0000-0000C6990000}"/>
    <cellStyle name="Note 5 8 4 3 2 4" xfId="22735" xr:uid="{00000000-0005-0000-0000-0000C7990000}"/>
    <cellStyle name="Note 5 8 4 3 2 5" xfId="37188" xr:uid="{00000000-0005-0000-0000-0000C8990000}"/>
    <cellStyle name="Note 5 8 4 3 3" xfId="7761" xr:uid="{00000000-0005-0000-0000-0000C9990000}"/>
    <cellStyle name="Note 5 8 4 3 3 2" xfId="25196" xr:uid="{00000000-0005-0000-0000-0000CA990000}"/>
    <cellStyle name="Note 5 8 4 3 3 3" xfId="39649" xr:uid="{00000000-0005-0000-0000-0000CB990000}"/>
    <cellStyle name="Note 5 8 4 3 4" xfId="10202" xr:uid="{00000000-0005-0000-0000-0000CC990000}"/>
    <cellStyle name="Note 5 8 4 3 4 2" xfId="27637" xr:uid="{00000000-0005-0000-0000-0000CD990000}"/>
    <cellStyle name="Note 5 8 4 3 4 3" xfId="42090" xr:uid="{00000000-0005-0000-0000-0000CE990000}"/>
    <cellStyle name="Note 5 8 4 3 5" xfId="12622" xr:uid="{00000000-0005-0000-0000-0000CF990000}"/>
    <cellStyle name="Note 5 8 4 3 5 2" xfId="30057" xr:uid="{00000000-0005-0000-0000-0000D0990000}"/>
    <cellStyle name="Note 5 8 4 3 5 3" xfId="44510" xr:uid="{00000000-0005-0000-0000-0000D1990000}"/>
    <cellStyle name="Note 5 8 4 3 6" xfId="19629" xr:uid="{00000000-0005-0000-0000-0000D2990000}"/>
    <cellStyle name="Note 5 8 4 4" xfId="2789" xr:uid="{00000000-0005-0000-0000-0000D3990000}"/>
    <cellStyle name="Note 5 8 4 4 2" xfId="5300" xr:uid="{00000000-0005-0000-0000-0000D4990000}"/>
    <cellStyle name="Note 5 8 4 4 2 2" xfId="22736" xr:uid="{00000000-0005-0000-0000-0000D5990000}"/>
    <cellStyle name="Note 5 8 4 4 2 3" xfId="37189" xr:uid="{00000000-0005-0000-0000-0000D6990000}"/>
    <cellStyle name="Note 5 8 4 4 3" xfId="7762" xr:uid="{00000000-0005-0000-0000-0000D7990000}"/>
    <cellStyle name="Note 5 8 4 4 3 2" xfId="25197" xr:uid="{00000000-0005-0000-0000-0000D8990000}"/>
    <cellStyle name="Note 5 8 4 4 3 3" xfId="39650" xr:uid="{00000000-0005-0000-0000-0000D9990000}"/>
    <cellStyle name="Note 5 8 4 4 4" xfId="10203" xr:uid="{00000000-0005-0000-0000-0000DA990000}"/>
    <cellStyle name="Note 5 8 4 4 4 2" xfId="27638" xr:uid="{00000000-0005-0000-0000-0000DB990000}"/>
    <cellStyle name="Note 5 8 4 4 4 3" xfId="42091" xr:uid="{00000000-0005-0000-0000-0000DC990000}"/>
    <cellStyle name="Note 5 8 4 4 5" xfId="12623" xr:uid="{00000000-0005-0000-0000-0000DD990000}"/>
    <cellStyle name="Note 5 8 4 4 5 2" xfId="30058" xr:uid="{00000000-0005-0000-0000-0000DE990000}"/>
    <cellStyle name="Note 5 8 4 4 5 3" xfId="44511" xr:uid="{00000000-0005-0000-0000-0000DF990000}"/>
    <cellStyle name="Note 5 8 4 4 6" xfId="15467" xr:uid="{00000000-0005-0000-0000-0000E0990000}"/>
    <cellStyle name="Note 5 8 4 4 6 2" xfId="32902" xr:uid="{00000000-0005-0000-0000-0000E1990000}"/>
    <cellStyle name="Note 5 8 4 4 6 3" xfId="47355" xr:uid="{00000000-0005-0000-0000-0000E2990000}"/>
    <cellStyle name="Note 5 8 4 4 7" xfId="19630" xr:uid="{00000000-0005-0000-0000-0000E3990000}"/>
    <cellStyle name="Note 5 8 4 4 8" xfId="20629" xr:uid="{00000000-0005-0000-0000-0000E4990000}"/>
    <cellStyle name="Note 5 8 4 5" xfId="5297" xr:uid="{00000000-0005-0000-0000-0000E5990000}"/>
    <cellStyle name="Note 5 8 4 5 2" xfId="14598" xr:uid="{00000000-0005-0000-0000-0000E6990000}"/>
    <cellStyle name="Note 5 8 4 5 2 2" xfId="32033" xr:uid="{00000000-0005-0000-0000-0000E7990000}"/>
    <cellStyle name="Note 5 8 4 5 2 3" xfId="46486" xr:uid="{00000000-0005-0000-0000-0000E8990000}"/>
    <cellStyle name="Note 5 8 4 5 3" xfId="17059" xr:uid="{00000000-0005-0000-0000-0000E9990000}"/>
    <cellStyle name="Note 5 8 4 5 3 2" xfId="34494" xr:uid="{00000000-0005-0000-0000-0000EA990000}"/>
    <cellStyle name="Note 5 8 4 5 3 3" xfId="48947" xr:uid="{00000000-0005-0000-0000-0000EB990000}"/>
    <cellStyle name="Note 5 8 4 5 4" xfId="22733" xr:uid="{00000000-0005-0000-0000-0000EC990000}"/>
    <cellStyle name="Note 5 8 4 5 5" xfId="37186" xr:uid="{00000000-0005-0000-0000-0000ED990000}"/>
    <cellStyle name="Note 5 8 4 6" xfId="7759" xr:uid="{00000000-0005-0000-0000-0000EE990000}"/>
    <cellStyle name="Note 5 8 4 6 2" xfId="25194" xr:uid="{00000000-0005-0000-0000-0000EF990000}"/>
    <cellStyle name="Note 5 8 4 6 3" xfId="39647" xr:uid="{00000000-0005-0000-0000-0000F0990000}"/>
    <cellStyle name="Note 5 8 4 7" xfId="10200" xr:uid="{00000000-0005-0000-0000-0000F1990000}"/>
    <cellStyle name="Note 5 8 4 7 2" xfId="27635" xr:uid="{00000000-0005-0000-0000-0000F2990000}"/>
    <cellStyle name="Note 5 8 4 7 3" xfId="42088" xr:uid="{00000000-0005-0000-0000-0000F3990000}"/>
    <cellStyle name="Note 5 8 4 8" xfId="12620" xr:uid="{00000000-0005-0000-0000-0000F4990000}"/>
    <cellStyle name="Note 5 8 4 8 2" xfId="30055" xr:uid="{00000000-0005-0000-0000-0000F5990000}"/>
    <cellStyle name="Note 5 8 4 8 3" xfId="44508" xr:uid="{00000000-0005-0000-0000-0000F6990000}"/>
    <cellStyle name="Note 5 8 4 9" xfId="19627" xr:uid="{00000000-0005-0000-0000-0000F7990000}"/>
    <cellStyle name="Note 5 8 5" xfId="2790" xr:uid="{00000000-0005-0000-0000-0000F8990000}"/>
    <cellStyle name="Note 5 8 5 2" xfId="2791" xr:uid="{00000000-0005-0000-0000-0000F9990000}"/>
    <cellStyle name="Note 5 8 5 2 2" xfId="5302" xr:uid="{00000000-0005-0000-0000-0000FA990000}"/>
    <cellStyle name="Note 5 8 5 2 2 2" xfId="14602" xr:uid="{00000000-0005-0000-0000-0000FB990000}"/>
    <cellStyle name="Note 5 8 5 2 2 2 2" xfId="32037" xr:uid="{00000000-0005-0000-0000-0000FC990000}"/>
    <cellStyle name="Note 5 8 5 2 2 2 3" xfId="46490" xr:uid="{00000000-0005-0000-0000-0000FD990000}"/>
    <cellStyle name="Note 5 8 5 2 2 3" xfId="17063" xr:uid="{00000000-0005-0000-0000-0000FE990000}"/>
    <cellStyle name="Note 5 8 5 2 2 3 2" xfId="34498" xr:uid="{00000000-0005-0000-0000-0000FF990000}"/>
    <cellStyle name="Note 5 8 5 2 2 3 3" xfId="48951" xr:uid="{00000000-0005-0000-0000-0000009A0000}"/>
    <cellStyle name="Note 5 8 5 2 2 4" xfId="22738" xr:uid="{00000000-0005-0000-0000-0000019A0000}"/>
    <cellStyle name="Note 5 8 5 2 2 5" xfId="37191" xr:uid="{00000000-0005-0000-0000-0000029A0000}"/>
    <cellStyle name="Note 5 8 5 2 3" xfId="7764" xr:uid="{00000000-0005-0000-0000-0000039A0000}"/>
    <cellStyle name="Note 5 8 5 2 3 2" xfId="25199" xr:uid="{00000000-0005-0000-0000-0000049A0000}"/>
    <cellStyle name="Note 5 8 5 2 3 3" xfId="39652" xr:uid="{00000000-0005-0000-0000-0000059A0000}"/>
    <cellStyle name="Note 5 8 5 2 4" xfId="10205" xr:uid="{00000000-0005-0000-0000-0000069A0000}"/>
    <cellStyle name="Note 5 8 5 2 4 2" xfId="27640" xr:uid="{00000000-0005-0000-0000-0000079A0000}"/>
    <cellStyle name="Note 5 8 5 2 4 3" xfId="42093" xr:uid="{00000000-0005-0000-0000-0000089A0000}"/>
    <cellStyle name="Note 5 8 5 2 5" xfId="12625" xr:uid="{00000000-0005-0000-0000-0000099A0000}"/>
    <cellStyle name="Note 5 8 5 2 5 2" xfId="30060" xr:uid="{00000000-0005-0000-0000-00000A9A0000}"/>
    <cellStyle name="Note 5 8 5 2 5 3" xfId="44513" xr:uid="{00000000-0005-0000-0000-00000B9A0000}"/>
    <cellStyle name="Note 5 8 5 2 6" xfId="19632" xr:uid="{00000000-0005-0000-0000-00000C9A0000}"/>
    <cellStyle name="Note 5 8 5 3" xfId="2792" xr:uid="{00000000-0005-0000-0000-00000D9A0000}"/>
    <cellStyle name="Note 5 8 5 3 2" xfId="5303" xr:uid="{00000000-0005-0000-0000-00000E9A0000}"/>
    <cellStyle name="Note 5 8 5 3 2 2" xfId="14603" xr:uid="{00000000-0005-0000-0000-00000F9A0000}"/>
    <cellStyle name="Note 5 8 5 3 2 2 2" xfId="32038" xr:uid="{00000000-0005-0000-0000-0000109A0000}"/>
    <cellStyle name="Note 5 8 5 3 2 2 3" xfId="46491" xr:uid="{00000000-0005-0000-0000-0000119A0000}"/>
    <cellStyle name="Note 5 8 5 3 2 3" xfId="17064" xr:uid="{00000000-0005-0000-0000-0000129A0000}"/>
    <cellStyle name="Note 5 8 5 3 2 3 2" xfId="34499" xr:uid="{00000000-0005-0000-0000-0000139A0000}"/>
    <cellStyle name="Note 5 8 5 3 2 3 3" xfId="48952" xr:uid="{00000000-0005-0000-0000-0000149A0000}"/>
    <cellStyle name="Note 5 8 5 3 2 4" xfId="22739" xr:uid="{00000000-0005-0000-0000-0000159A0000}"/>
    <cellStyle name="Note 5 8 5 3 2 5" xfId="37192" xr:uid="{00000000-0005-0000-0000-0000169A0000}"/>
    <cellStyle name="Note 5 8 5 3 3" xfId="7765" xr:uid="{00000000-0005-0000-0000-0000179A0000}"/>
    <cellStyle name="Note 5 8 5 3 3 2" xfId="25200" xr:uid="{00000000-0005-0000-0000-0000189A0000}"/>
    <cellStyle name="Note 5 8 5 3 3 3" xfId="39653" xr:uid="{00000000-0005-0000-0000-0000199A0000}"/>
    <cellStyle name="Note 5 8 5 3 4" xfId="10206" xr:uid="{00000000-0005-0000-0000-00001A9A0000}"/>
    <cellStyle name="Note 5 8 5 3 4 2" xfId="27641" xr:uid="{00000000-0005-0000-0000-00001B9A0000}"/>
    <cellStyle name="Note 5 8 5 3 4 3" xfId="42094" xr:uid="{00000000-0005-0000-0000-00001C9A0000}"/>
    <cellStyle name="Note 5 8 5 3 5" xfId="12626" xr:uid="{00000000-0005-0000-0000-00001D9A0000}"/>
    <cellStyle name="Note 5 8 5 3 5 2" xfId="30061" xr:uid="{00000000-0005-0000-0000-00001E9A0000}"/>
    <cellStyle name="Note 5 8 5 3 5 3" xfId="44514" xr:uid="{00000000-0005-0000-0000-00001F9A0000}"/>
    <cellStyle name="Note 5 8 5 3 6" xfId="19633" xr:uid="{00000000-0005-0000-0000-0000209A0000}"/>
    <cellStyle name="Note 5 8 5 4" xfId="2793" xr:uid="{00000000-0005-0000-0000-0000219A0000}"/>
    <cellStyle name="Note 5 8 5 4 2" xfId="5304" xr:uid="{00000000-0005-0000-0000-0000229A0000}"/>
    <cellStyle name="Note 5 8 5 4 2 2" xfId="22740" xr:uid="{00000000-0005-0000-0000-0000239A0000}"/>
    <cellStyle name="Note 5 8 5 4 2 3" xfId="37193" xr:uid="{00000000-0005-0000-0000-0000249A0000}"/>
    <cellStyle name="Note 5 8 5 4 3" xfId="7766" xr:uid="{00000000-0005-0000-0000-0000259A0000}"/>
    <cellStyle name="Note 5 8 5 4 3 2" xfId="25201" xr:uid="{00000000-0005-0000-0000-0000269A0000}"/>
    <cellStyle name="Note 5 8 5 4 3 3" xfId="39654" xr:uid="{00000000-0005-0000-0000-0000279A0000}"/>
    <cellStyle name="Note 5 8 5 4 4" xfId="10207" xr:uid="{00000000-0005-0000-0000-0000289A0000}"/>
    <cellStyle name="Note 5 8 5 4 4 2" xfId="27642" xr:uid="{00000000-0005-0000-0000-0000299A0000}"/>
    <cellStyle name="Note 5 8 5 4 4 3" xfId="42095" xr:uid="{00000000-0005-0000-0000-00002A9A0000}"/>
    <cellStyle name="Note 5 8 5 4 5" xfId="12627" xr:uid="{00000000-0005-0000-0000-00002B9A0000}"/>
    <cellStyle name="Note 5 8 5 4 5 2" xfId="30062" xr:uid="{00000000-0005-0000-0000-00002C9A0000}"/>
    <cellStyle name="Note 5 8 5 4 5 3" xfId="44515" xr:uid="{00000000-0005-0000-0000-00002D9A0000}"/>
    <cellStyle name="Note 5 8 5 4 6" xfId="15468" xr:uid="{00000000-0005-0000-0000-00002E9A0000}"/>
    <cellStyle name="Note 5 8 5 4 6 2" xfId="32903" xr:uid="{00000000-0005-0000-0000-00002F9A0000}"/>
    <cellStyle name="Note 5 8 5 4 6 3" xfId="47356" xr:uid="{00000000-0005-0000-0000-0000309A0000}"/>
    <cellStyle name="Note 5 8 5 4 7" xfId="19634" xr:uid="{00000000-0005-0000-0000-0000319A0000}"/>
    <cellStyle name="Note 5 8 5 4 8" xfId="20630" xr:uid="{00000000-0005-0000-0000-0000329A0000}"/>
    <cellStyle name="Note 5 8 5 5" xfId="5301" xr:uid="{00000000-0005-0000-0000-0000339A0000}"/>
    <cellStyle name="Note 5 8 5 5 2" xfId="14601" xr:uid="{00000000-0005-0000-0000-0000349A0000}"/>
    <cellStyle name="Note 5 8 5 5 2 2" xfId="32036" xr:uid="{00000000-0005-0000-0000-0000359A0000}"/>
    <cellStyle name="Note 5 8 5 5 2 3" xfId="46489" xr:uid="{00000000-0005-0000-0000-0000369A0000}"/>
    <cellStyle name="Note 5 8 5 5 3" xfId="17062" xr:uid="{00000000-0005-0000-0000-0000379A0000}"/>
    <cellStyle name="Note 5 8 5 5 3 2" xfId="34497" xr:uid="{00000000-0005-0000-0000-0000389A0000}"/>
    <cellStyle name="Note 5 8 5 5 3 3" xfId="48950" xr:uid="{00000000-0005-0000-0000-0000399A0000}"/>
    <cellStyle name="Note 5 8 5 5 4" xfId="22737" xr:uid="{00000000-0005-0000-0000-00003A9A0000}"/>
    <cellStyle name="Note 5 8 5 5 5" xfId="37190" xr:uid="{00000000-0005-0000-0000-00003B9A0000}"/>
    <cellStyle name="Note 5 8 5 6" xfId="7763" xr:uid="{00000000-0005-0000-0000-00003C9A0000}"/>
    <cellStyle name="Note 5 8 5 6 2" xfId="25198" xr:uid="{00000000-0005-0000-0000-00003D9A0000}"/>
    <cellStyle name="Note 5 8 5 6 3" xfId="39651" xr:uid="{00000000-0005-0000-0000-00003E9A0000}"/>
    <cellStyle name="Note 5 8 5 7" xfId="10204" xr:uid="{00000000-0005-0000-0000-00003F9A0000}"/>
    <cellStyle name="Note 5 8 5 7 2" xfId="27639" xr:uid="{00000000-0005-0000-0000-0000409A0000}"/>
    <cellStyle name="Note 5 8 5 7 3" xfId="42092" xr:uid="{00000000-0005-0000-0000-0000419A0000}"/>
    <cellStyle name="Note 5 8 5 8" xfId="12624" xr:uid="{00000000-0005-0000-0000-0000429A0000}"/>
    <cellStyle name="Note 5 8 5 8 2" xfId="30059" xr:uid="{00000000-0005-0000-0000-0000439A0000}"/>
    <cellStyle name="Note 5 8 5 8 3" xfId="44512" xr:uid="{00000000-0005-0000-0000-0000449A0000}"/>
    <cellStyle name="Note 5 8 5 9" xfId="19631" xr:uid="{00000000-0005-0000-0000-0000459A0000}"/>
    <cellStyle name="Note 5 8 6" xfId="2794" xr:uid="{00000000-0005-0000-0000-0000469A0000}"/>
    <cellStyle name="Note 5 8 6 2" xfId="5305" xr:uid="{00000000-0005-0000-0000-0000479A0000}"/>
    <cellStyle name="Note 5 8 6 2 2" xfId="14604" xr:uid="{00000000-0005-0000-0000-0000489A0000}"/>
    <cellStyle name="Note 5 8 6 2 2 2" xfId="32039" xr:uid="{00000000-0005-0000-0000-0000499A0000}"/>
    <cellStyle name="Note 5 8 6 2 2 3" xfId="46492" xr:uid="{00000000-0005-0000-0000-00004A9A0000}"/>
    <cellStyle name="Note 5 8 6 2 3" xfId="17065" xr:uid="{00000000-0005-0000-0000-00004B9A0000}"/>
    <cellStyle name="Note 5 8 6 2 3 2" xfId="34500" xr:uid="{00000000-0005-0000-0000-00004C9A0000}"/>
    <cellStyle name="Note 5 8 6 2 3 3" xfId="48953" xr:uid="{00000000-0005-0000-0000-00004D9A0000}"/>
    <cellStyle name="Note 5 8 6 2 4" xfId="22741" xr:uid="{00000000-0005-0000-0000-00004E9A0000}"/>
    <cellStyle name="Note 5 8 6 2 5" xfId="37194" xr:uid="{00000000-0005-0000-0000-00004F9A0000}"/>
    <cellStyle name="Note 5 8 6 3" xfId="7767" xr:uid="{00000000-0005-0000-0000-0000509A0000}"/>
    <cellStyle name="Note 5 8 6 3 2" xfId="25202" xr:uid="{00000000-0005-0000-0000-0000519A0000}"/>
    <cellStyle name="Note 5 8 6 3 3" xfId="39655" xr:uid="{00000000-0005-0000-0000-0000529A0000}"/>
    <cellStyle name="Note 5 8 6 4" xfId="10208" xr:uid="{00000000-0005-0000-0000-0000539A0000}"/>
    <cellStyle name="Note 5 8 6 4 2" xfId="27643" xr:uid="{00000000-0005-0000-0000-0000549A0000}"/>
    <cellStyle name="Note 5 8 6 4 3" xfId="42096" xr:uid="{00000000-0005-0000-0000-0000559A0000}"/>
    <cellStyle name="Note 5 8 6 5" xfId="12628" xr:uid="{00000000-0005-0000-0000-0000569A0000}"/>
    <cellStyle name="Note 5 8 6 5 2" xfId="30063" xr:uid="{00000000-0005-0000-0000-0000579A0000}"/>
    <cellStyle name="Note 5 8 6 5 3" xfId="44516" xr:uid="{00000000-0005-0000-0000-0000589A0000}"/>
    <cellStyle name="Note 5 8 6 6" xfId="19635" xr:uid="{00000000-0005-0000-0000-0000599A0000}"/>
    <cellStyle name="Note 5 8 7" xfId="2795" xr:uid="{00000000-0005-0000-0000-00005A9A0000}"/>
    <cellStyle name="Note 5 8 7 2" xfId="5306" xr:uid="{00000000-0005-0000-0000-00005B9A0000}"/>
    <cellStyle name="Note 5 8 7 2 2" xfId="14605" xr:uid="{00000000-0005-0000-0000-00005C9A0000}"/>
    <cellStyle name="Note 5 8 7 2 2 2" xfId="32040" xr:uid="{00000000-0005-0000-0000-00005D9A0000}"/>
    <cellStyle name="Note 5 8 7 2 2 3" xfId="46493" xr:uid="{00000000-0005-0000-0000-00005E9A0000}"/>
    <cellStyle name="Note 5 8 7 2 3" xfId="17066" xr:uid="{00000000-0005-0000-0000-00005F9A0000}"/>
    <cellStyle name="Note 5 8 7 2 3 2" xfId="34501" xr:uid="{00000000-0005-0000-0000-0000609A0000}"/>
    <cellStyle name="Note 5 8 7 2 3 3" xfId="48954" xr:uid="{00000000-0005-0000-0000-0000619A0000}"/>
    <cellStyle name="Note 5 8 7 2 4" xfId="22742" xr:uid="{00000000-0005-0000-0000-0000629A0000}"/>
    <cellStyle name="Note 5 8 7 2 5" xfId="37195" xr:uid="{00000000-0005-0000-0000-0000639A0000}"/>
    <cellStyle name="Note 5 8 7 3" xfId="7768" xr:uid="{00000000-0005-0000-0000-0000649A0000}"/>
    <cellStyle name="Note 5 8 7 3 2" xfId="25203" xr:uid="{00000000-0005-0000-0000-0000659A0000}"/>
    <cellStyle name="Note 5 8 7 3 3" xfId="39656" xr:uid="{00000000-0005-0000-0000-0000669A0000}"/>
    <cellStyle name="Note 5 8 7 4" xfId="10209" xr:uid="{00000000-0005-0000-0000-0000679A0000}"/>
    <cellStyle name="Note 5 8 7 4 2" xfId="27644" xr:uid="{00000000-0005-0000-0000-0000689A0000}"/>
    <cellStyle name="Note 5 8 7 4 3" xfId="42097" xr:uid="{00000000-0005-0000-0000-0000699A0000}"/>
    <cellStyle name="Note 5 8 7 5" xfId="12629" xr:uid="{00000000-0005-0000-0000-00006A9A0000}"/>
    <cellStyle name="Note 5 8 7 5 2" xfId="30064" xr:uid="{00000000-0005-0000-0000-00006B9A0000}"/>
    <cellStyle name="Note 5 8 7 5 3" xfId="44517" xr:uid="{00000000-0005-0000-0000-00006C9A0000}"/>
    <cellStyle name="Note 5 8 7 6" xfId="19636" xr:uid="{00000000-0005-0000-0000-00006D9A0000}"/>
    <cellStyle name="Note 5 8 8" xfId="2796" xr:uid="{00000000-0005-0000-0000-00006E9A0000}"/>
    <cellStyle name="Note 5 8 8 2" xfId="5307" xr:uid="{00000000-0005-0000-0000-00006F9A0000}"/>
    <cellStyle name="Note 5 8 8 2 2" xfId="22743" xr:uid="{00000000-0005-0000-0000-0000709A0000}"/>
    <cellStyle name="Note 5 8 8 2 3" xfId="37196" xr:uid="{00000000-0005-0000-0000-0000719A0000}"/>
    <cellStyle name="Note 5 8 8 3" xfId="7769" xr:uid="{00000000-0005-0000-0000-0000729A0000}"/>
    <cellStyle name="Note 5 8 8 3 2" xfId="25204" xr:uid="{00000000-0005-0000-0000-0000739A0000}"/>
    <cellStyle name="Note 5 8 8 3 3" xfId="39657" xr:uid="{00000000-0005-0000-0000-0000749A0000}"/>
    <cellStyle name="Note 5 8 8 4" xfId="10210" xr:uid="{00000000-0005-0000-0000-0000759A0000}"/>
    <cellStyle name="Note 5 8 8 4 2" xfId="27645" xr:uid="{00000000-0005-0000-0000-0000769A0000}"/>
    <cellStyle name="Note 5 8 8 4 3" xfId="42098" xr:uid="{00000000-0005-0000-0000-0000779A0000}"/>
    <cellStyle name="Note 5 8 8 5" xfId="12630" xr:uid="{00000000-0005-0000-0000-0000789A0000}"/>
    <cellStyle name="Note 5 8 8 5 2" xfId="30065" xr:uid="{00000000-0005-0000-0000-0000799A0000}"/>
    <cellStyle name="Note 5 8 8 5 3" xfId="44518" xr:uid="{00000000-0005-0000-0000-00007A9A0000}"/>
    <cellStyle name="Note 5 8 8 6" xfId="15469" xr:uid="{00000000-0005-0000-0000-00007B9A0000}"/>
    <cellStyle name="Note 5 8 8 6 2" xfId="32904" xr:uid="{00000000-0005-0000-0000-00007C9A0000}"/>
    <cellStyle name="Note 5 8 8 6 3" xfId="47357" xr:uid="{00000000-0005-0000-0000-00007D9A0000}"/>
    <cellStyle name="Note 5 8 8 7" xfId="19637" xr:uid="{00000000-0005-0000-0000-00007E9A0000}"/>
    <cellStyle name="Note 5 8 8 8" xfId="20631" xr:uid="{00000000-0005-0000-0000-00007F9A0000}"/>
    <cellStyle name="Note 5 8 9" xfId="5288" xr:uid="{00000000-0005-0000-0000-0000809A0000}"/>
    <cellStyle name="Note 5 8 9 2" xfId="14591" xr:uid="{00000000-0005-0000-0000-0000819A0000}"/>
    <cellStyle name="Note 5 8 9 2 2" xfId="32026" xr:uid="{00000000-0005-0000-0000-0000829A0000}"/>
    <cellStyle name="Note 5 8 9 2 3" xfId="46479" xr:uid="{00000000-0005-0000-0000-0000839A0000}"/>
    <cellStyle name="Note 5 8 9 3" xfId="17052" xr:uid="{00000000-0005-0000-0000-0000849A0000}"/>
    <cellStyle name="Note 5 8 9 3 2" xfId="34487" xr:uid="{00000000-0005-0000-0000-0000859A0000}"/>
    <cellStyle name="Note 5 8 9 3 3" xfId="48940" xr:uid="{00000000-0005-0000-0000-0000869A0000}"/>
    <cellStyle name="Note 5 8 9 4" xfId="22724" xr:uid="{00000000-0005-0000-0000-0000879A0000}"/>
    <cellStyle name="Note 5 8 9 5" xfId="37177" xr:uid="{00000000-0005-0000-0000-0000889A0000}"/>
    <cellStyle name="Note 5 9" xfId="2797" xr:uid="{00000000-0005-0000-0000-0000899A0000}"/>
    <cellStyle name="Note 5 9 10" xfId="7770" xr:uid="{00000000-0005-0000-0000-00008A9A0000}"/>
    <cellStyle name="Note 5 9 10 2" xfId="25205" xr:uid="{00000000-0005-0000-0000-00008B9A0000}"/>
    <cellStyle name="Note 5 9 10 3" xfId="39658" xr:uid="{00000000-0005-0000-0000-00008C9A0000}"/>
    <cellStyle name="Note 5 9 11" xfId="10211" xr:uid="{00000000-0005-0000-0000-00008D9A0000}"/>
    <cellStyle name="Note 5 9 11 2" xfId="27646" xr:uid="{00000000-0005-0000-0000-00008E9A0000}"/>
    <cellStyle name="Note 5 9 11 3" xfId="42099" xr:uid="{00000000-0005-0000-0000-00008F9A0000}"/>
    <cellStyle name="Note 5 9 12" xfId="12631" xr:uid="{00000000-0005-0000-0000-0000909A0000}"/>
    <cellStyle name="Note 5 9 12 2" xfId="30066" xr:uid="{00000000-0005-0000-0000-0000919A0000}"/>
    <cellStyle name="Note 5 9 12 3" xfId="44519" xr:uid="{00000000-0005-0000-0000-0000929A0000}"/>
    <cellStyle name="Note 5 9 13" xfId="19638" xr:uid="{00000000-0005-0000-0000-0000939A0000}"/>
    <cellStyle name="Note 5 9 2" xfId="2798" xr:uid="{00000000-0005-0000-0000-0000949A0000}"/>
    <cellStyle name="Note 5 9 2 2" xfId="2799" xr:uid="{00000000-0005-0000-0000-0000959A0000}"/>
    <cellStyle name="Note 5 9 2 2 2" xfId="5310" xr:uid="{00000000-0005-0000-0000-0000969A0000}"/>
    <cellStyle name="Note 5 9 2 2 2 2" xfId="14608" xr:uid="{00000000-0005-0000-0000-0000979A0000}"/>
    <cellStyle name="Note 5 9 2 2 2 2 2" xfId="32043" xr:uid="{00000000-0005-0000-0000-0000989A0000}"/>
    <cellStyle name="Note 5 9 2 2 2 2 3" xfId="46496" xr:uid="{00000000-0005-0000-0000-0000999A0000}"/>
    <cellStyle name="Note 5 9 2 2 2 3" xfId="17069" xr:uid="{00000000-0005-0000-0000-00009A9A0000}"/>
    <cellStyle name="Note 5 9 2 2 2 3 2" xfId="34504" xr:uid="{00000000-0005-0000-0000-00009B9A0000}"/>
    <cellStyle name="Note 5 9 2 2 2 3 3" xfId="48957" xr:uid="{00000000-0005-0000-0000-00009C9A0000}"/>
    <cellStyle name="Note 5 9 2 2 2 4" xfId="22746" xr:uid="{00000000-0005-0000-0000-00009D9A0000}"/>
    <cellStyle name="Note 5 9 2 2 2 5" xfId="37199" xr:uid="{00000000-0005-0000-0000-00009E9A0000}"/>
    <cellStyle name="Note 5 9 2 2 3" xfId="7772" xr:uid="{00000000-0005-0000-0000-00009F9A0000}"/>
    <cellStyle name="Note 5 9 2 2 3 2" xfId="25207" xr:uid="{00000000-0005-0000-0000-0000A09A0000}"/>
    <cellStyle name="Note 5 9 2 2 3 3" xfId="39660" xr:uid="{00000000-0005-0000-0000-0000A19A0000}"/>
    <cellStyle name="Note 5 9 2 2 4" xfId="10213" xr:uid="{00000000-0005-0000-0000-0000A29A0000}"/>
    <cellStyle name="Note 5 9 2 2 4 2" xfId="27648" xr:uid="{00000000-0005-0000-0000-0000A39A0000}"/>
    <cellStyle name="Note 5 9 2 2 4 3" xfId="42101" xr:uid="{00000000-0005-0000-0000-0000A49A0000}"/>
    <cellStyle name="Note 5 9 2 2 5" xfId="12633" xr:uid="{00000000-0005-0000-0000-0000A59A0000}"/>
    <cellStyle name="Note 5 9 2 2 5 2" xfId="30068" xr:uid="{00000000-0005-0000-0000-0000A69A0000}"/>
    <cellStyle name="Note 5 9 2 2 5 3" xfId="44521" xr:uid="{00000000-0005-0000-0000-0000A79A0000}"/>
    <cellStyle name="Note 5 9 2 2 6" xfId="19640" xr:uid="{00000000-0005-0000-0000-0000A89A0000}"/>
    <cellStyle name="Note 5 9 2 3" xfId="2800" xr:uid="{00000000-0005-0000-0000-0000A99A0000}"/>
    <cellStyle name="Note 5 9 2 3 2" xfId="5311" xr:uid="{00000000-0005-0000-0000-0000AA9A0000}"/>
    <cellStyle name="Note 5 9 2 3 2 2" xfId="14609" xr:uid="{00000000-0005-0000-0000-0000AB9A0000}"/>
    <cellStyle name="Note 5 9 2 3 2 2 2" xfId="32044" xr:uid="{00000000-0005-0000-0000-0000AC9A0000}"/>
    <cellStyle name="Note 5 9 2 3 2 2 3" xfId="46497" xr:uid="{00000000-0005-0000-0000-0000AD9A0000}"/>
    <cellStyle name="Note 5 9 2 3 2 3" xfId="17070" xr:uid="{00000000-0005-0000-0000-0000AE9A0000}"/>
    <cellStyle name="Note 5 9 2 3 2 3 2" xfId="34505" xr:uid="{00000000-0005-0000-0000-0000AF9A0000}"/>
    <cellStyle name="Note 5 9 2 3 2 3 3" xfId="48958" xr:uid="{00000000-0005-0000-0000-0000B09A0000}"/>
    <cellStyle name="Note 5 9 2 3 2 4" xfId="22747" xr:uid="{00000000-0005-0000-0000-0000B19A0000}"/>
    <cellStyle name="Note 5 9 2 3 2 5" xfId="37200" xr:uid="{00000000-0005-0000-0000-0000B29A0000}"/>
    <cellStyle name="Note 5 9 2 3 3" xfId="7773" xr:uid="{00000000-0005-0000-0000-0000B39A0000}"/>
    <cellStyle name="Note 5 9 2 3 3 2" xfId="25208" xr:uid="{00000000-0005-0000-0000-0000B49A0000}"/>
    <cellStyle name="Note 5 9 2 3 3 3" xfId="39661" xr:uid="{00000000-0005-0000-0000-0000B59A0000}"/>
    <cellStyle name="Note 5 9 2 3 4" xfId="10214" xr:uid="{00000000-0005-0000-0000-0000B69A0000}"/>
    <cellStyle name="Note 5 9 2 3 4 2" xfId="27649" xr:uid="{00000000-0005-0000-0000-0000B79A0000}"/>
    <cellStyle name="Note 5 9 2 3 4 3" xfId="42102" xr:uid="{00000000-0005-0000-0000-0000B89A0000}"/>
    <cellStyle name="Note 5 9 2 3 5" xfId="12634" xr:uid="{00000000-0005-0000-0000-0000B99A0000}"/>
    <cellStyle name="Note 5 9 2 3 5 2" xfId="30069" xr:uid="{00000000-0005-0000-0000-0000BA9A0000}"/>
    <cellStyle name="Note 5 9 2 3 5 3" xfId="44522" xr:uid="{00000000-0005-0000-0000-0000BB9A0000}"/>
    <cellStyle name="Note 5 9 2 3 6" xfId="19641" xr:uid="{00000000-0005-0000-0000-0000BC9A0000}"/>
    <cellStyle name="Note 5 9 2 4" xfId="2801" xr:uid="{00000000-0005-0000-0000-0000BD9A0000}"/>
    <cellStyle name="Note 5 9 2 4 2" xfId="5312" xr:uid="{00000000-0005-0000-0000-0000BE9A0000}"/>
    <cellStyle name="Note 5 9 2 4 2 2" xfId="22748" xr:uid="{00000000-0005-0000-0000-0000BF9A0000}"/>
    <cellStyle name="Note 5 9 2 4 2 3" xfId="37201" xr:uid="{00000000-0005-0000-0000-0000C09A0000}"/>
    <cellStyle name="Note 5 9 2 4 3" xfId="7774" xr:uid="{00000000-0005-0000-0000-0000C19A0000}"/>
    <cellStyle name="Note 5 9 2 4 3 2" xfId="25209" xr:uid="{00000000-0005-0000-0000-0000C29A0000}"/>
    <cellStyle name="Note 5 9 2 4 3 3" xfId="39662" xr:uid="{00000000-0005-0000-0000-0000C39A0000}"/>
    <cellStyle name="Note 5 9 2 4 4" xfId="10215" xr:uid="{00000000-0005-0000-0000-0000C49A0000}"/>
    <cellStyle name="Note 5 9 2 4 4 2" xfId="27650" xr:uid="{00000000-0005-0000-0000-0000C59A0000}"/>
    <cellStyle name="Note 5 9 2 4 4 3" xfId="42103" xr:uid="{00000000-0005-0000-0000-0000C69A0000}"/>
    <cellStyle name="Note 5 9 2 4 5" xfId="12635" xr:uid="{00000000-0005-0000-0000-0000C79A0000}"/>
    <cellStyle name="Note 5 9 2 4 5 2" xfId="30070" xr:uid="{00000000-0005-0000-0000-0000C89A0000}"/>
    <cellStyle name="Note 5 9 2 4 5 3" xfId="44523" xr:uid="{00000000-0005-0000-0000-0000C99A0000}"/>
    <cellStyle name="Note 5 9 2 4 6" xfId="15470" xr:uid="{00000000-0005-0000-0000-0000CA9A0000}"/>
    <cellStyle name="Note 5 9 2 4 6 2" xfId="32905" xr:uid="{00000000-0005-0000-0000-0000CB9A0000}"/>
    <cellStyle name="Note 5 9 2 4 6 3" xfId="47358" xr:uid="{00000000-0005-0000-0000-0000CC9A0000}"/>
    <cellStyle name="Note 5 9 2 4 7" xfId="19642" xr:uid="{00000000-0005-0000-0000-0000CD9A0000}"/>
    <cellStyle name="Note 5 9 2 4 8" xfId="20632" xr:uid="{00000000-0005-0000-0000-0000CE9A0000}"/>
    <cellStyle name="Note 5 9 2 5" xfId="5309" xr:uid="{00000000-0005-0000-0000-0000CF9A0000}"/>
    <cellStyle name="Note 5 9 2 5 2" xfId="14607" xr:uid="{00000000-0005-0000-0000-0000D09A0000}"/>
    <cellStyle name="Note 5 9 2 5 2 2" xfId="32042" xr:uid="{00000000-0005-0000-0000-0000D19A0000}"/>
    <cellStyle name="Note 5 9 2 5 2 3" xfId="46495" xr:uid="{00000000-0005-0000-0000-0000D29A0000}"/>
    <cellStyle name="Note 5 9 2 5 3" xfId="17068" xr:uid="{00000000-0005-0000-0000-0000D39A0000}"/>
    <cellStyle name="Note 5 9 2 5 3 2" xfId="34503" xr:uid="{00000000-0005-0000-0000-0000D49A0000}"/>
    <cellStyle name="Note 5 9 2 5 3 3" xfId="48956" xr:uid="{00000000-0005-0000-0000-0000D59A0000}"/>
    <cellStyle name="Note 5 9 2 5 4" xfId="22745" xr:uid="{00000000-0005-0000-0000-0000D69A0000}"/>
    <cellStyle name="Note 5 9 2 5 5" xfId="37198" xr:uid="{00000000-0005-0000-0000-0000D79A0000}"/>
    <cellStyle name="Note 5 9 2 6" xfId="7771" xr:uid="{00000000-0005-0000-0000-0000D89A0000}"/>
    <cellStyle name="Note 5 9 2 6 2" xfId="25206" xr:uid="{00000000-0005-0000-0000-0000D99A0000}"/>
    <cellStyle name="Note 5 9 2 6 3" xfId="39659" xr:uid="{00000000-0005-0000-0000-0000DA9A0000}"/>
    <cellStyle name="Note 5 9 2 7" xfId="10212" xr:uid="{00000000-0005-0000-0000-0000DB9A0000}"/>
    <cellStyle name="Note 5 9 2 7 2" xfId="27647" xr:uid="{00000000-0005-0000-0000-0000DC9A0000}"/>
    <cellStyle name="Note 5 9 2 7 3" xfId="42100" xr:uid="{00000000-0005-0000-0000-0000DD9A0000}"/>
    <cellStyle name="Note 5 9 2 8" xfId="12632" xr:uid="{00000000-0005-0000-0000-0000DE9A0000}"/>
    <cellStyle name="Note 5 9 2 8 2" xfId="30067" xr:uid="{00000000-0005-0000-0000-0000DF9A0000}"/>
    <cellStyle name="Note 5 9 2 8 3" xfId="44520" xr:uid="{00000000-0005-0000-0000-0000E09A0000}"/>
    <cellStyle name="Note 5 9 2 9" xfId="19639" xr:uid="{00000000-0005-0000-0000-0000E19A0000}"/>
    <cellStyle name="Note 5 9 3" xfId="2802" xr:uid="{00000000-0005-0000-0000-0000E29A0000}"/>
    <cellStyle name="Note 5 9 3 2" xfId="2803" xr:uid="{00000000-0005-0000-0000-0000E39A0000}"/>
    <cellStyle name="Note 5 9 3 2 2" xfId="5314" xr:uid="{00000000-0005-0000-0000-0000E49A0000}"/>
    <cellStyle name="Note 5 9 3 2 2 2" xfId="14611" xr:uid="{00000000-0005-0000-0000-0000E59A0000}"/>
    <cellStyle name="Note 5 9 3 2 2 2 2" xfId="32046" xr:uid="{00000000-0005-0000-0000-0000E69A0000}"/>
    <cellStyle name="Note 5 9 3 2 2 2 3" xfId="46499" xr:uid="{00000000-0005-0000-0000-0000E79A0000}"/>
    <cellStyle name="Note 5 9 3 2 2 3" xfId="17072" xr:uid="{00000000-0005-0000-0000-0000E89A0000}"/>
    <cellStyle name="Note 5 9 3 2 2 3 2" xfId="34507" xr:uid="{00000000-0005-0000-0000-0000E99A0000}"/>
    <cellStyle name="Note 5 9 3 2 2 3 3" xfId="48960" xr:uid="{00000000-0005-0000-0000-0000EA9A0000}"/>
    <cellStyle name="Note 5 9 3 2 2 4" xfId="22750" xr:uid="{00000000-0005-0000-0000-0000EB9A0000}"/>
    <cellStyle name="Note 5 9 3 2 2 5" xfId="37203" xr:uid="{00000000-0005-0000-0000-0000EC9A0000}"/>
    <cellStyle name="Note 5 9 3 2 3" xfId="7776" xr:uid="{00000000-0005-0000-0000-0000ED9A0000}"/>
    <cellStyle name="Note 5 9 3 2 3 2" xfId="25211" xr:uid="{00000000-0005-0000-0000-0000EE9A0000}"/>
    <cellStyle name="Note 5 9 3 2 3 3" xfId="39664" xr:uid="{00000000-0005-0000-0000-0000EF9A0000}"/>
    <cellStyle name="Note 5 9 3 2 4" xfId="10217" xr:uid="{00000000-0005-0000-0000-0000F09A0000}"/>
    <cellStyle name="Note 5 9 3 2 4 2" xfId="27652" xr:uid="{00000000-0005-0000-0000-0000F19A0000}"/>
    <cellStyle name="Note 5 9 3 2 4 3" xfId="42105" xr:uid="{00000000-0005-0000-0000-0000F29A0000}"/>
    <cellStyle name="Note 5 9 3 2 5" xfId="12637" xr:uid="{00000000-0005-0000-0000-0000F39A0000}"/>
    <cellStyle name="Note 5 9 3 2 5 2" xfId="30072" xr:uid="{00000000-0005-0000-0000-0000F49A0000}"/>
    <cellStyle name="Note 5 9 3 2 5 3" xfId="44525" xr:uid="{00000000-0005-0000-0000-0000F59A0000}"/>
    <cellStyle name="Note 5 9 3 2 6" xfId="19644" xr:uid="{00000000-0005-0000-0000-0000F69A0000}"/>
    <cellStyle name="Note 5 9 3 3" xfId="2804" xr:uid="{00000000-0005-0000-0000-0000F79A0000}"/>
    <cellStyle name="Note 5 9 3 3 2" xfId="5315" xr:uid="{00000000-0005-0000-0000-0000F89A0000}"/>
    <cellStyle name="Note 5 9 3 3 2 2" xfId="14612" xr:uid="{00000000-0005-0000-0000-0000F99A0000}"/>
    <cellStyle name="Note 5 9 3 3 2 2 2" xfId="32047" xr:uid="{00000000-0005-0000-0000-0000FA9A0000}"/>
    <cellStyle name="Note 5 9 3 3 2 2 3" xfId="46500" xr:uid="{00000000-0005-0000-0000-0000FB9A0000}"/>
    <cellStyle name="Note 5 9 3 3 2 3" xfId="17073" xr:uid="{00000000-0005-0000-0000-0000FC9A0000}"/>
    <cellStyle name="Note 5 9 3 3 2 3 2" xfId="34508" xr:uid="{00000000-0005-0000-0000-0000FD9A0000}"/>
    <cellStyle name="Note 5 9 3 3 2 3 3" xfId="48961" xr:uid="{00000000-0005-0000-0000-0000FE9A0000}"/>
    <cellStyle name="Note 5 9 3 3 2 4" xfId="22751" xr:uid="{00000000-0005-0000-0000-0000FF9A0000}"/>
    <cellStyle name="Note 5 9 3 3 2 5" xfId="37204" xr:uid="{00000000-0005-0000-0000-0000009B0000}"/>
    <cellStyle name="Note 5 9 3 3 3" xfId="7777" xr:uid="{00000000-0005-0000-0000-0000019B0000}"/>
    <cellStyle name="Note 5 9 3 3 3 2" xfId="25212" xr:uid="{00000000-0005-0000-0000-0000029B0000}"/>
    <cellStyle name="Note 5 9 3 3 3 3" xfId="39665" xr:uid="{00000000-0005-0000-0000-0000039B0000}"/>
    <cellStyle name="Note 5 9 3 3 4" xfId="10218" xr:uid="{00000000-0005-0000-0000-0000049B0000}"/>
    <cellStyle name="Note 5 9 3 3 4 2" xfId="27653" xr:uid="{00000000-0005-0000-0000-0000059B0000}"/>
    <cellStyle name="Note 5 9 3 3 4 3" xfId="42106" xr:uid="{00000000-0005-0000-0000-0000069B0000}"/>
    <cellStyle name="Note 5 9 3 3 5" xfId="12638" xr:uid="{00000000-0005-0000-0000-0000079B0000}"/>
    <cellStyle name="Note 5 9 3 3 5 2" xfId="30073" xr:uid="{00000000-0005-0000-0000-0000089B0000}"/>
    <cellStyle name="Note 5 9 3 3 5 3" xfId="44526" xr:uid="{00000000-0005-0000-0000-0000099B0000}"/>
    <cellStyle name="Note 5 9 3 3 6" xfId="19645" xr:uid="{00000000-0005-0000-0000-00000A9B0000}"/>
    <cellStyle name="Note 5 9 3 4" xfId="2805" xr:uid="{00000000-0005-0000-0000-00000B9B0000}"/>
    <cellStyle name="Note 5 9 3 4 2" xfId="5316" xr:uid="{00000000-0005-0000-0000-00000C9B0000}"/>
    <cellStyle name="Note 5 9 3 4 2 2" xfId="22752" xr:uid="{00000000-0005-0000-0000-00000D9B0000}"/>
    <cellStyle name="Note 5 9 3 4 2 3" xfId="37205" xr:uid="{00000000-0005-0000-0000-00000E9B0000}"/>
    <cellStyle name="Note 5 9 3 4 3" xfId="7778" xr:uid="{00000000-0005-0000-0000-00000F9B0000}"/>
    <cellStyle name="Note 5 9 3 4 3 2" xfId="25213" xr:uid="{00000000-0005-0000-0000-0000109B0000}"/>
    <cellStyle name="Note 5 9 3 4 3 3" xfId="39666" xr:uid="{00000000-0005-0000-0000-0000119B0000}"/>
    <cellStyle name="Note 5 9 3 4 4" xfId="10219" xr:uid="{00000000-0005-0000-0000-0000129B0000}"/>
    <cellStyle name="Note 5 9 3 4 4 2" xfId="27654" xr:uid="{00000000-0005-0000-0000-0000139B0000}"/>
    <cellStyle name="Note 5 9 3 4 4 3" xfId="42107" xr:uid="{00000000-0005-0000-0000-0000149B0000}"/>
    <cellStyle name="Note 5 9 3 4 5" xfId="12639" xr:uid="{00000000-0005-0000-0000-0000159B0000}"/>
    <cellStyle name="Note 5 9 3 4 5 2" xfId="30074" xr:uid="{00000000-0005-0000-0000-0000169B0000}"/>
    <cellStyle name="Note 5 9 3 4 5 3" xfId="44527" xr:uid="{00000000-0005-0000-0000-0000179B0000}"/>
    <cellStyle name="Note 5 9 3 4 6" xfId="15471" xr:uid="{00000000-0005-0000-0000-0000189B0000}"/>
    <cellStyle name="Note 5 9 3 4 6 2" xfId="32906" xr:uid="{00000000-0005-0000-0000-0000199B0000}"/>
    <cellStyle name="Note 5 9 3 4 6 3" xfId="47359" xr:uid="{00000000-0005-0000-0000-00001A9B0000}"/>
    <cellStyle name="Note 5 9 3 4 7" xfId="19646" xr:uid="{00000000-0005-0000-0000-00001B9B0000}"/>
    <cellStyle name="Note 5 9 3 4 8" xfId="20633" xr:uid="{00000000-0005-0000-0000-00001C9B0000}"/>
    <cellStyle name="Note 5 9 3 5" xfId="5313" xr:uid="{00000000-0005-0000-0000-00001D9B0000}"/>
    <cellStyle name="Note 5 9 3 5 2" xfId="14610" xr:uid="{00000000-0005-0000-0000-00001E9B0000}"/>
    <cellStyle name="Note 5 9 3 5 2 2" xfId="32045" xr:uid="{00000000-0005-0000-0000-00001F9B0000}"/>
    <cellStyle name="Note 5 9 3 5 2 3" xfId="46498" xr:uid="{00000000-0005-0000-0000-0000209B0000}"/>
    <cellStyle name="Note 5 9 3 5 3" xfId="17071" xr:uid="{00000000-0005-0000-0000-0000219B0000}"/>
    <cellStyle name="Note 5 9 3 5 3 2" xfId="34506" xr:uid="{00000000-0005-0000-0000-0000229B0000}"/>
    <cellStyle name="Note 5 9 3 5 3 3" xfId="48959" xr:uid="{00000000-0005-0000-0000-0000239B0000}"/>
    <cellStyle name="Note 5 9 3 5 4" xfId="22749" xr:uid="{00000000-0005-0000-0000-0000249B0000}"/>
    <cellStyle name="Note 5 9 3 5 5" xfId="37202" xr:uid="{00000000-0005-0000-0000-0000259B0000}"/>
    <cellStyle name="Note 5 9 3 6" xfId="7775" xr:uid="{00000000-0005-0000-0000-0000269B0000}"/>
    <cellStyle name="Note 5 9 3 6 2" xfId="25210" xr:uid="{00000000-0005-0000-0000-0000279B0000}"/>
    <cellStyle name="Note 5 9 3 6 3" xfId="39663" xr:uid="{00000000-0005-0000-0000-0000289B0000}"/>
    <cellStyle name="Note 5 9 3 7" xfId="10216" xr:uid="{00000000-0005-0000-0000-0000299B0000}"/>
    <cellStyle name="Note 5 9 3 7 2" xfId="27651" xr:uid="{00000000-0005-0000-0000-00002A9B0000}"/>
    <cellStyle name="Note 5 9 3 7 3" xfId="42104" xr:uid="{00000000-0005-0000-0000-00002B9B0000}"/>
    <cellStyle name="Note 5 9 3 8" xfId="12636" xr:uid="{00000000-0005-0000-0000-00002C9B0000}"/>
    <cellStyle name="Note 5 9 3 8 2" xfId="30071" xr:uid="{00000000-0005-0000-0000-00002D9B0000}"/>
    <cellStyle name="Note 5 9 3 8 3" xfId="44524" xr:uid="{00000000-0005-0000-0000-00002E9B0000}"/>
    <cellStyle name="Note 5 9 3 9" xfId="19643" xr:uid="{00000000-0005-0000-0000-00002F9B0000}"/>
    <cellStyle name="Note 5 9 4" xfId="2806" xr:uid="{00000000-0005-0000-0000-0000309B0000}"/>
    <cellStyle name="Note 5 9 4 2" xfId="2807" xr:uid="{00000000-0005-0000-0000-0000319B0000}"/>
    <cellStyle name="Note 5 9 4 2 2" xfId="5318" xr:uid="{00000000-0005-0000-0000-0000329B0000}"/>
    <cellStyle name="Note 5 9 4 2 2 2" xfId="14614" xr:uid="{00000000-0005-0000-0000-0000339B0000}"/>
    <cellStyle name="Note 5 9 4 2 2 2 2" xfId="32049" xr:uid="{00000000-0005-0000-0000-0000349B0000}"/>
    <cellStyle name="Note 5 9 4 2 2 2 3" xfId="46502" xr:uid="{00000000-0005-0000-0000-0000359B0000}"/>
    <cellStyle name="Note 5 9 4 2 2 3" xfId="17075" xr:uid="{00000000-0005-0000-0000-0000369B0000}"/>
    <cellStyle name="Note 5 9 4 2 2 3 2" xfId="34510" xr:uid="{00000000-0005-0000-0000-0000379B0000}"/>
    <cellStyle name="Note 5 9 4 2 2 3 3" xfId="48963" xr:uid="{00000000-0005-0000-0000-0000389B0000}"/>
    <cellStyle name="Note 5 9 4 2 2 4" xfId="22754" xr:uid="{00000000-0005-0000-0000-0000399B0000}"/>
    <cellStyle name="Note 5 9 4 2 2 5" xfId="37207" xr:uid="{00000000-0005-0000-0000-00003A9B0000}"/>
    <cellStyle name="Note 5 9 4 2 3" xfId="7780" xr:uid="{00000000-0005-0000-0000-00003B9B0000}"/>
    <cellStyle name="Note 5 9 4 2 3 2" xfId="25215" xr:uid="{00000000-0005-0000-0000-00003C9B0000}"/>
    <cellStyle name="Note 5 9 4 2 3 3" xfId="39668" xr:uid="{00000000-0005-0000-0000-00003D9B0000}"/>
    <cellStyle name="Note 5 9 4 2 4" xfId="10221" xr:uid="{00000000-0005-0000-0000-00003E9B0000}"/>
    <cellStyle name="Note 5 9 4 2 4 2" xfId="27656" xr:uid="{00000000-0005-0000-0000-00003F9B0000}"/>
    <cellStyle name="Note 5 9 4 2 4 3" xfId="42109" xr:uid="{00000000-0005-0000-0000-0000409B0000}"/>
    <cellStyle name="Note 5 9 4 2 5" xfId="12641" xr:uid="{00000000-0005-0000-0000-0000419B0000}"/>
    <cellStyle name="Note 5 9 4 2 5 2" xfId="30076" xr:uid="{00000000-0005-0000-0000-0000429B0000}"/>
    <cellStyle name="Note 5 9 4 2 5 3" xfId="44529" xr:uid="{00000000-0005-0000-0000-0000439B0000}"/>
    <cellStyle name="Note 5 9 4 2 6" xfId="19648" xr:uid="{00000000-0005-0000-0000-0000449B0000}"/>
    <cellStyle name="Note 5 9 4 3" xfId="2808" xr:uid="{00000000-0005-0000-0000-0000459B0000}"/>
    <cellStyle name="Note 5 9 4 3 2" xfId="5319" xr:uid="{00000000-0005-0000-0000-0000469B0000}"/>
    <cellStyle name="Note 5 9 4 3 2 2" xfId="14615" xr:uid="{00000000-0005-0000-0000-0000479B0000}"/>
    <cellStyle name="Note 5 9 4 3 2 2 2" xfId="32050" xr:uid="{00000000-0005-0000-0000-0000489B0000}"/>
    <cellStyle name="Note 5 9 4 3 2 2 3" xfId="46503" xr:uid="{00000000-0005-0000-0000-0000499B0000}"/>
    <cellStyle name="Note 5 9 4 3 2 3" xfId="17076" xr:uid="{00000000-0005-0000-0000-00004A9B0000}"/>
    <cellStyle name="Note 5 9 4 3 2 3 2" xfId="34511" xr:uid="{00000000-0005-0000-0000-00004B9B0000}"/>
    <cellStyle name="Note 5 9 4 3 2 3 3" xfId="48964" xr:uid="{00000000-0005-0000-0000-00004C9B0000}"/>
    <cellStyle name="Note 5 9 4 3 2 4" xfId="22755" xr:uid="{00000000-0005-0000-0000-00004D9B0000}"/>
    <cellStyle name="Note 5 9 4 3 2 5" xfId="37208" xr:uid="{00000000-0005-0000-0000-00004E9B0000}"/>
    <cellStyle name="Note 5 9 4 3 3" xfId="7781" xr:uid="{00000000-0005-0000-0000-00004F9B0000}"/>
    <cellStyle name="Note 5 9 4 3 3 2" xfId="25216" xr:uid="{00000000-0005-0000-0000-0000509B0000}"/>
    <cellStyle name="Note 5 9 4 3 3 3" xfId="39669" xr:uid="{00000000-0005-0000-0000-0000519B0000}"/>
    <cellStyle name="Note 5 9 4 3 4" xfId="10222" xr:uid="{00000000-0005-0000-0000-0000529B0000}"/>
    <cellStyle name="Note 5 9 4 3 4 2" xfId="27657" xr:uid="{00000000-0005-0000-0000-0000539B0000}"/>
    <cellStyle name="Note 5 9 4 3 4 3" xfId="42110" xr:uid="{00000000-0005-0000-0000-0000549B0000}"/>
    <cellStyle name="Note 5 9 4 3 5" xfId="12642" xr:uid="{00000000-0005-0000-0000-0000559B0000}"/>
    <cellStyle name="Note 5 9 4 3 5 2" xfId="30077" xr:uid="{00000000-0005-0000-0000-0000569B0000}"/>
    <cellStyle name="Note 5 9 4 3 5 3" xfId="44530" xr:uid="{00000000-0005-0000-0000-0000579B0000}"/>
    <cellStyle name="Note 5 9 4 3 6" xfId="19649" xr:uid="{00000000-0005-0000-0000-0000589B0000}"/>
    <cellStyle name="Note 5 9 4 4" xfId="2809" xr:uid="{00000000-0005-0000-0000-0000599B0000}"/>
    <cellStyle name="Note 5 9 4 4 2" xfId="5320" xr:uid="{00000000-0005-0000-0000-00005A9B0000}"/>
    <cellStyle name="Note 5 9 4 4 2 2" xfId="22756" xr:uid="{00000000-0005-0000-0000-00005B9B0000}"/>
    <cellStyle name="Note 5 9 4 4 2 3" xfId="37209" xr:uid="{00000000-0005-0000-0000-00005C9B0000}"/>
    <cellStyle name="Note 5 9 4 4 3" xfId="7782" xr:uid="{00000000-0005-0000-0000-00005D9B0000}"/>
    <cellStyle name="Note 5 9 4 4 3 2" xfId="25217" xr:uid="{00000000-0005-0000-0000-00005E9B0000}"/>
    <cellStyle name="Note 5 9 4 4 3 3" xfId="39670" xr:uid="{00000000-0005-0000-0000-00005F9B0000}"/>
    <cellStyle name="Note 5 9 4 4 4" xfId="10223" xr:uid="{00000000-0005-0000-0000-0000609B0000}"/>
    <cellStyle name="Note 5 9 4 4 4 2" xfId="27658" xr:uid="{00000000-0005-0000-0000-0000619B0000}"/>
    <cellStyle name="Note 5 9 4 4 4 3" xfId="42111" xr:uid="{00000000-0005-0000-0000-0000629B0000}"/>
    <cellStyle name="Note 5 9 4 4 5" xfId="12643" xr:uid="{00000000-0005-0000-0000-0000639B0000}"/>
    <cellStyle name="Note 5 9 4 4 5 2" xfId="30078" xr:uid="{00000000-0005-0000-0000-0000649B0000}"/>
    <cellStyle name="Note 5 9 4 4 5 3" xfId="44531" xr:uid="{00000000-0005-0000-0000-0000659B0000}"/>
    <cellStyle name="Note 5 9 4 4 6" xfId="15472" xr:uid="{00000000-0005-0000-0000-0000669B0000}"/>
    <cellStyle name="Note 5 9 4 4 6 2" xfId="32907" xr:uid="{00000000-0005-0000-0000-0000679B0000}"/>
    <cellStyle name="Note 5 9 4 4 6 3" xfId="47360" xr:uid="{00000000-0005-0000-0000-0000689B0000}"/>
    <cellStyle name="Note 5 9 4 4 7" xfId="19650" xr:uid="{00000000-0005-0000-0000-0000699B0000}"/>
    <cellStyle name="Note 5 9 4 4 8" xfId="20634" xr:uid="{00000000-0005-0000-0000-00006A9B0000}"/>
    <cellStyle name="Note 5 9 4 5" xfId="5317" xr:uid="{00000000-0005-0000-0000-00006B9B0000}"/>
    <cellStyle name="Note 5 9 4 5 2" xfId="14613" xr:uid="{00000000-0005-0000-0000-00006C9B0000}"/>
    <cellStyle name="Note 5 9 4 5 2 2" xfId="32048" xr:uid="{00000000-0005-0000-0000-00006D9B0000}"/>
    <cellStyle name="Note 5 9 4 5 2 3" xfId="46501" xr:uid="{00000000-0005-0000-0000-00006E9B0000}"/>
    <cellStyle name="Note 5 9 4 5 3" xfId="17074" xr:uid="{00000000-0005-0000-0000-00006F9B0000}"/>
    <cellStyle name="Note 5 9 4 5 3 2" xfId="34509" xr:uid="{00000000-0005-0000-0000-0000709B0000}"/>
    <cellStyle name="Note 5 9 4 5 3 3" xfId="48962" xr:uid="{00000000-0005-0000-0000-0000719B0000}"/>
    <cellStyle name="Note 5 9 4 5 4" xfId="22753" xr:uid="{00000000-0005-0000-0000-0000729B0000}"/>
    <cellStyle name="Note 5 9 4 5 5" xfId="37206" xr:uid="{00000000-0005-0000-0000-0000739B0000}"/>
    <cellStyle name="Note 5 9 4 6" xfId="7779" xr:uid="{00000000-0005-0000-0000-0000749B0000}"/>
    <cellStyle name="Note 5 9 4 6 2" xfId="25214" xr:uid="{00000000-0005-0000-0000-0000759B0000}"/>
    <cellStyle name="Note 5 9 4 6 3" xfId="39667" xr:uid="{00000000-0005-0000-0000-0000769B0000}"/>
    <cellStyle name="Note 5 9 4 7" xfId="10220" xr:uid="{00000000-0005-0000-0000-0000779B0000}"/>
    <cellStyle name="Note 5 9 4 7 2" xfId="27655" xr:uid="{00000000-0005-0000-0000-0000789B0000}"/>
    <cellStyle name="Note 5 9 4 7 3" xfId="42108" xr:uid="{00000000-0005-0000-0000-0000799B0000}"/>
    <cellStyle name="Note 5 9 4 8" xfId="12640" xr:uid="{00000000-0005-0000-0000-00007A9B0000}"/>
    <cellStyle name="Note 5 9 4 8 2" xfId="30075" xr:uid="{00000000-0005-0000-0000-00007B9B0000}"/>
    <cellStyle name="Note 5 9 4 8 3" xfId="44528" xr:uid="{00000000-0005-0000-0000-00007C9B0000}"/>
    <cellStyle name="Note 5 9 4 9" xfId="19647" xr:uid="{00000000-0005-0000-0000-00007D9B0000}"/>
    <cellStyle name="Note 5 9 5" xfId="2810" xr:uid="{00000000-0005-0000-0000-00007E9B0000}"/>
    <cellStyle name="Note 5 9 5 2" xfId="2811" xr:uid="{00000000-0005-0000-0000-00007F9B0000}"/>
    <cellStyle name="Note 5 9 5 2 2" xfId="5322" xr:uid="{00000000-0005-0000-0000-0000809B0000}"/>
    <cellStyle name="Note 5 9 5 2 2 2" xfId="14617" xr:uid="{00000000-0005-0000-0000-0000819B0000}"/>
    <cellStyle name="Note 5 9 5 2 2 2 2" xfId="32052" xr:uid="{00000000-0005-0000-0000-0000829B0000}"/>
    <cellStyle name="Note 5 9 5 2 2 2 3" xfId="46505" xr:uid="{00000000-0005-0000-0000-0000839B0000}"/>
    <cellStyle name="Note 5 9 5 2 2 3" xfId="17078" xr:uid="{00000000-0005-0000-0000-0000849B0000}"/>
    <cellStyle name="Note 5 9 5 2 2 3 2" xfId="34513" xr:uid="{00000000-0005-0000-0000-0000859B0000}"/>
    <cellStyle name="Note 5 9 5 2 2 3 3" xfId="48966" xr:uid="{00000000-0005-0000-0000-0000869B0000}"/>
    <cellStyle name="Note 5 9 5 2 2 4" xfId="22758" xr:uid="{00000000-0005-0000-0000-0000879B0000}"/>
    <cellStyle name="Note 5 9 5 2 2 5" xfId="37211" xr:uid="{00000000-0005-0000-0000-0000889B0000}"/>
    <cellStyle name="Note 5 9 5 2 3" xfId="7784" xr:uid="{00000000-0005-0000-0000-0000899B0000}"/>
    <cellStyle name="Note 5 9 5 2 3 2" xfId="25219" xr:uid="{00000000-0005-0000-0000-00008A9B0000}"/>
    <cellStyle name="Note 5 9 5 2 3 3" xfId="39672" xr:uid="{00000000-0005-0000-0000-00008B9B0000}"/>
    <cellStyle name="Note 5 9 5 2 4" xfId="10225" xr:uid="{00000000-0005-0000-0000-00008C9B0000}"/>
    <cellStyle name="Note 5 9 5 2 4 2" xfId="27660" xr:uid="{00000000-0005-0000-0000-00008D9B0000}"/>
    <cellStyle name="Note 5 9 5 2 4 3" xfId="42113" xr:uid="{00000000-0005-0000-0000-00008E9B0000}"/>
    <cellStyle name="Note 5 9 5 2 5" xfId="12645" xr:uid="{00000000-0005-0000-0000-00008F9B0000}"/>
    <cellStyle name="Note 5 9 5 2 5 2" xfId="30080" xr:uid="{00000000-0005-0000-0000-0000909B0000}"/>
    <cellStyle name="Note 5 9 5 2 5 3" xfId="44533" xr:uid="{00000000-0005-0000-0000-0000919B0000}"/>
    <cellStyle name="Note 5 9 5 2 6" xfId="19652" xr:uid="{00000000-0005-0000-0000-0000929B0000}"/>
    <cellStyle name="Note 5 9 5 3" xfId="2812" xr:uid="{00000000-0005-0000-0000-0000939B0000}"/>
    <cellStyle name="Note 5 9 5 3 2" xfId="5323" xr:uid="{00000000-0005-0000-0000-0000949B0000}"/>
    <cellStyle name="Note 5 9 5 3 2 2" xfId="14618" xr:uid="{00000000-0005-0000-0000-0000959B0000}"/>
    <cellStyle name="Note 5 9 5 3 2 2 2" xfId="32053" xr:uid="{00000000-0005-0000-0000-0000969B0000}"/>
    <cellStyle name="Note 5 9 5 3 2 2 3" xfId="46506" xr:uid="{00000000-0005-0000-0000-0000979B0000}"/>
    <cellStyle name="Note 5 9 5 3 2 3" xfId="17079" xr:uid="{00000000-0005-0000-0000-0000989B0000}"/>
    <cellStyle name="Note 5 9 5 3 2 3 2" xfId="34514" xr:uid="{00000000-0005-0000-0000-0000999B0000}"/>
    <cellStyle name="Note 5 9 5 3 2 3 3" xfId="48967" xr:uid="{00000000-0005-0000-0000-00009A9B0000}"/>
    <cellStyle name="Note 5 9 5 3 2 4" xfId="22759" xr:uid="{00000000-0005-0000-0000-00009B9B0000}"/>
    <cellStyle name="Note 5 9 5 3 2 5" xfId="37212" xr:uid="{00000000-0005-0000-0000-00009C9B0000}"/>
    <cellStyle name="Note 5 9 5 3 3" xfId="7785" xr:uid="{00000000-0005-0000-0000-00009D9B0000}"/>
    <cellStyle name="Note 5 9 5 3 3 2" xfId="25220" xr:uid="{00000000-0005-0000-0000-00009E9B0000}"/>
    <cellStyle name="Note 5 9 5 3 3 3" xfId="39673" xr:uid="{00000000-0005-0000-0000-00009F9B0000}"/>
    <cellStyle name="Note 5 9 5 3 4" xfId="10226" xr:uid="{00000000-0005-0000-0000-0000A09B0000}"/>
    <cellStyle name="Note 5 9 5 3 4 2" xfId="27661" xr:uid="{00000000-0005-0000-0000-0000A19B0000}"/>
    <cellStyle name="Note 5 9 5 3 4 3" xfId="42114" xr:uid="{00000000-0005-0000-0000-0000A29B0000}"/>
    <cellStyle name="Note 5 9 5 3 5" xfId="12646" xr:uid="{00000000-0005-0000-0000-0000A39B0000}"/>
    <cellStyle name="Note 5 9 5 3 5 2" xfId="30081" xr:uid="{00000000-0005-0000-0000-0000A49B0000}"/>
    <cellStyle name="Note 5 9 5 3 5 3" xfId="44534" xr:uid="{00000000-0005-0000-0000-0000A59B0000}"/>
    <cellStyle name="Note 5 9 5 3 6" xfId="19653" xr:uid="{00000000-0005-0000-0000-0000A69B0000}"/>
    <cellStyle name="Note 5 9 5 4" xfId="2813" xr:uid="{00000000-0005-0000-0000-0000A79B0000}"/>
    <cellStyle name="Note 5 9 5 4 2" xfId="5324" xr:uid="{00000000-0005-0000-0000-0000A89B0000}"/>
    <cellStyle name="Note 5 9 5 4 2 2" xfId="22760" xr:uid="{00000000-0005-0000-0000-0000A99B0000}"/>
    <cellStyle name="Note 5 9 5 4 2 3" xfId="37213" xr:uid="{00000000-0005-0000-0000-0000AA9B0000}"/>
    <cellStyle name="Note 5 9 5 4 3" xfId="7786" xr:uid="{00000000-0005-0000-0000-0000AB9B0000}"/>
    <cellStyle name="Note 5 9 5 4 3 2" xfId="25221" xr:uid="{00000000-0005-0000-0000-0000AC9B0000}"/>
    <cellStyle name="Note 5 9 5 4 3 3" xfId="39674" xr:uid="{00000000-0005-0000-0000-0000AD9B0000}"/>
    <cellStyle name="Note 5 9 5 4 4" xfId="10227" xr:uid="{00000000-0005-0000-0000-0000AE9B0000}"/>
    <cellStyle name="Note 5 9 5 4 4 2" xfId="27662" xr:uid="{00000000-0005-0000-0000-0000AF9B0000}"/>
    <cellStyle name="Note 5 9 5 4 4 3" xfId="42115" xr:uid="{00000000-0005-0000-0000-0000B09B0000}"/>
    <cellStyle name="Note 5 9 5 4 5" xfId="12647" xr:uid="{00000000-0005-0000-0000-0000B19B0000}"/>
    <cellStyle name="Note 5 9 5 4 5 2" xfId="30082" xr:uid="{00000000-0005-0000-0000-0000B29B0000}"/>
    <cellStyle name="Note 5 9 5 4 5 3" xfId="44535" xr:uid="{00000000-0005-0000-0000-0000B39B0000}"/>
    <cellStyle name="Note 5 9 5 4 6" xfId="15473" xr:uid="{00000000-0005-0000-0000-0000B49B0000}"/>
    <cellStyle name="Note 5 9 5 4 6 2" xfId="32908" xr:uid="{00000000-0005-0000-0000-0000B59B0000}"/>
    <cellStyle name="Note 5 9 5 4 6 3" xfId="47361" xr:uid="{00000000-0005-0000-0000-0000B69B0000}"/>
    <cellStyle name="Note 5 9 5 4 7" xfId="19654" xr:uid="{00000000-0005-0000-0000-0000B79B0000}"/>
    <cellStyle name="Note 5 9 5 4 8" xfId="20635" xr:uid="{00000000-0005-0000-0000-0000B89B0000}"/>
    <cellStyle name="Note 5 9 5 5" xfId="5321" xr:uid="{00000000-0005-0000-0000-0000B99B0000}"/>
    <cellStyle name="Note 5 9 5 5 2" xfId="14616" xr:uid="{00000000-0005-0000-0000-0000BA9B0000}"/>
    <cellStyle name="Note 5 9 5 5 2 2" xfId="32051" xr:uid="{00000000-0005-0000-0000-0000BB9B0000}"/>
    <cellStyle name="Note 5 9 5 5 2 3" xfId="46504" xr:uid="{00000000-0005-0000-0000-0000BC9B0000}"/>
    <cellStyle name="Note 5 9 5 5 3" xfId="17077" xr:uid="{00000000-0005-0000-0000-0000BD9B0000}"/>
    <cellStyle name="Note 5 9 5 5 3 2" xfId="34512" xr:uid="{00000000-0005-0000-0000-0000BE9B0000}"/>
    <cellStyle name="Note 5 9 5 5 3 3" xfId="48965" xr:uid="{00000000-0005-0000-0000-0000BF9B0000}"/>
    <cellStyle name="Note 5 9 5 5 4" xfId="22757" xr:uid="{00000000-0005-0000-0000-0000C09B0000}"/>
    <cellStyle name="Note 5 9 5 5 5" xfId="37210" xr:uid="{00000000-0005-0000-0000-0000C19B0000}"/>
    <cellStyle name="Note 5 9 5 6" xfId="7783" xr:uid="{00000000-0005-0000-0000-0000C29B0000}"/>
    <cellStyle name="Note 5 9 5 6 2" xfId="25218" xr:uid="{00000000-0005-0000-0000-0000C39B0000}"/>
    <cellStyle name="Note 5 9 5 6 3" xfId="39671" xr:uid="{00000000-0005-0000-0000-0000C49B0000}"/>
    <cellStyle name="Note 5 9 5 7" xfId="10224" xr:uid="{00000000-0005-0000-0000-0000C59B0000}"/>
    <cellStyle name="Note 5 9 5 7 2" xfId="27659" xr:uid="{00000000-0005-0000-0000-0000C69B0000}"/>
    <cellStyle name="Note 5 9 5 7 3" xfId="42112" xr:uid="{00000000-0005-0000-0000-0000C79B0000}"/>
    <cellStyle name="Note 5 9 5 8" xfId="12644" xr:uid="{00000000-0005-0000-0000-0000C89B0000}"/>
    <cellStyle name="Note 5 9 5 8 2" xfId="30079" xr:uid="{00000000-0005-0000-0000-0000C99B0000}"/>
    <cellStyle name="Note 5 9 5 8 3" xfId="44532" xr:uid="{00000000-0005-0000-0000-0000CA9B0000}"/>
    <cellStyle name="Note 5 9 5 9" xfId="19651" xr:uid="{00000000-0005-0000-0000-0000CB9B0000}"/>
    <cellStyle name="Note 5 9 6" xfId="2814" xr:uid="{00000000-0005-0000-0000-0000CC9B0000}"/>
    <cellStyle name="Note 5 9 6 2" xfId="5325" xr:uid="{00000000-0005-0000-0000-0000CD9B0000}"/>
    <cellStyle name="Note 5 9 6 2 2" xfId="14619" xr:uid="{00000000-0005-0000-0000-0000CE9B0000}"/>
    <cellStyle name="Note 5 9 6 2 2 2" xfId="32054" xr:uid="{00000000-0005-0000-0000-0000CF9B0000}"/>
    <cellStyle name="Note 5 9 6 2 2 3" xfId="46507" xr:uid="{00000000-0005-0000-0000-0000D09B0000}"/>
    <cellStyle name="Note 5 9 6 2 3" xfId="17080" xr:uid="{00000000-0005-0000-0000-0000D19B0000}"/>
    <cellStyle name="Note 5 9 6 2 3 2" xfId="34515" xr:uid="{00000000-0005-0000-0000-0000D29B0000}"/>
    <cellStyle name="Note 5 9 6 2 3 3" xfId="48968" xr:uid="{00000000-0005-0000-0000-0000D39B0000}"/>
    <cellStyle name="Note 5 9 6 2 4" xfId="22761" xr:uid="{00000000-0005-0000-0000-0000D49B0000}"/>
    <cellStyle name="Note 5 9 6 2 5" xfId="37214" xr:uid="{00000000-0005-0000-0000-0000D59B0000}"/>
    <cellStyle name="Note 5 9 6 3" xfId="7787" xr:uid="{00000000-0005-0000-0000-0000D69B0000}"/>
    <cellStyle name="Note 5 9 6 3 2" xfId="25222" xr:uid="{00000000-0005-0000-0000-0000D79B0000}"/>
    <cellStyle name="Note 5 9 6 3 3" xfId="39675" xr:uid="{00000000-0005-0000-0000-0000D89B0000}"/>
    <cellStyle name="Note 5 9 6 4" xfId="10228" xr:uid="{00000000-0005-0000-0000-0000D99B0000}"/>
    <cellStyle name="Note 5 9 6 4 2" xfId="27663" xr:uid="{00000000-0005-0000-0000-0000DA9B0000}"/>
    <cellStyle name="Note 5 9 6 4 3" xfId="42116" xr:uid="{00000000-0005-0000-0000-0000DB9B0000}"/>
    <cellStyle name="Note 5 9 6 5" xfId="12648" xr:uid="{00000000-0005-0000-0000-0000DC9B0000}"/>
    <cellStyle name="Note 5 9 6 5 2" xfId="30083" xr:uid="{00000000-0005-0000-0000-0000DD9B0000}"/>
    <cellStyle name="Note 5 9 6 5 3" xfId="44536" xr:uid="{00000000-0005-0000-0000-0000DE9B0000}"/>
    <cellStyle name="Note 5 9 6 6" xfId="19655" xr:uid="{00000000-0005-0000-0000-0000DF9B0000}"/>
    <cellStyle name="Note 5 9 7" xfId="2815" xr:uid="{00000000-0005-0000-0000-0000E09B0000}"/>
    <cellStyle name="Note 5 9 7 2" xfId="5326" xr:uid="{00000000-0005-0000-0000-0000E19B0000}"/>
    <cellStyle name="Note 5 9 7 2 2" xfId="14620" xr:uid="{00000000-0005-0000-0000-0000E29B0000}"/>
    <cellStyle name="Note 5 9 7 2 2 2" xfId="32055" xr:uid="{00000000-0005-0000-0000-0000E39B0000}"/>
    <cellStyle name="Note 5 9 7 2 2 3" xfId="46508" xr:uid="{00000000-0005-0000-0000-0000E49B0000}"/>
    <cellStyle name="Note 5 9 7 2 3" xfId="17081" xr:uid="{00000000-0005-0000-0000-0000E59B0000}"/>
    <cellStyle name="Note 5 9 7 2 3 2" xfId="34516" xr:uid="{00000000-0005-0000-0000-0000E69B0000}"/>
    <cellStyle name="Note 5 9 7 2 3 3" xfId="48969" xr:uid="{00000000-0005-0000-0000-0000E79B0000}"/>
    <cellStyle name="Note 5 9 7 2 4" xfId="22762" xr:uid="{00000000-0005-0000-0000-0000E89B0000}"/>
    <cellStyle name="Note 5 9 7 2 5" xfId="37215" xr:uid="{00000000-0005-0000-0000-0000E99B0000}"/>
    <cellStyle name="Note 5 9 7 3" xfId="7788" xr:uid="{00000000-0005-0000-0000-0000EA9B0000}"/>
    <cellStyle name="Note 5 9 7 3 2" xfId="25223" xr:uid="{00000000-0005-0000-0000-0000EB9B0000}"/>
    <cellStyle name="Note 5 9 7 3 3" xfId="39676" xr:uid="{00000000-0005-0000-0000-0000EC9B0000}"/>
    <cellStyle name="Note 5 9 7 4" xfId="10229" xr:uid="{00000000-0005-0000-0000-0000ED9B0000}"/>
    <cellStyle name="Note 5 9 7 4 2" xfId="27664" xr:uid="{00000000-0005-0000-0000-0000EE9B0000}"/>
    <cellStyle name="Note 5 9 7 4 3" xfId="42117" xr:uid="{00000000-0005-0000-0000-0000EF9B0000}"/>
    <cellStyle name="Note 5 9 7 5" xfId="12649" xr:uid="{00000000-0005-0000-0000-0000F09B0000}"/>
    <cellStyle name="Note 5 9 7 5 2" xfId="30084" xr:uid="{00000000-0005-0000-0000-0000F19B0000}"/>
    <cellStyle name="Note 5 9 7 5 3" xfId="44537" xr:uid="{00000000-0005-0000-0000-0000F29B0000}"/>
    <cellStyle name="Note 5 9 7 6" xfId="19656" xr:uid="{00000000-0005-0000-0000-0000F39B0000}"/>
    <cellStyle name="Note 5 9 8" xfId="2816" xr:uid="{00000000-0005-0000-0000-0000F49B0000}"/>
    <cellStyle name="Note 5 9 8 2" xfId="5327" xr:uid="{00000000-0005-0000-0000-0000F59B0000}"/>
    <cellStyle name="Note 5 9 8 2 2" xfId="22763" xr:uid="{00000000-0005-0000-0000-0000F69B0000}"/>
    <cellStyle name="Note 5 9 8 2 3" xfId="37216" xr:uid="{00000000-0005-0000-0000-0000F79B0000}"/>
    <cellStyle name="Note 5 9 8 3" xfId="7789" xr:uid="{00000000-0005-0000-0000-0000F89B0000}"/>
    <cellStyle name="Note 5 9 8 3 2" xfId="25224" xr:uid="{00000000-0005-0000-0000-0000F99B0000}"/>
    <cellStyle name="Note 5 9 8 3 3" xfId="39677" xr:uid="{00000000-0005-0000-0000-0000FA9B0000}"/>
    <cellStyle name="Note 5 9 8 4" xfId="10230" xr:uid="{00000000-0005-0000-0000-0000FB9B0000}"/>
    <cellStyle name="Note 5 9 8 4 2" xfId="27665" xr:uid="{00000000-0005-0000-0000-0000FC9B0000}"/>
    <cellStyle name="Note 5 9 8 4 3" xfId="42118" xr:uid="{00000000-0005-0000-0000-0000FD9B0000}"/>
    <cellStyle name="Note 5 9 8 5" xfId="12650" xr:uid="{00000000-0005-0000-0000-0000FE9B0000}"/>
    <cellStyle name="Note 5 9 8 5 2" xfId="30085" xr:uid="{00000000-0005-0000-0000-0000FF9B0000}"/>
    <cellStyle name="Note 5 9 8 5 3" xfId="44538" xr:uid="{00000000-0005-0000-0000-0000009C0000}"/>
    <cellStyle name="Note 5 9 8 6" xfId="15474" xr:uid="{00000000-0005-0000-0000-0000019C0000}"/>
    <cellStyle name="Note 5 9 8 6 2" xfId="32909" xr:uid="{00000000-0005-0000-0000-0000029C0000}"/>
    <cellStyle name="Note 5 9 8 6 3" xfId="47362" xr:uid="{00000000-0005-0000-0000-0000039C0000}"/>
    <cellStyle name="Note 5 9 8 7" xfId="19657" xr:uid="{00000000-0005-0000-0000-0000049C0000}"/>
    <cellStyle name="Note 5 9 8 8" xfId="20636" xr:uid="{00000000-0005-0000-0000-0000059C0000}"/>
    <cellStyle name="Note 5 9 9" xfId="5308" xr:uid="{00000000-0005-0000-0000-0000069C0000}"/>
    <cellStyle name="Note 5 9 9 2" xfId="14606" xr:uid="{00000000-0005-0000-0000-0000079C0000}"/>
    <cellStyle name="Note 5 9 9 2 2" xfId="32041" xr:uid="{00000000-0005-0000-0000-0000089C0000}"/>
    <cellStyle name="Note 5 9 9 2 3" xfId="46494" xr:uid="{00000000-0005-0000-0000-0000099C0000}"/>
    <cellStyle name="Note 5 9 9 3" xfId="17067" xr:uid="{00000000-0005-0000-0000-00000A9C0000}"/>
    <cellStyle name="Note 5 9 9 3 2" xfId="34502" xr:uid="{00000000-0005-0000-0000-00000B9C0000}"/>
    <cellStyle name="Note 5 9 9 3 3" xfId="48955" xr:uid="{00000000-0005-0000-0000-00000C9C0000}"/>
    <cellStyle name="Note 5 9 9 4" xfId="22744" xr:uid="{00000000-0005-0000-0000-00000D9C0000}"/>
    <cellStyle name="Note 5 9 9 5" xfId="37197" xr:uid="{00000000-0005-0000-0000-00000E9C0000}"/>
    <cellStyle name="Note 6" xfId="2817" xr:uid="{00000000-0005-0000-0000-00000F9C0000}"/>
    <cellStyle name="Note 6 10" xfId="2818" xr:uid="{00000000-0005-0000-0000-0000109C0000}"/>
    <cellStyle name="Note 6 10 10" xfId="7791" xr:uid="{00000000-0005-0000-0000-0000119C0000}"/>
    <cellStyle name="Note 6 10 10 2" xfId="25226" xr:uid="{00000000-0005-0000-0000-0000129C0000}"/>
    <cellStyle name="Note 6 10 10 3" xfId="39679" xr:uid="{00000000-0005-0000-0000-0000139C0000}"/>
    <cellStyle name="Note 6 10 11" xfId="10232" xr:uid="{00000000-0005-0000-0000-0000149C0000}"/>
    <cellStyle name="Note 6 10 11 2" xfId="27667" xr:uid="{00000000-0005-0000-0000-0000159C0000}"/>
    <cellStyle name="Note 6 10 11 3" xfId="42120" xr:uid="{00000000-0005-0000-0000-0000169C0000}"/>
    <cellStyle name="Note 6 10 12" xfId="12652" xr:uid="{00000000-0005-0000-0000-0000179C0000}"/>
    <cellStyle name="Note 6 10 12 2" xfId="30087" xr:uid="{00000000-0005-0000-0000-0000189C0000}"/>
    <cellStyle name="Note 6 10 12 3" xfId="44540" xr:uid="{00000000-0005-0000-0000-0000199C0000}"/>
    <cellStyle name="Note 6 10 13" xfId="19659" xr:uid="{00000000-0005-0000-0000-00001A9C0000}"/>
    <cellStyle name="Note 6 10 2" xfId="2819" xr:uid="{00000000-0005-0000-0000-00001B9C0000}"/>
    <cellStyle name="Note 6 10 2 2" xfId="2820" xr:uid="{00000000-0005-0000-0000-00001C9C0000}"/>
    <cellStyle name="Note 6 10 2 2 2" xfId="5331" xr:uid="{00000000-0005-0000-0000-00001D9C0000}"/>
    <cellStyle name="Note 6 10 2 2 2 2" xfId="14624" xr:uid="{00000000-0005-0000-0000-00001E9C0000}"/>
    <cellStyle name="Note 6 10 2 2 2 2 2" xfId="32059" xr:uid="{00000000-0005-0000-0000-00001F9C0000}"/>
    <cellStyle name="Note 6 10 2 2 2 2 3" xfId="46512" xr:uid="{00000000-0005-0000-0000-0000209C0000}"/>
    <cellStyle name="Note 6 10 2 2 2 3" xfId="17085" xr:uid="{00000000-0005-0000-0000-0000219C0000}"/>
    <cellStyle name="Note 6 10 2 2 2 3 2" xfId="34520" xr:uid="{00000000-0005-0000-0000-0000229C0000}"/>
    <cellStyle name="Note 6 10 2 2 2 3 3" xfId="48973" xr:uid="{00000000-0005-0000-0000-0000239C0000}"/>
    <cellStyle name="Note 6 10 2 2 2 4" xfId="22767" xr:uid="{00000000-0005-0000-0000-0000249C0000}"/>
    <cellStyle name="Note 6 10 2 2 2 5" xfId="37220" xr:uid="{00000000-0005-0000-0000-0000259C0000}"/>
    <cellStyle name="Note 6 10 2 2 3" xfId="7793" xr:uid="{00000000-0005-0000-0000-0000269C0000}"/>
    <cellStyle name="Note 6 10 2 2 3 2" xfId="25228" xr:uid="{00000000-0005-0000-0000-0000279C0000}"/>
    <cellStyle name="Note 6 10 2 2 3 3" xfId="39681" xr:uid="{00000000-0005-0000-0000-0000289C0000}"/>
    <cellStyle name="Note 6 10 2 2 4" xfId="10234" xr:uid="{00000000-0005-0000-0000-0000299C0000}"/>
    <cellStyle name="Note 6 10 2 2 4 2" xfId="27669" xr:uid="{00000000-0005-0000-0000-00002A9C0000}"/>
    <cellStyle name="Note 6 10 2 2 4 3" xfId="42122" xr:uid="{00000000-0005-0000-0000-00002B9C0000}"/>
    <cellStyle name="Note 6 10 2 2 5" xfId="12654" xr:uid="{00000000-0005-0000-0000-00002C9C0000}"/>
    <cellStyle name="Note 6 10 2 2 5 2" xfId="30089" xr:uid="{00000000-0005-0000-0000-00002D9C0000}"/>
    <cellStyle name="Note 6 10 2 2 5 3" xfId="44542" xr:uid="{00000000-0005-0000-0000-00002E9C0000}"/>
    <cellStyle name="Note 6 10 2 2 6" xfId="19661" xr:uid="{00000000-0005-0000-0000-00002F9C0000}"/>
    <cellStyle name="Note 6 10 2 3" xfId="2821" xr:uid="{00000000-0005-0000-0000-0000309C0000}"/>
    <cellStyle name="Note 6 10 2 3 2" xfId="5332" xr:uid="{00000000-0005-0000-0000-0000319C0000}"/>
    <cellStyle name="Note 6 10 2 3 2 2" xfId="14625" xr:uid="{00000000-0005-0000-0000-0000329C0000}"/>
    <cellStyle name="Note 6 10 2 3 2 2 2" xfId="32060" xr:uid="{00000000-0005-0000-0000-0000339C0000}"/>
    <cellStyle name="Note 6 10 2 3 2 2 3" xfId="46513" xr:uid="{00000000-0005-0000-0000-0000349C0000}"/>
    <cellStyle name="Note 6 10 2 3 2 3" xfId="17086" xr:uid="{00000000-0005-0000-0000-0000359C0000}"/>
    <cellStyle name="Note 6 10 2 3 2 3 2" xfId="34521" xr:uid="{00000000-0005-0000-0000-0000369C0000}"/>
    <cellStyle name="Note 6 10 2 3 2 3 3" xfId="48974" xr:uid="{00000000-0005-0000-0000-0000379C0000}"/>
    <cellStyle name="Note 6 10 2 3 2 4" xfId="22768" xr:uid="{00000000-0005-0000-0000-0000389C0000}"/>
    <cellStyle name="Note 6 10 2 3 2 5" xfId="37221" xr:uid="{00000000-0005-0000-0000-0000399C0000}"/>
    <cellStyle name="Note 6 10 2 3 3" xfId="7794" xr:uid="{00000000-0005-0000-0000-00003A9C0000}"/>
    <cellStyle name="Note 6 10 2 3 3 2" xfId="25229" xr:uid="{00000000-0005-0000-0000-00003B9C0000}"/>
    <cellStyle name="Note 6 10 2 3 3 3" xfId="39682" xr:uid="{00000000-0005-0000-0000-00003C9C0000}"/>
    <cellStyle name="Note 6 10 2 3 4" xfId="10235" xr:uid="{00000000-0005-0000-0000-00003D9C0000}"/>
    <cellStyle name="Note 6 10 2 3 4 2" xfId="27670" xr:uid="{00000000-0005-0000-0000-00003E9C0000}"/>
    <cellStyle name="Note 6 10 2 3 4 3" xfId="42123" xr:uid="{00000000-0005-0000-0000-00003F9C0000}"/>
    <cellStyle name="Note 6 10 2 3 5" xfId="12655" xr:uid="{00000000-0005-0000-0000-0000409C0000}"/>
    <cellStyle name="Note 6 10 2 3 5 2" xfId="30090" xr:uid="{00000000-0005-0000-0000-0000419C0000}"/>
    <cellStyle name="Note 6 10 2 3 5 3" xfId="44543" xr:uid="{00000000-0005-0000-0000-0000429C0000}"/>
    <cellStyle name="Note 6 10 2 3 6" xfId="19662" xr:uid="{00000000-0005-0000-0000-0000439C0000}"/>
    <cellStyle name="Note 6 10 2 4" xfId="2822" xr:uid="{00000000-0005-0000-0000-0000449C0000}"/>
    <cellStyle name="Note 6 10 2 4 2" xfId="5333" xr:uid="{00000000-0005-0000-0000-0000459C0000}"/>
    <cellStyle name="Note 6 10 2 4 2 2" xfId="22769" xr:uid="{00000000-0005-0000-0000-0000469C0000}"/>
    <cellStyle name="Note 6 10 2 4 2 3" xfId="37222" xr:uid="{00000000-0005-0000-0000-0000479C0000}"/>
    <cellStyle name="Note 6 10 2 4 3" xfId="7795" xr:uid="{00000000-0005-0000-0000-0000489C0000}"/>
    <cellStyle name="Note 6 10 2 4 3 2" xfId="25230" xr:uid="{00000000-0005-0000-0000-0000499C0000}"/>
    <cellStyle name="Note 6 10 2 4 3 3" xfId="39683" xr:uid="{00000000-0005-0000-0000-00004A9C0000}"/>
    <cellStyle name="Note 6 10 2 4 4" xfId="10236" xr:uid="{00000000-0005-0000-0000-00004B9C0000}"/>
    <cellStyle name="Note 6 10 2 4 4 2" xfId="27671" xr:uid="{00000000-0005-0000-0000-00004C9C0000}"/>
    <cellStyle name="Note 6 10 2 4 4 3" xfId="42124" xr:uid="{00000000-0005-0000-0000-00004D9C0000}"/>
    <cellStyle name="Note 6 10 2 4 5" xfId="12656" xr:uid="{00000000-0005-0000-0000-00004E9C0000}"/>
    <cellStyle name="Note 6 10 2 4 5 2" xfId="30091" xr:uid="{00000000-0005-0000-0000-00004F9C0000}"/>
    <cellStyle name="Note 6 10 2 4 5 3" xfId="44544" xr:uid="{00000000-0005-0000-0000-0000509C0000}"/>
    <cellStyle name="Note 6 10 2 4 6" xfId="15475" xr:uid="{00000000-0005-0000-0000-0000519C0000}"/>
    <cellStyle name="Note 6 10 2 4 6 2" xfId="32910" xr:uid="{00000000-0005-0000-0000-0000529C0000}"/>
    <cellStyle name="Note 6 10 2 4 6 3" xfId="47363" xr:uid="{00000000-0005-0000-0000-0000539C0000}"/>
    <cellStyle name="Note 6 10 2 4 7" xfId="19663" xr:uid="{00000000-0005-0000-0000-0000549C0000}"/>
    <cellStyle name="Note 6 10 2 4 8" xfId="20637" xr:uid="{00000000-0005-0000-0000-0000559C0000}"/>
    <cellStyle name="Note 6 10 2 5" xfId="5330" xr:uid="{00000000-0005-0000-0000-0000569C0000}"/>
    <cellStyle name="Note 6 10 2 5 2" xfId="14623" xr:uid="{00000000-0005-0000-0000-0000579C0000}"/>
    <cellStyle name="Note 6 10 2 5 2 2" xfId="32058" xr:uid="{00000000-0005-0000-0000-0000589C0000}"/>
    <cellStyle name="Note 6 10 2 5 2 3" xfId="46511" xr:uid="{00000000-0005-0000-0000-0000599C0000}"/>
    <cellStyle name="Note 6 10 2 5 3" xfId="17084" xr:uid="{00000000-0005-0000-0000-00005A9C0000}"/>
    <cellStyle name="Note 6 10 2 5 3 2" xfId="34519" xr:uid="{00000000-0005-0000-0000-00005B9C0000}"/>
    <cellStyle name="Note 6 10 2 5 3 3" xfId="48972" xr:uid="{00000000-0005-0000-0000-00005C9C0000}"/>
    <cellStyle name="Note 6 10 2 5 4" xfId="22766" xr:uid="{00000000-0005-0000-0000-00005D9C0000}"/>
    <cellStyle name="Note 6 10 2 5 5" xfId="37219" xr:uid="{00000000-0005-0000-0000-00005E9C0000}"/>
    <cellStyle name="Note 6 10 2 6" xfId="7792" xr:uid="{00000000-0005-0000-0000-00005F9C0000}"/>
    <cellStyle name="Note 6 10 2 6 2" xfId="25227" xr:uid="{00000000-0005-0000-0000-0000609C0000}"/>
    <cellStyle name="Note 6 10 2 6 3" xfId="39680" xr:uid="{00000000-0005-0000-0000-0000619C0000}"/>
    <cellStyle name="Note 6 10 2 7" xfId="10233" xr:uid="{00000000-0005-0000-0000-0000629C0000}"/>
    <cellStyle name="Note 6 10 2 7 2" xfId="27668" xr:uid="{00000000-0005-0000-0000-0000639C0000}"/>
    <cellStyle name="Note 6 10 2 7 3" xfId="42121" xr:uid="{00000000-0005-0000-0000-0000649C0000}"/>
    <cellStyle name="Note 6 10 2 8" xfId="12653" xr:uid="{00000000-0005-0000-0000-0000659C0000}"/>
    <cellStyle name="Note 6 10 2 8 2" xfId="30088" xr:uid="{00000000-0005-0000-0000-0000669C0000}"/>
    <cellStyle name="Note 6 10 2 8 3" xfId="44541" xr:uid="{00000000-0005-0000-0000-0000679C0000}"/>
    <cellStyle name="Note 6 10 2 9" xfId="19660" xr:uid="{00000000-0005-0000-0000-0000689C0000}"/>
    <cellStyle name="Note 6 10 3" xfId="2823" xr:uid="{00000000-0005-0000-0000-0000699C0000}"/>
    <cellStyle name="Note 6 10 3 2" xfId="2824" xr:uid="{00000000-0005-0000-0000-00006A9C0000}"/>
    <cellStyle name="Note 6 10 3 2 2" xfId="5335" xr:uid="{00000000-0005-0000-0000-00006B9C0000}"/>
    <cellStyle name="Note 6 10 3 2 2 2" xfId="14627" xr:uid="{00000000-0005-0000-0000-00006C9C0000}"/>
    <cellStyle name="Note 6 10 3 2 2 2 2" xfId="32062" xr:uid="{00000000-0005-0000-0000-00006D9C0000}"/>
    <cellStyle name="Note 6 10 3 2 2 2 3" xfId="46515" xr:uid="{00000000-0005-0000-0000-00006E9C0000}"/>
    <cellStyle name="Note 6 10 3 2 2 3" xfId="17088" xr:uid="{00000000-0005-0000-0000-00006F9C0000}"/>
    <cellStyle name="Note 6 10 3 2 2 3 2" xfId="34523" xr:uid="{00000000-0005-0000-0000-0000709C0000}"/>
    <cellStyle name="Note 6 10 3 2 2 3 3" xfId="48976" xr:uid="{00000000-0005-0000-0000-0000719C0000}"/>
    <cellStyle name="Note 6 10 3 2 2 4" xfId="22771" xr:uid="{00000000-0005-0000-0000-0000729C0000}"/>
    <cellStyle name="Note 6 10 3 2 2 5" xfId="37224" xr:uid="{00000000-0005-0000-0000-0000739C0000}"/>
    <cellStyle name="Note 6 10 3 2 3" xfId="7797" xr:uid="{00000000-0005-0000-0000-0000749C0000}"/>
    <cellStyle name="Note 6 10 3 2 3 2" xfId="25232" xr:uid="{00000000-0005-0000-0000-0000759C0000}"/>
    <cellStyle name="Note 6 10 3 2 3 3" xfId="39685" xr:uid="{00000000-0005-0000-0000-0000769C0000}"/>
    <cellStyle name="Note 6 10 3 2 4" xfId="10238" xr:uid="{00000000-0005-0000-0000-0000779C0000}"/>
    <cellStyle name="Note 6 10 3 2 4 2" xfId="27673" xr:uid="{00000000-0005-0000-0000-0000789C0000}"/>
    <cellStyle name="Note 6 10 3 2 4 3" xfId="42126" xr:uid="{00000000-0005-0000-0000-0000799C0000}"/>
    <cellStyle name="Note 6 10 3 2 5" xfId="12658" xr:uid="{00000000-0005-0000-0000-00007A9C0000}"/>
    <cellStyle name="Note 6 10 3 2 5 2" xfId="30093" xr:uid="{00000000-0005-0000-0000-00007B9C0000}"/>
    <cellStyle name="Note 6 10 3 2 5 3" xfId="44546" xr:uid="{00000000-0005-0000-0000-00007C9C0000}"/>
    <cellStyle name="Note 6 10 3 2 6" xfId="19665" xr:uid="{00000000-0005-0000-0000-00007D9C0000}"/>
    <cellStyle name="Note 6 10 3 3" xfId="2825" xr:uid="{00000000-0005-0000-0000-00007E9C0000}"/>
    <cellStyle name="Note 6 10 3 3 2" xfId="5336" xr:uid="{00000000-0005-0000-0000-00007F9C0000}"/>
    <cellStyle name="Note 6 10 3 3 2 2" xfId="14628" xr:uid="{00000000-0005-0000-0000-0000809C0000}"/>
    <cellStyle name="Note 6 10 3 3 2 2 2" xfId="32063" xr:uid="{00000000-0005-0000-0000-0000819C0000}"/>
    <cellStyle name="Note 6 10 3 3 2 2 3" xfId="46516" xr:uid="{00000000-0005-0000-0000-0000829C0000}"/>
    <cellStyle name="Note 6 10 3 3 2 3" xfId="17089" xr:uid="{00000000-0005-0000-0000-0000839C0000}"/>
    <cellStyle name="Note 6 10 3 3 2 3 2" xfId="34524" xr:uid="{00000000-0005-0000-0000-0000849C0000}"/>
    <cellStyle name="Note 6 10 3 3 2 3 3" xfId="48977" xr:uid="{00000000-0005-0000-0000-0000859C0000}"/>
    <cellStyle name="Note 6 10 3 3 2 4" xfId="22772" xr:uid="{00000000-0005-0000-0000-0000869C0000}"/>
    <cellStyle name="Note 6 10 3 3 2 5" xfId="37225" xr:uid="{00000000-0005-0000-0000-0000879C0000}"/>
    <cellStyle name="Note 6 10 3 3 3" xfId="7798" xr:uid="{00000000-0005-0000-0000-0000889C0000}"/>
    <cellStyle name="Note 6 10 3 3 3 2" xfId="25233" xr:uid="{00000000-0005-0000-0000-0000899C0000}"/>
    <cellStyle name="Note 6 10 3 3 3 3" xfId="39686" xr:uid="{00000000-0005-0000-0000-00008A9C0000}"/>
    <cellStyle name="Note 6 10 3 3 4" xfId="10239" xr:uid="{00000000-0005-0000-0000-00008B9C0000}"/>
    <cellStyle name="Note 6 10 3 3 4 2" xfId="27674" xr:uid="{00000000-0005-0000-0000-00008C9C0000}"/>
    <cellStyle name="Note 6 10 3 3 4 3" xfId="42127" xr:uid="{00000000-0005-0000-0000-00008D9C0000}"/>
    <cellStyle name="Note 6 10 3 3 5" xfId="12659" xr:uid="{00000000-0005-0000-0000-00008E9C0000}"/>
    <cellStyle name="Note 6 10 3 3 5 2" xfId="30094" xr:uid="{00000000-0005-0000-0000-00008F9C0000}"/>
    <cellStyle name="Note 6 10 3 3 5 3" xfId="44547" xr:uid="{00000000-0005-0000-0000-0000909C0000}"/>
    <cellStyle name="Note 6 10 3 3 6" xfId="19666" xr:uid="{00000000-0005-0000-0000-0000919C0000}"/>
    <cellStyle name="Note 6 10 3 4" xfId="2826" xr:uid="{00000000-0005-0000-0000-0000929C0000}"/>
    <cellStyle name="Note 6 10 3 4 2" xfId="5337" xr:uid="{00000000-0005-0000-0000-0000939C0000}"/>
    <cellStyle name="Note 6 10 3 4 2 2" xfId="22773" xr:uid="{00000000-0005-0000-0000-0000949C0000}"/>
    <cellStyle name="Note 6 10 3 4 2 3" xfId="37226" xr:uid="{00000000-0005-0000-0000-0000959C0000}"/>
    <cellStyle name="Note 6 10 3 4 3" xfId="7799" xr:uid="{00000000-0005-0000-0000-0000969C0000}"/>
    <cellStyle name="Note 6 10 3 4 3 2" xfId="25234" xr:uid="{00000000-0005-0000-0000-0000979C0000}"/>
    <cellStyle name="Note 6 10 3 4 3 3" xfId="39687" xr:uid="{00000000-0005-0000-0000-0000989C0000}"/>
    <cellStyle name="Note 6 10 3 4 4" xfId="10240" xr:uid="{00000000-0005-0000-0000-0000999C0000}"/>
    <cellStyle name="Note 6 10 3 4 4 2" xfId="27675" xr:uid="{00000000-0005-0000-0000-00009A9C0000}"/>
    <cellStyle name="Note 6 10 3 4 4 3" xfId="42128" xr:uid="{00000000-0005-0000-0000-00009B9C0000}"/>
    <cellStyle name="Note 6 10 3 4 5" xfId="12660" xr:uid="{00000000-0005-0000-0000-00009C9C0000}"/>
    <cellStyle name="Note 6 10 3 4 5 2" xfId="30095" xr:uid="{00000000-0005-0000-0000-00009D9C0000}"/>
    <cellStyle name="Note 6 10 3 4 5 3" xfId="44548" xr:uid="{00000000-0005-0000-0000-00009E9C0000}"/>
    <cellStyle name="Note 6 10 3 4 6" xfId="15476" xr:uid="{00000000-0005-0000-0000-00009F9C0000}"/>
    <cellStyle name="Note 6 10 3 4 6 2" xfId="32911" xr:uid="{00000000-0005-0000-0000-0000A09C0000}"/>
    <cellStyle name="Note 6 10 3 4 6 3" xfId="47364" xr:uid="{00000000-0005-0000-0000-0000A19C0000}"/>
    <cellStyle name="Note 6 10 3 4 7" xfId="19667" xr:uid="{00000000-0005-0000-0000-0000A29C0000}"/>
    <cellStyle name="Note 6 10 3 4 8" xfId="20638" xr:uid="{00000000-0005-0000-0000-0000A39C0000}"/>
    <cellStyle name="Note 6 10 3 5" xfId="5334" xr:uid="{00000000-0005-0000-0000-0000A49C0000}"/>
    <cellStyle name="Note 6 10 3 5 2" xfId="14626" xr:uid="{00000000-0005-0000-0000-0000A59C0000}"/>
    <cellStyle name="Note 6 10 3 5 2 2" xfId="32061" xr:uid="{00000000-0005-0000-0000-0000A69C0000}"/>
    <cellStyle name="Note 6 10 3 5 2 3" xfId="46514" xr:uid="{00000000-0005-0000-0000-0000A79C0000}"/>
    <cellStyle name="Note 6 10 3 5 3" xfId="17087" xr:uid="{00000000-0005-0000-0000-0000A89C0000}"/>
    <cellStyle name="Note 6 10 3 5 3 2" xfId="34522" xr:uid="{00000000-0005-0000-0000-0000A99C0000}"/>
    <cellStyle name="Note 6 10 3 5 3 3" xfId="48975" xr:uid="{00000000-0005-0000-0000-0000AA9C0000}"/>
    <cellStyle name="Note 6 10 3 5 4" xfId="22770" xr:uid="{00000000-0005-0000-0000-0000AB9C0000}"/>
    <cellStyle name="Note 6 10 3 5 5" xfId="37223" xr:uid="{00000000-0005-0000-0000-0000AC9C0000}"/>
    <cellStyle name="Note 6 10 3 6" xfId="7796" xr:uid="{00000000-0005-0000-0000-0000AD9C0000}"/>
    <cellStyle name="Note 6 10 3 6 2" xfId="25231" xr:uid="{00000000-0005-0000-0000-0000AE9C0000}"/>
    <cellStyle name="Note 6 10 3 6 3" xfId="39684" xr:uid="{00000000-0005-0000-0000-0000AF9C0000}"/>
    <cellStyle name="Note 6 10 3 7" xfId="10237" xr:uid="{00000000-0005-0000-0000-0000B09C0000}"/>
    <cellStyle name="Note 6 10 3 7 2" xfId="27672" xr:uid="{00000000-0005-0000-0000-0000B19C0000}"/>
    <cellStyle name="Note 6 10 3 7 3" xfId="42125" xr:uid="{00000000-0005-0000-0000-0000B29C0000}"/>
    <cellStyle name="Note 6 10 3 8" xfId="12657" xr:uid="{00000000-0005-0000-0000-0000B39C0000}"/>
    <cellStyle name="Note 6 10 3 8 2" xfId="30092" xr:uid="{00000000-0005-0000-0000-0000B49C0000}"/>
    <cellStyle name="Note 6 10 3 8 3" xfId="44545" xr:uid="{00000000-0005-0000-0000-0000B59C0000}"/>
    <cellStyle name="Note 6 10 3 9" xfId="19664" xr:uid="{00000000-0005-0000-0000-0000B69C0000}"/>
    <cellStyle name="Note 6 10 4" xfId="2827" xr:uid="{00000000-0005-0000-0000-0000B79C0000}"/>
    <cellStyle name="Note 6 10 4 2" xfId="2828" xr:uid="{00000000-0005-0000-0000-0000B89C0000}"/>
    <cellStyle name="Note 6 10 4 2 2" xfId="5339" xr:uid="{00000000-0005-0000-0000-0000B99C0000}"/>
    <cellStyle name="Note 6 10 4 2 2 2" xfId="14630" xr:uid="{00000000-0005-0000-0000-0000BA9C0000}"/>
    <cellStyle name="Note 6 10 4 2 2 2 2" xfId="32065" xr:uid="{00000000-0005-0000-0000-0000BB9C0000}"/>
    <cellStyle name="Note 6 10 4 2 2 2 3" xfId="46518" xr:uid="{00000000-0005-0000-0000-0000BC9C0000}"/>
    <cellStyle name="Note 6 10 4 2 2 3" xfId="17091" xr:uid="{00000000-0005-0000-0000-0000BD9C0000}"/>
    <cellStyle name="Note 6 10 4 2 2 3 2" xfId="34526" xr:uid="{00000000-0005-0000-0000-0000BE9C0000}"/>
    <cellStyle name="Note 6 10 4 2 2 3 3" xfId="48979" xr:uid="{00000000-0005-0000-0000-0000BF9C0000}"/>
    <cellStyle name="Note 6 10 4 2 2 4" xfId="22775" xr:uid="{00000000-0005-0000-0000-0000C09C0000}"/>
    <cellStyle name="Note 6 10 4 2 2 5" xfId="37228" xr:uid="{00000000-0005-0000-0000-0000C19C0000}"/>
    <cellStyle name="Note 6 10 4 2 3" xfId="7801" xr:uid="{00000000-0005-0000-0000-0000C29C0000}"/>
    <cellStyle name="Note 6 10 4 2 3 2" xfId="25236" xr:uid="{00000000-0005-0000-0000-0000C39C0000}"/>
    <cellStyle name="Note 6 10 4 2 3 3" xfId="39689" xr:uid="{00000000-0005-0000-0000-0000C49C0000}"/>
    <cellStyle name="Note 6 10 4 2 4" xfId="10242" xr:uid="{00000000-0005-0000-0000-0000C59C0000}"/>
    <cellStyle name="Note 6 10 4 2 4 2" xfId="27677" xr:uid="{00000000-0005-0000-0000-0000C69C0000}"/>
    <cellStyle name="Note 6 10 4 2 4 3" xfId="42130" xr:uid="{00000000-0005-0000-0000-0000C79C0000}"/>
    <cellStyle name="Note 6 10 4 2 5" xfId="12662" xr:uid="{00000000-0005-0000-0000-0000C89C0000}"/>
    <cellStyle name="Note 6 10 4 2 5 2" xfId="30097" xr:uid="{00000000-0005-0000-0000-0000C99C0000}"/>
    <cellStyle name="Note 6 10 4 2 5 3" xfId="44550" xr:uid="{00000000-0005-0000-0000-0000CA9C0000}"/>
    <cellStyle name="Note 6 10 4 2 6" xfId="19669" xr:uid="{00000000-0005-0000-0000-0000CB9C0000}"/>
    <cellStyle name="Note 6 10 4 3" xfId="2829" xr:uid="{00000000-0005-0000-0000-0000CC9C0000}"/>
    <cellStyle name="Note 6 10 4 3 2" xfId="5340" xr:uid="{00000000-0005-0000-0000-0000CD9C0000}"/>
    <cellStyle name="Note 6 10 4 3 2 2" xfId="14631" xr:uid="{00000000-0005-0000-0000-0000CE9C0000}"/>
    <cellStyle name="Note 6 10 4 3 2 2 2" xfId="32066" xr:uid="{00000000-0005-0000-0000-0000CF9C0000}"/>
    <cellStyle name="Note 6 10 4 3 2 2 3" xfId="46519" xr:uid="{00000000-0005-0000-0000-0000D09C0000}"/>
    <cellStyle name="Note 6 10 4 3 2 3" xfId="17092" xr:uid="{00000000-0005-0000-0000-0000D19C0000}"/>
    <cellStyle name="Note 6 10 4 3 2 3 2" xfId="34527" xr:uid="{00000000-0005-0000-0000-0000D29C0000}"/>
    <cellStyle name="Note 6 10 4 3 2 3 3" xfId="48980" xr:uid="{00000000-0005-0000-0000-0000D39C0000}"/>
    <cellStyle name="Note 6 10 4 3 2 4" xfId="22776" xr:uid="{00000000-0005-0000-0000-0000D49C0000}"/>
    <cellStyle name="Note 6 10 4 3 2 5" xfId="37229" xr:uid="{00000000-0005-0000-0000-0000D59C0000}"/>
    <cellStyle name="Note 6 10 4 3 3" xfId="7802" xr:uid="{00000000-0005-0000-0000-0000D69C0000}"/>
    <cellStyle name="Note 6 10 4 3 3 2" xfId="25237" xr:uid="{00000000-0005-0000-0000-0000D79C0000}"/>
    <cellStyle name="Note 6 10 4 3 3 3" xfId="39690" xr:uid="{00000000-0005-0000-0000-0000D89C0000}"/>
    <cellStyle name="Note 6 10 4 3 4" xfId="10243" xr:uid="{00000000-0005-0000-0000-0000D99C0000}"/>
    <cellStyle name="Note 6 10 4 3 4 2" xfId="27678" xr:uid="{00000000-0005-0000-0000-0000DA9C0000}"/>
    <cellStyle name="Note 6 10 4 3 4 3" xfId="42131" xr:uid="{00000000-0005-0000-0000-0000DB9C0000}"/>
    <cellStyle name="Note 6 10 4 3 5" xfId="12663" xr:uid="{00000000-0005-0000-0000-0000DC9C0000}"/>
    <cellStyle name="Note 6 10 4 3 5 2" xfId="30098" xr:uid="{00000000-0005-0000-0000-0000DD9C0000}"/>
    <cellStyle name="Note 6 10 4 3 5 3" xfId="44551" xr:uid="{00000000-0005-0000-0000-0000DE9C0000}"/>
    <cellStyle name="Note 6 10 4 3 6" xfId="19670" xr:uid="{00000000-0005-0000-0000-0000DF9C0000}"/>
    <cellStyle name="Note 6 10 4 4" xfId="2830" xr:uid="{00000000-0005-0000-0000-0000E09C0000}"/>
    <cellStyle name="Note 6 10 4 4 2" xfId="5341" xr:uid="{00000000-0005-0000-0000-0000E19C0000}"/>
    <cellStyle name="Note 6 10 4 4 2 2" xfId="22777" xr:uid="{00000000-0005-0000-0000-0000E29C0000}"/>
    <cellStyle name="Note 6 10 4 4 2 3" xfId="37230" xr:uid="{00000000-0005-0000-0000-0000E39C0000}"/>
    <cellStyle name="Note 6 10 4 4 3" xfId="7803" xr:uid="{00000000-0005-0000-0000-0000E49C0000}"/>
    <cellStyle name="Note 6 10 4 4 3 2" xfId="25238" xr:uid="{00000000-0005-0000-0000-0000E59C0000}"/>
    <cellStyle name="Note 6 10 4 4 3 3" xfId="39691" xr:uid="{00000000-0005-0000-0000-0000E69C0000}"/>
    <cellStyle name="Note 6 10 4 4 4" xfId="10244" xr:uid="{00000000-0005-0000-0000-0000E79C0000}"/>
    <cellStyle name="Note 6 10 4 4 4 2" xfId="27679" xr:uid="{00000000-0005-0000-0000-0000E89C0000}"/>
    <cellStyle name="Note 6 10 4 4 4 3" xfId="42132" xr:uid="{00000000-0005-0000-0000-0000E99C0000}"/>
    <cellStyle name="Note 6 10 4 4 5" xfId="12664" xr:uid="{00000000-0005-0000-0000-0000EA9C0000}"/>
    <cellStyle name="Note 6 10 4 4 5 2" xfId="30099" xr:uid="{00000000-0005-0000-0000-0000EB9C0000}"/>
    <cellStyle name="Note 6 10 4 4 5 3" xfId="44552" xr:uid="{00000000-0005-0000-0000-0000EC9C0000}"/>
    <cellStyle name="Note 6 10 4 4 6" xfId="15477" xr:uid="{00000000-0005-0000-0000-0000ED9C0000}"/>
    <cellStyle name="Note 6 10 4 4 6 2" xfId="32912" xr:uid="{00000000-0005-0000-0000-0000EE9C0000}"/>
    <cellStyle name="Note 6 10 4 4 6 3" xfId="47365" xr:uid="{00000000-0005-0000-0000-0000EF9C0000}"/>
    <cellStyle name="Note 6 10 4 4 7" xfId="19671" xr:uid="{00000000-0005-0000-0000-0000F09C0000}"/>
    <cellStyle name="Note 6 10 4 4 8" xfId="20639" xr:uid="{00000000-0005-0000-0000-0000F19C0000}"/>
    <cellStyle name="Note 6 10 4 5" xfId="5338" xr:uid="{00000000-0005-0000-0000-0000F29C0000}"/>
    <cellStyle name="Note 6 10 4 5 2" xfId="14629" xr:uid="{00000000-0005-0000-0000-0000F39C0000}"/>
    <cellStyle name="Note 6 10 4 5 2 2" xfId="32064" xr:uid="{00000000-0005-0000-0000-0000F49C0000}"/>
    <cellStyle name="Note 6 10 4 5 2 3" xfId="46517" xr:uid="{00000000-0005-0000-0000-0000F59C0000}"/>
    <cellStyle name="Note 6 10 4 5 3" xfId="17090" xr:uid="{00000000-0005-0000-0000-0000F69C0000}"/>
    <cellStyle name="Note 6 10 4 5 3 2" xfId="34525" xr:uid="{00000000-0005-0000-0000-0000F79C0000}"/>
    <cellStyle name="Note 6 10 4 5 3 3" xfId="48978" xr:uid="{00000000-0005-0000-0000-0000F89C0000}"/>
    <cellStyle name="Note 6 10 4 5 4" xfId="22774" xr:uid="{00000000-0005-0000-0000-0000F99C0000}"/>
    <cellStyle name="Note 6 10 4 5 5" xfId="37227" xr:uid="{00000000-0005-0000-0000-0000FA9C0000}"/>
    <cellStyle name="Note 6 10 4 6" xfId="7800" xr:uid="{00000000-0005-0000-0000-0000FB9C0000}"/>
    <cellStyle name="Note 6 10 4 6 2" xfId="25235" xr:uid="{00000000-0005-0000-0000-0000FC9C0000}"/>
    <cellStyle name="Note 6 10 4 6 3" xfId="39688" xr:uid="{00000000-0005-0000-0000-0000FD9C0000}"/>
    <cellStyle name="Note 6 10 4 7" xfId="10241" xr:uid="{00000000-0005-0000-0000-0000FE9C0000}"/>
    <cellStyle name="Note 6 10 4 7 2" xfId="27676" xr:uid="{00000000-0005-0000-0000-0000FF9C0000}"/>
    <cellStyle name="Note 6 10 4 7 3" xfId="42129" xr:uid="{00000000-0005-0000-0000-0000009D0000}"/>
    <cellStyle name="Note 6 10 4 8" xfId="12661" xr:uid="{00000000-0005-0000-0000-0000019D0000}"/>
    <cellStyle name="Note 6 10 4 8 2" xfId="30096" xr:uid="{00000000-0005-0000-0000-0000029D0000}"/>
    <cellStyle name="Note 6 10 4 8 3" xfId="44549" xr:uid="{00000000-0005-0000-0000-0000039D0000}"/>
    <cellStyle name="Note 6 10 4 9" xfId="19668" xr:uid="{00000000-0005-0000-0000-0000049D0000}"/>
    <cellStyle name="Note 6 10 5" xfId="2831" xr:uid="{00000000-0005-0000-0000-0000059D0000}"/>
    <cellStyle name="Note 6 10 5 2" xfId="2832" xr:uid="{00000000-0005-0000-0000-0000069D0000}"/>
    <cellStyle name="Note 6 10 5 2 2" xfId="5343" xr:uid="{00000000-0005-0000-0000-0000079D0000}"/>
    <cellStyle name="Note 6 10 5 2 2 2" xfId="14633" xr:uid="{00000000-0005-0000-0000-0000089D0000}"/>
    <cellStyle name="Note 6 10 5 2 2 2 2" xfId="32068" xr:uid="{00000000-0005-0000-0000-0000099D0000}"/>
    <cellStyle name="Note 6 10 5 2 2 2 3" xfId="46521" xr:uid="{00000000-0005-0000-0000-00000A9D0000}"/>
    <cellStyle name="Note 6 10 5 2 2 3" xfId="17094" xr:uid="{00000000-0005-0000-0000-00000B9D0000}"/>
    <cellStyle name="Note 6 10 5 2 2 3 2" xfId="34529" xr:uid="{00000000-0005-0000-0000-00000C9D0000}"/>
    <cellStyle name="Note 6 10 5 2 2 3 3" xfId="48982" xr:uid="{00000000-0005-0000-0000-00000D9D0000}"/>
    <cellStyle name="Note 6 10 5 2 2 4" xfId="22779" xr:uid="{00000000-0005-0000-0000-00000E9D0000}"/>
    <cellStyle name="Note 6 10 5 2 2 5" xfId="37232" xr:uid="{00000000-0005-0000-0000-00000F9D0000}"/>
    <cellStyle name="Note 6 10 5 2 3" xfId="7805" xr:uid="{00000000-0005-0000-0000-0000109D0000}"/>
    <cellStyle name="Note 6 10 5 2 3 2" xfId="25240" xr:uid="{00000000-0005-0000-0000-0000119D0000}"/>
    <cellStyle name="Note 6 10 5 2 3 3" xfId="39693" xr:uid="{00000000-0005-0000-0000-0000129D0000}"/>
    <cellStyle name="Note 6 10 5 2 4" xfId="10246" xr:uid="{00000000-0005-0000-0000-0000139D0000}"/>
    <cellStyle name="Note 6 10 5 2 4 2" xfId="27681" xr:uid="{00000000-0005-0000-0000-0000149D0000}"/>
    <cellStyle name="Note 6 10 5 2 4 3" xfId="42134" xr:uid="{00000000-0005-0000-0000-0000159D0000}"/>
    <cellStyle name="Note 6 10 5 2 5" xfId="12666" xr:uid="{00000000-0005-0000-0000-0000169D0000}"/>
    <cellStyle name="Note 6 10 5 2 5 2" xfId="30101" xr:uid="{00000000-0005-0000-0000-0000179D0000}"/>
    <cellStyle name="Note 6 10 5 2 5 3" xfId="44554" xr:uid="{00000000-0005-0000-0000-0000189D0000}"/>
    <cellStyle name="Note 6 10 5 2 6" xfId="19673" xr:uid="{00000000-0005-0000-0000-0000199D0000}"/>
    <cellStyle name="Note 6 10 5 3" xfId="2833" xr:uid="{00000000-0005-0000-0000-00001A9D0000}"/>
    <cellStyle name="Note 6 10 5 3 2" xfId="5344" xr:uid="{00000000-0005-0000-0000-00001B9D0000}"/>
    <cellStyle name="Note 6 10 5 3 2 2" xfId="14634" xr:uid="{00000000-0005-0000-0000-00001C9D0000}"/>
    <cellStyle name="Note 6 10 5 3 2 2 2" xfId="32069" xr:uid="{00000000-0005-0000-0000-00001D9D0000}"/>
    <cellStyle name="Note 6 10 5 3 2 2 3" xfId="46522" xr:uid="{00000000-0005-0000-0000-00001E9D0000}"/>
    <cellStyle name="Note 6 10 5 3 2 3" xfId="17095" xr:uid="{00000000-0005-0000-0000-00001F9D0000}"/>
    <cellStyle name="Note 6 10 5 3 2 3 2" xfId="34530" xr:uid="{00000000-0005-0000-0000-0000209D0000}"/>
    <cellStyle name="Note 6 10 5 3 2 3 3" xfId="48983" xr:uid="{00000000-0005-0000-0000-0000219D0000}"/>
    <cellStyle name="Note 6 10 5 3 2 4" xfId="22780" xr:uid="{00000000-0005-0000-0000-0000229D0000}"/>
    <cellStyle name="Note 6 10 5 3 2 5" xfId="37233" xr:uid="{00000000-0005-0000-0000-0000239D0000}"/>
    <cellStyle name="Note 6 10 5 3 3" xfId="7806" xr:uid="{00000000-0005-0000-0000-0000249D0000}"/>
    <cellStyle name="Note 6 10 5 3 3 2" xfId="25241" xr:uid="{00000000-0005-0000-0000-0000259D0000}"/>
    <cellStyle name="Note 6 10 5 3 3 3" xfId="39694" xr:uid="{00000000-0005-0000-0000-0000269D0000}"/>
    <cellStyle name="Note 6 10 5 3 4" xfId="10247" xr:uid="{00000000-0005-0000-0000-0000279D0000}"/>
    <cellStyle name="Note 6 10 5 3 4 2" xfId="27682" xr:uid="{00000000-0005-0000-0000-0000289D0000}"/>
    <cellStyle name="Note 6 10 5 3 4 3" xfId="42135" xr:uid="{00000000-0005-0000-0000-0000299D0000}"/>
    <cellStyle name="Note 6 10 5 3 5" xfId="12667" xr:uid="{00000000-0005-0000-0000-00002A9D0000}"/>
    <cellStyle name="Note 6 10 5 3 5 2" xfId="30102" xr:uid="{00000000-0005-0000-0000-00002B9D0000}"/>
    <cellStyle name="Note 6 10 5 3 5 3" xfId="44555" xr:uid="{00000000-0005-0000-0000-00002C9D0000}"/>
    <cellStyle name="Note 6 10 5 3 6" xfId="19674" xr:uid="{00000000-0005-0000-0000-00002D9D0000}"/>
    <cellStyle name="Note 6 10 5 4" xfId="2834" xr:uid="{00000000-0005-0000-0000-00002E9D0000}"/>
    <cellStyle name="Note 6 10 5 4 2" xfId="5345" xr:uid="{00000000-0005-0000-0000-00002F9D0000}"/>
    <cellStyle name="Note 6 10 5 4 2 2" xfId="22781" xr:uid="{00000000-0005-0000-0000-0000309D0000}"/>
    <cellStyle name="Note 6 10 5 4 2 3" xfId="37234" xr:uid="{00000000-0005-0000-0000-0000319D0000}"/>
    <cellStyle name="Note 6 10 5 4 3" xfId="7807" xr:uid="{00000000-0005-0000-0000-0000329D0000}"/>
    <cellStyle name="Note 6 10 5 4 3 2" xfId="25242" xr:uid="{00000000-0005-0000-0000-0000339D0000}"/>
    <cellStyle name="Note 6 10 5 4 3 3" xfId="39695" xr:uid="{00000000-0005-0000-0000-0000349D0000}"/>
    <cellStyle name="Note 6 10 5 4 4" xfId="10248" xr:uid="{00000000-0005-0000-0000-0000359D0000}"/>
    <cellStyle name="Note 6 10 5 4 4 2" xfId="27683" xr:uid="{00000000-0005-0000-0000-0000369D0000}"/>
    <cellStyle name="Note 6 10 5 4 4 3" xfId="42136" xr:uid="{00000000-0005-0000-0000-0000379D0000}"/>
    <cellStyle name="Note 6 10 5 4 5" xfId="12668" xr:uid="{00000000-0005-0000-0000-0000389D0000}"/>
    <cellStyle name="Note 6 10 5 4 5 2" xfId="30103" xr:uid="{00000000-0005-0000-0000-0000399D0000}"/>
    <cellStyle name="Note 6 10 5 4 5 3" xfId="44556" xr:uid="{00000000-0005-0000-0000-00003A9D0000}"/>
    <cellStyle name="Note 6 10 5 4 6" xfId="15478" xr:uid="{00000000-0005-0000-0000-00003B9D0000}"/>
    <cellStyle name="Note 6 10 5 4 6 2" xfId="32913" xr:uid="{00000000-0005-0000-0000-00003C9D0000}"/>
    <cellStyle name="Note 6 10 5 4 6 3" xfId="47366" xr:uid="{00000000-0005-0000-0000-00003D9D0000}"/>
    <cellStyle name="Note 6 10 5 4 7" xfId="19675" xr:uid="{00000000-0005-0000-0000-00003E9D0000}"/>
    <cellStyle name="Note 6 10 5 4 8" xfId="20640" xr:uid="{00000000-0005-0000-0000-00003F9D0000}"/>
    <cellStyle name="Note 6 10 5 5" xfId="5342" xr:uid="{00000000-0005-0000-0000-0000409D0000}"/>
    <cellStyle name="Note 6 10 5 5 2" xfId="14632" xr:uid="{00000000-0005-0000-0000-0000419D0000}"/>
    <cellStyle name="Note 6 10 5 5 2 2" xfId="32067" xr:uid="{00000000-0005-0000-0000-0000429D0000}"/>
    <cellStyle name="Note 6 10 5 5 2 3" xfId="46520" xr:uid="{00000000-0005-0000-0000-0000439D0000}"/>
    <cellStyle name="Note 6 10 5 5 3" xfId="17093" xr:uid="{00000000-0005-0000-0000-0000449D0000}"/>
    <cellStyle name="Note 6 10 5 5 3 2" xfId="34528" xr:uid="{00000000-0005-0000-0000-0000459D0000}"/>
    <cellStyle name="Note 6 10 5 5 3 3" xfId="48981" xr:uid="{00000000-0005-0000-0000-0000469D0000}"/>
    <cellStyle name="Note 6 10 5 5 4" xfId="22778" xr:uid="{00000000-0005-0000-0000-0000479D0000}"/>
    <cellStyle name="Note 6 10 5 5 5" xfId="37231" xr:uid="{00000000-0005-0000-0000-0000489D0000}"/>
    <cellStyle name="Note 6 10 5 6" xfId="7804" xr:uid="{00000000-0005-0000-0000-0000499D0000}"/>
    <cellStyle name="Note 6 10 5 6 2" xfId="25239" xr:uid="{00000000-0005-0000-0000-00004A9D0000}"/>
    <cellStyle name="Note 6 10 5 6 3" xfId="39692" xr:uid="{00000000-0005-0000-0000-00004B9D0000}"/>
    <cellStyle name="Note 6 10 5 7" xfId="10245" xr:uid="{00000000-0005-0000-0000-00004C9D0000}"/>
    <cellStyle name="Note 6 10 5 7 2" xfId="27680" xr:uid="{00000000-0005-0000-0000-00004D9D0000}"/>
    <cellStyle name="Note 6 10 5 7 3" xfId="42133" xr:uid="{00000000-0005-0000-0000-00004E9D0000}"/>
    <cellStyle name="Note 6 10 5 8" xfId="12665" xr:uid="{00000000-0005-0000-0000-00004F9D0000}"/>
    <cellStyle name="Note 6 10 5 8 2" xfId="30100" xr:uid="{00000000-0005-0000-0000-0000509D0000}"/>
    <cellStyle name="Note 6 10 5 8 3" xfId="44553" xr:uid="{00000000-0005-0000-0000-0000519D0000}"/>
    <cellStyle name="Note 6 10 5 9" xfId="19672" xr:uid="{00000000-0005-0000-0000-0000529D0000}"/>
    <cellStyle name="Note 6 10 6" xfId="2835" xr:uid="{00000000-0005-0000-0000-0000539D0000}"/>
    <cellStyle name="Note 6 10 6 2" xfId="5346" xr:uid="{00000000-0005-0000-0000-0000549D0000}"/>
    <cellStyle name="Note 6 10 6 2 2" xfId="14635" xr:uid="{00000000-0005-0000-0000-0000559D0000}"/>
    <cellStyle name="Note 6 10 6 2 2 2" xfId="32070" xr:uid="{00000000-0005-0000-0000-0000569D0000}"/>
    <cellStyle name="Note 6 10 6 2 2 3" xfId="46523" xr:uid="{00000000-0005-0000-0000-0000579D0000}"/>
    <cellStyle name="Note 6 10 6 2 3" xfId="17096" xr:uid="{00000000-0005-0000-0000-0000589D0000}"/>
    <cellStyle name="Note 6 10 6 2 3 2" xfId="34531" xr:uid="{00000000-0005-0000-0000-0000599D0000}"/>
    <cellStyle name="Note 6 10 6 2 3 3" xfId="48984" xr:uid="{00000000-0005-0000-0000-00005A9D0000}"/>
    <cellStyle name="Note 6 10 6 2 4" xfId="22782" xr:uid="{00000000-0005-0000-0000-00005B9D0000}"/>
    <cellStyle name="Note 6 10 6 2 5" xfId="37235" xr:uid="{00000000-0005-0000-0000-00005C9D0000}"/>
    <cellStyle name="Note 6 10 6 3" xfId="7808" xr:uid="{00000000-0005-0000-0000-00005D9D0000}"/>
    <cellStyle name="Note 6 10 6 3 2" xfId="25243" xr:uid="{00000000-0005-0000-0000-00005E9D0000}"/>
    <cellStyle name="Note 6 10 6 3 3" xfId="39696" xr:uid="{00000000-0005-0000-0000-00005F9D0000}"/>
    <cellStyle name="Note 6 10 6 4" xfId="10249" xr:uid="{00000000-0005-0000-0000-0000609D0000}"/>
    <cellStyle name="Note 6 10 6 4 2" xfId="27684" xr:uid="{00000000-0005-0000-0000-0000619D0000}"/>
    <cellStyle name="Note 6 10 6 4 3" xfId="42137" xr:uid="{00000000-0005-0000-0000-0000629D0000}"/>
    <cellStyle name="Note 6 10 6 5" xfId="12669" xr:uid="{00000000-0005-0000-0000-0000639D0000}"/>
    <cellStyle name="Note 6 10 6 5 2" xfId="30104" xr:uid="{00000000-0005-0000-0000-0000649D0000}"/>
    <cellStyle name="Note 6 10 6 5 3" xfId="44557" xr:uid="{00000000-0005-0000-0000-0000659D0000}"/>
    <cellStyle name="Note 6 10 6 6" xfId="19676" xr:uid="{00000000-0005-0000-0000-0000669D0000}"/>
    <cellStyle name="Note 6 10 7" xfId="2836" xr:uid="{00000000-0005-0000-0000-0000679D0000}"/>
    <cellStyle name="Note 6 10 7 2" xfId="5347" xr:uid="{00000000-0005-0000-0000-0000689D0000}"/>
    <cellStyle name="Note 6 10 7 2 2" xfId="14636" xr:uid="{00000000-0005-0000-0000-0000699D0000}"/>
    <cellStyle name="Note 6 10 7 2 2 2" xfId="32071" xr:uid="{00000000-0005-0000-0000-00006A9D0000}"/>
    <cellStyle name="Note 6 10 7 2 2 3" xfId="46524" xr:uid="{00000000-0005-0000-0000-00006B9D0000}"/>
    <cellStyle name="Note 6 10 7 2 3" xfId="17097" xr:uid="{00000000-0005-0000-0000-00006C9D0000}"/>
    <cellStyle name="Note 6 10 7 2 3 2" xfId="34532" xr:uid="{00000000-0005-0000-0000-00006D9D0000}"/>
    <cellStyle name="Note 6 10 7 2 3 3" xfId="48985" xr:uid="{00000000-0005-0000-0000-00006E9D0000}"/>
    <cellStyle name="Note 6 10 7 2 4" xfId="22783" xr:uid="{00000000-0005-0000-0000-00006F9D0000}"/>
    <cellStyle name="Note 6 10 7 2 5" xfId="37236" xr:uid="{00000000-0005-0000-0000-0000709D0000}"/>
    <cellStyle name="Note 6 10 7 3" xfId="7809" xr:uid="{00000000-0005-0000-0000-0000719D0000}"/>
    <cellStyle name="Note 6 10 7 3 2" xfId="25244" xr:uid="{00000000-0005-0000-0000-0000729D0000}"/>
    <cellStyle name="Note 6 10 7 3 3" xfId="39697" xr:uid="{00000000-0005-0000-0000-0000739D0000}"/>
    <cellStyle name="Note 6 10 7 4" xfId="10250" xr:uid="{00000000-0005-0000-0000-0000749D0000}"/>
    <cellStyle name="Note 6 10 7 4 2" xfId="27685" xr:uid="{00000000-0005-0000-0000-0000759D0000}"/>
    <cellStyle name="Note 6 10 7 4 3" xfId="42138" xr:uid="{00000000-0005-0000-0000-0000769D0000}"/>
    <cellStyle name="Note 6 10 7 5" xfId="12670" xr:uid="{00000000-0005-0000-0000-0000779D0000}"/>
    <cellStyle name="Note 6 10 7 5 2" xfId="30105" xr:uid="{00000000-0005-0000-0000-0000789D0000}"/>
    <cellStyle name="Note 6 10 7 5 3" xfId="44558" xr:uid="{00000000-0005-0000-0000-0000799D0000}"/>
    <cellStyle name="Note 6 10 7 6" xfId="19677" xr:uid="{00000000-0005-0000-0000-00007A9D0000}"/>
    <cellStyle name="Note 6 10 8" xfId="2837" xr:uid="{00000000-0005-0000-0000-00007B9D0000}"/>
    <cellStyle name="Note 6 10 8 2" xfId="5348" xr:uid="{00000000-0005-0000-0000-00007C9D0000}"/>
    <cellStyle name="Note 6 10 8 2 2" xfId="22784" xr:uid="{00000000-0005-0000-0000-00007D9D0000}"/>
    <cellStyle name="Note 6 10 8 2 3" xfId="37237" xr:uid="{00000000-0005-0000-0000-00007E9D0000}"/>
    <cellStyle name="Note 6 10 8 3" xfId="7810" xr:uid="{00000000-0005-0000-0000-00007F9D0000}"/>
    <cellStyle name="Note 6 10 8 3 2" xfId="25245" xr:uid="{00000000-0005-0000-0000-0000809D0000}"/>
    <cellStyle name="Note 6 10 8 3 3" xfId="39698" xr:uid="{00000000-0005-0000-0000-0000819D0000}"/>
    <cellStyle name="Note 6 10 8 4" xfId="10251" xr:uid="{00000000-0005-0000-0000-0000829D0000}"/>
    <cellStyle name="Note 6 10 8 4 2" xfId="27686" xr:uid="{00000000-0005-0000-0000-0000839D0000}"/>
    <cellStyle name="Note 6 10 8 4 3" xfId="42139" xr:uid="{00000000-0005-0000-0000-0000849D0000}"/>
    <cellStyle name="Note 6 10 8 5" xfId="12671" xr:uid="{00000000-0005-0000-0000-0000859D0000}"/>
    <cellStyle name="Note 6 10 8 5 2" xfId="30106" xr:uid="{00000000-0005-0000-0000-0000869D0000}"/>
    <cellStyle name="Note 6 10 8 5 3" xfId="44559" xr:uid="{00000000-0005-0000-0000-0000879D0000}"/>
    <cellStyle name="Note 6 10 8 6" xfId="15479" xr:uid="{00000000-0005-0000-0000-0000889D0000}"/>
    <cellStyle name="Note 6 10 8 6 2" xfId="32914" xr:uid="{00000000-0005-0000-0000-0000899D0000}"/>
    <cellStyle name="Note 6 10 8 6 3" xfId="47367" xr:uid="{00000000-0005-0000-0000-00008A9D0000}"/>
    <cellStyle name="Note 6 10 8 7" xfId="19678" xr:uid="{00000000-0005-0000-0000-00008B9D0000}"/>
    <cellStyle name="Note 6 10 8 8" xfId="20641" xr:uid="{00000000-0005-0000-0000-00008C9D0000}"/>
    <cellStyle name="Note 6 10 9" xfId="5329" xr:uid="{00000000-0005-0000-0000-00008D9D0000}"/>
    <cellStyle name="Note 6 10 9 2" xfId="14622" xr:uid="{00000000-0005-0000-0000-00008E9D0000}"/>
    <cellStyle name="Note 6 10 9 2 2" xfId="32057" xr:uid="{00000000-0005-0000-0000-00008F9D0000}"/>
    <cellStyle name="Note 6 10 9 2 3" xfId="46510" xr:uid="{00000000-0005-0000-0000-0000909D0000}"/>
    <cellStyle name="Note 6 10 9 3" xfId="17083" xr:uid="{00000000-0005-0000-0000-0000919D0000}"/>
    <cellStyle name="Note 6 10 9 3 2" xfId="34518" xr:uid="{00000000-0005-0000-0000-0000929D0000}"/>
    <cellStyle name="Note 6 10 9 3 3" xfId="48971" xr:uid="{00000000-0005-0000-0000-0000939D0000}"/>
    <cellStyle name="Note 6 10 9 4" xfId="22765" xr:uid="{00000000-0005-0000-0000-0000949D0000}"/>
    <cellStyle name="Note 6 10 9 5" xfId="37218" xr:uid="{00000000-0005-0000-0000-0000959D0000}"/>
    <cellStyle name="Note 6 11" xfId="2838" xr:uid="{00000000-0005-0000-0000-0000969D0000}"/>
    <cellStyle name="Note 6 11 10" xfId="7811" xr:uid="{00000000-0005-0000-0000-0000979D0000}"/>
    <cellStyle name="Note 6 11 10 2" xfId="25246" xr:uid="{00000000-0005-0000-0000-0000989D0000}"/>
    <cellStyle name="Note 6 11 10 3" xfId="39699" xr:uid="{00000000-0005-0000-0000-0000999D0000}"/>
    <cellStyle name="Note 6 11 11" xfId="10252" xr:uid="{00000000-0005-0000-0000-00009A9D0000}"/>
    <cellStyle name="Note 6 11 11 2" xfId="27687" xr:uid="{00000000-0005-0000-0000-00009B9D0000}"/>
    <cellStyle name="Note 6 11 11 3" xfId="42140" xr:uid="{00000000-0005-0000-0000-00009C9D0000}"/>
    <cellStyle name="Note 6 11 12" xfId="12672" xr:uid="{00000000-0005-0000-0000-00009D9D0000}"/>
    <cellStyle name="Note 6 11 12 2" xfId="30107" xr:uid="{00000000-0005-0000-0000-00009E9D0000}"/>
    <cellStyle name="Note 6 11 12 3" xfId="44560" xr:uid="{00000000-0005-0000-0000-00009F9D0000}"/>
    <cellStyle name="Note 6 11 13" xfId="19679" xr:uid="{00000000-0005-0000-0000-0000A09D0000}"/>
    <cellStyle name="Note 6 11 2" xfId="2839" xr:uid="{00000000-0005-0000-0000-0000A19D0000}"/>
    <cellStyle name="Note 6 11 2 2" xfId="2840" xr:uid="{00000000-0005-0000-0000-0000A29D0000}"/>
    <cellStyle name="Note 6 11 2 2 2" xfId="5351" xr:uid="{00000000-0005-0000-0000-0000A39D0000}"/>
    <cellStyle name="Note 6 11 2 2 2 2" xfId="14639" xr:uid="{00000000-0005-0000-0000-0000A49D0000}"/>
    <cellStyle name="Note 6 11 2 2 2 2 2" xfId="32074" xr:uid="{00000000-0005-0000-0000-0000A59D0000}"/>
    <cellStyle name="Note 6 11 2 2 2 2 3" xfId="46527" xr:uid="{00000000-0005-0000-0000-0000A69D0000}"/>
    <cellStyle name="Note 6 11 2 2 2 3" xfId="17100" xr:uid="{00000000-0005-0000-0000-0000A79D0000}"/>
    <cellStyle name="Note 6 11 2 2 2 3 2" xfId="34535" xr:uid="{00000000-0005-0000-0000-0000A89D0000}"/>
    <cellStyle name="Note 6 11 2 2 2 3 3" xfId="48988" xr:uid="{00000000-0005-0000-0000-0000A99D0000}"/>
    <cellStyle name="Note 6 11 2 2 2 4" xfId="22787" xr:uid="{00000000-0005-0000-0000-0000AA9D0000}"/>
    <cellStyle name="Note 6 11 2 2 2 5" xfId="37240" xr:uid="{00000000-0005-0000-0000-0000AB9D0000}"/>
    <cellStyle name="Note 6 11 2 2 3" xfId="7813" xr:uid="{00000000-0005-0000-0000-0000AC9D0000}"/>
    <cellStyle name="Note 6 11 2 2 3 2" xfId="25248" xr:uid="{00000000-0005-0000-0000-0000AD9D0000}"/>
    <cellStyle name="Note 6 11 2 2 3 3" xfId="39701" xr:uid="{00000000-0005-0000-0000-0000AE9D0000}"/>
    <cellStyle name="Note 6 11 2 2 4" xfId="10254" xr:uid="{00000000-0005-0000-0000-0000AF9D0000}"/>
    <cellStyle name="Note 6 11 2 2 4 2" xfId="27689" xr:uid="{00000000-0005-0000-0000-0000B09D0000}"/>
    <cellStyle name="Note 6 11 2 2 4 3" xfId="42142" xr:uid="{00000000-0005-0000-0000-0000B19D0000}"/>
    <cellStyle name="Note 6 11 2 2 5" xfId="12674" xr:uid="{00000000-0005-0000-0000-0000B29D0000}"/>
    <cellStyle name="Note 6 11 2 2 5 2" xfId="30109" xr:uid="{00000000-0005-0000-0000-0000B39D0000}"/>
    <cellStyle name="Note 6 11 2 2 5 3" xfId="44562" xr:uid="{00000000-0005-0000-0000-0000B49D0000}"/>
    <cellStyle name="Note 6 11 2 2 6" xfId="19681" xr:uid="{00000000-0005-0000-0000-0000B59D0000}"/>
    <cellStyle name="Note 6 11 2 3" xfId="2841" xr:uid="{00000000-0005-0000-0000-0000B69D0000}"/>
    <cellStyle name="Note 6 11 2 3 2" xfId="5352" xr:uid="{00000000-0005-0000-0000-0000B79D0000}"/>
    <cellStyle name="Note 6 11 2 3 2 2" xfId="14640" xr:uid="{00000000-0005-0000-0000-0000B89D0000}"/>
    <cellStyle name="Note 6 11 2 3 2 2 2" xfId="32075" xr:uid="{00000000-0005-0000-0000-0000B99D0000}"/>
    <cellStyle name="Note 6 11 2 3 2 2 3" xfId="46528" xr:uid="{00000000-0005-0000-0000-0000BA9D0000}"/>
    <cellStyle name="Note 6 11 2 3 2 3" xfId="17101" xr:uid="{00000000-0005-0000-0000-0000BB9D0000}"/>
    <cellStyle name="Note 6 11 2 3 2 3 2" xfId="34536" xr:uid="{00000000-0005-0000-0000-0000BC9D0000}"/>
    <cellStyle name="Note 6 11 2 3 2 3 3" xfId="48989" xr:uid="{00000000-0005-0000-0000-0000BD9D0000}"/>
    <cellStyle name="Note 6 11 2 3 2 4" xfId="22788" xr:uid="{00000000-0005-0000-0000-0000BE9D0000}"/>
    <cellStyle name="Note 6 11 2 3 2 5" xfId="37241" xr:uid="{00000000-0005-0000-0000-0000BF9D0000}"/>
    <cellStyle name="Note 6 11 2 3 3" xfId="7814" xr:uid="{00000000-0005-0000-0000-0000C09D0000}"/>
    <cellStyle name="Note 6 11 2 3 3 2" xfId="25249" xr:uid="{00000000-0005-0000-0000-0000C19D0000}"/>
    <cellStyle name="Note 6 11 2 3 3 3" xfId="39702" xr:uid="{00000000-0005-0000-0000-0000C29D0000}"/>
    <cellStyle name="Note 6 11 2 3 4" xfId="10255" xr:uid="{00000000-0005-0000-0000-0000C39D0000}"/>
    <cellStyle name="Note 6 11 2 3 4 2" xfId="27690" xr:uid="{00000000-0005-0000-0000-0000C49D0000}"/>
    <cellStyle name="Note 6 11 2 3 4 3" xfId="42143" xr:uid="{00000000-0005-0000-0000-0000C59D0000}"/>
    <cellStyle name="Note 6 11 2 3 5" xfId="12675" xr:uid="{00000000-0005-0000-0000-0000C69D0000}"/>
    <cellStyle name="Note 6 11 2 3 5 2" xfId="30110" xr:uid="{00000000-0005-0000-0000-0000C79D0000}"/>
    <cellStyle name="Note 6 11 2 3 5 3" xfId="44563" xr:uid="{00000000-0005-0000-0000-0000C89D0000}"/>
    <cellStyle name="Note 6 11 2 3 6" xfId="19682" xr:uid="{00000000-0005-0000-0000-0000C99D0000}"/>
    <cellStyle name="Note 6 11 2 4" xfId="2842" xr:uid="{00000000-0005-0000-0000-0000CA9D0000}"/>
    <cellStyle name="Note 6 11 2 4 2" xfId="5353" xr:uid="{00000000-0005-0000-0000-0000CB9D0000}"/>
    <cellStyle name="Note 6 11 2 4 2 2" xfId="22789" xr:uid="{00000000-0005-0000-0000-0000CC9D0000}"/>
    <cellStyle name="Note 6 11 2 4 2 3" xfId="37242" xr:uid="{00000000-0005-0000-0000-0000CD9D0000}"/>
    <cellStyle name="Note 6 11 2 4 3" xfId="7815" xr:uid="{00000000-0005-0000-0000-0000CE9D0000}"/>
    <cellStyle name="Note 6 11 2 4 3 2" xfId="25250" xr:uid="{00000000-0005-0000-0000-0000CF9D0000}"/>
    <cellStyle name="Note 6 11 2 4 3 3" xfId="39703" xr:uid="{00000000-0005-0000-0000-0000D09D0000}"/>
    <cellStyle name="Note 6 11 2 4 4" xfId="10256" xr:uid="{00000000-0005-0000-0000-0000D19D0000}"/>
    <cellStyle name="Note 6 11 2 4 4 2" xfId="27691" xr:uid="{00000000-0005-0000-0000-0000D29D0000}"/>
    <cellStyle name="Note 6 11 2 4 4 3" xfId="42144" xr:uid="{00000000-0005-0000-0000-0000D39D0000}"/>
    <cellStyle name="Note 6 11 2 4 5" xfId="12676" xr:uid="{00000000-0005-0000-0000-0000D49D0000}"/>
    <cellStyle name="Note 6 11 2 4 5 2" xfId="30111" xr:uid="{00000000-0005-0000-0000-0000D59D0000}"/>
    <cellStyle name="Note 6 11 2 4 5 3" xfId="44564" xr:uid="{00000000-0005-0000-0000-0000D69D0000}"/>
    <cellStyle name="Note 6 11 2 4 6" xfId="15480" xr:uid="{00000000-0005-0000-0000-0000D79D0000}"/>
    <cellStyle name="Note 6 11 2 4 6 2" xfId="32915" xr:uid="{00000000-0005-0000-0000-0000D89D0000}"/>
    <cellStyle name="Note 6 11 2 4 6 3" xfId="47368" xr:uid="{00000000-0005-0000-0000-0000D99D0000}"/>
    <cellStyle name="Note 6 11 2 4 7" xfId="19683" xr:uid="{00000000-0005-0000-0000-0000DA9D0000}"/>
    <cellStyle name="Note 6 11 2 4 8" xfId="20642" xr:uid="{00000000-0005-0000-0000-0000DB9D0000}"/>
    <cellStyle name="Note 6 11 2 5" xfId="5350" xr:uid="{00000000-0005-0000-0000-0000DC9D0000}"/>
    <cellStyle name="Note 6 11 2 5 2" xfId="14638" xr:uid="{00000000-0005-0000-0000-0000DD9D0000}"/>
    <cellStyle name="Note 6 11 2 5 2 2" xfId="32073" xr:uid="{00000000-0005-0000-0000-0000DE9D0000}"/>
    <cellStyle name="Note 6 11 2 5 2 3" xfId="46526" xr:uid="{00000000-0005-0000-0000-0000DF9D0000}"/>
    <cellStyle name="Note 6 11 2 5 3" xfId="17099" xr:uid="{00000000-0005-0000-0000-0000E09D0000}"/>
    <cellStyle name="Note 6 11 2 5 3 2" xfId="34534" xr:uid="{00000000-0005-0000-0000-0000E19D0000}"/>
    <cellStyle name="Note 6 11 2 5 3 3" xfId="48987" xr:uid="{00000000-0005-0000-0000-0000E29D0000}"/>
    <cellStyle name="Note 6 11 2 5 4" xfId="22786" xr:uid="{00000000-0005-0000-0000-0000E39D0000}"/>
    <cellStyle name="Note 6 11 2 5 5" xfId="37239" xr:uid="{00000000-0005-0000-0000-0000E49D0000}"/>
    <cellStyle name="Note 6 11 2 6" xfId="7812" xr:uid="{00000000-0005-0000-0000-0000E59D0000}"/>
    <cellStyle name="Note 6 11 2 6 2" xfId="25247" xr:uid="{00000000-0005-0000-0000-0000E69D0000}"/>
    <cellStyle name="Note 6 11 2 6 3" xfId="39700" xr:uid="{00000000-0005-0000-0000-0000E79D0000}"/>
    <cellStyle name="Note 6 11 2 7" xfId="10253" xr:uid="{00000000-0005-0000-0000-0000E89D0000}"/>
    <cellStyle name="Note 6 11 2 7 2" xfId="27688" xr:uid="{00000000-0005-0000-0000-0000E99D0000}"/>
    <cellStyle name="Note 6 11 2 7 3" xfId="42141" xr:uid="{00000000-0005-0000-0000-0000EA9D0000}"/>
    <cellStyle name="Note 6 11 2 8" xfId="12673" xr:uid="{00000000-0005-0000-0000-0000EB9D0000}"/>
    <cellStyle name="Note 6 11 2 8 2" xfId="30108" xr:uid="{00000000-0005-0000-0000-0000EC9D0000}"/>
    <cellStyle name="Note 6 11 2 8 3" xfId="44561" xr:uid="{00000000-0005-0000-0000-0000ED9D0000}"/>
    <cellStyle name="Note 6 11 2 9" xfId="19680" xr:uid="{00000000-0005-0000-0000-0000EE9D0000}"/>
    <cellStyle name="Note 6 11 3" xfId="2843" xr:uid="{00000000-0005-0000-0000-0000EF9D0000}"/>
    <cellStyle name="Note 6 11 3 2" xfId="2844" xr:uid="{00000000-0005-0000-0000-0000F09D0000}"/>
    <cellStyle name="Note 6 11 3 2 2" xfId="5355" xr:uid="{00000000-0005-0000-0000-0000F19D0000}"/>
    <cellStyle name="Note 6 11 3 2 2 2" xfId="14642" xr:uid="{00000000-0005-0000-0000-0000F29D0000}"/>
    <cellStyle name="Note 6 11 3 2 2 2 2" xfId="32077" xr:uid="{00000000-0005-0000-0000-0000F39D0000}"/>
    <cellStyle name="Note 6 11 3 2 2 2 3" xfId="46530" xr:uid="{00000000-0005-0000-0000-0000F49D0000}"/>
    <cellStyle name="Note 6 11 3 2 2 3" xfId="17103" xr:uid="{00000000-0005-0000-0000-0000F59D0000}"/>
    <cellStyle name="Note 6 11 3 2 2 3 2" xfId="34538" xr:uid="{00000000-0005-0000-0000-0000F69D0000}"/>
    <cellStyle name="Note 6 11 3 2 2 3 3" xfId="48991" xr:uid="{00000000-0005-0000-0000-0000F79D0000}"/>
    <cellStyle name="Note 6 11 3 2 2 4" xfId="22791" xr:uid="{00000000-0005-0000-0000-0000F89D0000}"/>
    <cellStyle name="Note 6 11 3 2 2 5" xfId="37244" xr:uid="{00000000-0005-0000-0000-0000F99D0000}"/>
    <cellStyle name="Note 6 11 3 2 3" xfId="7817" xr:uid="{00000000-0005-0000-0000-0000FA9D0000}"/>
    <cellStyle name="Note 6 11 3 2 3 2" xfId="25252" xr:uid="{00000000-0005-0000-0000-0000FB9D0000}"/>
    <cellStyle name="Note 6 11 3 2 3 3" xfId="39705" xr:uid="{00000000-0005-0000-0000-0000FC9D0000}"/>
    <cellStyle name="Note 6 11 3 2 4" xfId="10258" xr:uid="{00000000-0005-0000-0000-0000FD9D0000}"/>
    <cellStyle name="Note 6 11 3 2 4 2" xfId="27693" xr:uid="{00000000-0005-0000-0000-0000FE9D0000}"/>
    <cellStyle name="Note 6 11 3 2 4 3" xfId="42146" xr:uid="{00000000-0005-0000-0000-0000FF9D0000}"/>
    <cellStyle name="Note 6 11 3 2 5" xfId="12678" xr:uid="{00000000-0005-0000-0000-0000009E0000}"/>
    <cellStyle name="Note 6 11 3 2 5 2" xfId="30113" xr:uid="{00000000-0005-0000-0000-0000019E0000}"/>
    <cellStyle name="Note 6 11 3 2 5 3" xfId="44566" xr:uid="{00000000-0005-0000-0000-0000029E0000}"/>
    <cellStyle name="Note 6 11 3 2 6" xfId="19685" xr:uid="{00000000-0005-0000-0000-0000039E0000}"/>
    <cellStyle name="Note 6 11 3 3" xfId="2845" xr:uid="{00000000-0005-0000-0000-0000049E0000}"/>
    <cellStyle name="Note 6 11 3 3 2" xfId="5356" xr:uid="{00000000-0005-0000-0000-0000059E0000}"/>
    <cellStyle name="Note 6 11 3 3 2 2" xfId="14643" xr:uid="{00000000-0005-0000-0000-0000069E0000}"/>
    <cellStyle name="Note 6 11 3 3 2 2 2" xfId="32078" xr:uid="{00000000-0005-0000-0000-0000079E0000}"/>
    <cellStyle name="Note 6 11 3 3 2 2 3" xfId="46531" xr:uid="{00000000-0005-0000-0000-0000089E0000}"/>
    <cellStyle name="Note 6 11 3 3 2 3" xfId="17104" xr:uid="{00000000-0005-0000-0000-0000099E0000}"/>
    <cellStyle name="Note 6 11 3 3 2 3 2" xfId="34539" xr:uid="{00000000-0005-0000-0000-00000A9E0000}"/>
    <cellStyle name="Note 6 11 3 3 2 3 3" xfId="48992" xr:uid="{00000000-0005-0000-0000-00000B9E0000}"/>
    <cellStyle name="Note 6 11 3 3 2 4" xfId="22792" xr:uid="{00000000-0005-0000-0000-00000C9E0000}"/>
    <cellStyle name="Note 6 11 3 3 2 5" xfId="37245" xr:uid="{00000000-0005-0000-0000-00000D9E0000}"/>
    <cellStyle name="Note 6 11 3 3 3" xfId="7818" xr:uid="{00000000-0005-0000-0000-00000E9E0000}"/>
    <cellStyle name="Note 6 11 3 3 3 2" xfId="25253" xr:uid="{00000000-0005-0000-0000-00000F9E0000}"/>
    <cellStyle name="Note 6 11 3 3 3 3" xfId="39706" xr:uid="{00000000-0005-0000-0000-0000109E0000}"/>
    <cellStyle name="Note 6 11 3 3 4" xfId="10259" xr:uid="{00000000-0005-0000-0000-0000119E0000}"/>
    <cellStyle name="Note 6 11 3 3 4 2" xfId="27694" xr:uid="{00000000-0005-0000-0000-0000129E0000}"/>
    <cellStyle name="Note 6 11 3 3 4 3" xfId="42147" xr:uid="{00000000-0005-0000-0000-0000139E0000}"/>
    <cellStyle name="Note 6 11 3 3 5" xfId="12679" xr:uid="{00000000-0005-0000-0000-0000149E0000}"/>
    <cellStyle name="Note 6 11 3 3 5 2" xfId="30114" xr:uid="{00000000-0005-0000-0000-0000159E0000}"/>
    <cellStyle name="Note 6 11 3 3 5 3" xfId="44567" xr:uid="{00000000-0005-0000-0000-0000169E0000}"/>
    <cellStyle name="Note 6 11 3 3 6" xfId="19686" xr:uid="{00000000-0005-0000-0000-0000179E0000}"/>
    <cellStyle name="Note 6 11 3 4" xfId="2846" xr:uid="{00000000-0005-0000-0000-0000189E0000}"/>
    <cellStyle name="Note 6 11 3 4 2" xfId="5357" xr:uid="{00000000-0005-0000-0000-0000199E0000}"/>
    <cellStyle name="Note 6 11 3 4 2 2" xfId="22793" xr:uid="{00000000-0005-0000-0000-00001A9E0000}"/>
    <cellStyle name="Note 6 11 3 4 2 3" xfId="37246" xr:uid="{00000000-0005-0000-0000-00001B9E0000}"/>
    <cellStyle name="Note 6 11 3 4 3" xfId="7819" xr:uid="{00000000-0005-0000-0000-00001C9E0000}"/>
    <cellStyle name="Note 6 11 3 4 3 2" xfId="25254" xr:uid="{00000000-0005-0000-0000-00001D9E0000}"/>
    <cellStyle name="Note 6 11 3 4 3 3" xfId="39707" xr:uid="{00000000-0005-0000-0000-00001E9E0000}"/>
    <cellStyle name="Note 6 11 3 4 4" xfId="10260" xr:uid="{00000000-0005-0000-0000-00001F9E0000}"/>
    <cellStyle name="Note 6 11 3 4 4 2" xfId="27695" xr:uid="{00000000-0005-0000-0000-0000209E0000}"/>
    <cellStyle name="Note 6 11 3 4 4 3" xfId="42148" xr:uid="{00000000-0005-0000-0000-0000219E0000}"/>
    <cellStyle name="Note 6 11 3 4 5" xfId="12680" xr:uid="{00000000-0005-0000-0000-0000229E0000}"/>
    <cellStyle name="Note 6 11 3 4 5 2" xfId="30115" xr:uid="{00000000-0005-0000-0000-0000239E0000}"/>
    <cellStyle name="Note 6 11 3 4 5 3" xfId="44568" xr:uid="{00000000-0005-0000-0000-0000249E0000}"/>
    <cellStyle name="Note 6 11 3 4 6" xfId="15481" xr:uid="{00000000-0005-0000-0000-0000259E0000}"/>
    <cellStyle name="Note 6 11 3 4 6 2" xfId="32916" xr:uid="{00000000-0005-0000-0000-0000269E0000}"/>
    <cellStyle name="Note 6 11 3 4 6 3" xfId="47369" xr:uid="{00000000-0005-0000-0000-0000279E0000}"/>
    <cellStyle name="Note 6 11 3 4 7" xfId="19687" xr:uid="{00000000-0005-0000-0000-0000289E0000}"/>
    <cellStyle name="Note 6 11 3 4 8" xfId="20643" xr:uid="{00000000-0005-0000-0000-0000299E0000}"/>
    <cellStyle name="Note 6 11 3 5" xfId="5354" xr:uid="{00000000-0005-0000-0000-00002A9E0000}"/>
    <cellStyle name="Note 6 11 3 5 2" xfId="14641" xr:uid="{00000000-0005-0000-0000-00002B9E0000}"/>
    <cellStyle name="Note 6 11 3 5 2 2" xfId="32076" xr:uid="{00000000-0005-0000-0000-00002C9E0000}"/>
    <cellStyle name="Note 6 11 3 5 2 3" xfId="46529" xr:uid="{00000000-0005-0000-0000-00002D9E0000}"/>
    <cellStyle name="Note 6 11 3 5 3" xfId="17102" xr:uid="{00000000-0005-0000-0000-00002E9E0000}"/>
    <cellStyle name="Note 6 11 3 5 3 2" xfId="34537" xr:uid="{00000000-0005-0000-0000-00002F9E0000}"/>
    <cellStyle name="Note 6 11 3 5 3 3" xfId="48990" xr:uid="{00000000-0005-0000-0000-0000309E0000}"/>
    <cellStyle name="Note 6 11 3 5 4" xfId="22790" xr:uid="{00000000-0005-0000-0000-0000319E0000}"/>
    <cellStyle name="Note 6 11 3 5 5" xfId="37243" xr:uid="{00000000-0005-0000-0000-0000329E0000}"/>
    <cellStyle name="Note 6 11 3 6" xfId="7816" xr:uid="{00000000-0005-0000-0000-0000339E0000}"/>
    <cellStyle name="Note 6 11 3 6 2" xfId="25251" xr:uid="{00000000-0005-0000-0000-0000349E0000}"/>
    <cellStyle name="Note 6 11 3 6 3" xfId="39704" xr:uid="{00000000-0005-0000-0000-0000359E0000}"/>
    <cellStyle name="Note 6 11 3 7" xfId="10257" xr:uid="{00000000-0005-0000-0000-0000369E0000}"/>
    <cellStyle name="Note 6 11 3 7 2" xfId="27692" xr:uid="{00000000-0005-0000-0000-0000379E0000}"/>
    <cellStyle name="Note 6 11 3 7 3" xfId="42145" xr:uid="{00000000-0005-0000-0000-0000389E0000}"/>
    <cellStyle name="Note 6 11 3 8" xfId="12677" xr:uid="{00000000-0005-0000-0000-0000399E0000}"/>
    <cellStyle name="Note 6 11 3 8 2" xfId="30112" xr:uid="{00000000-0005-0000-0000-00003A9E0000}"/>
    <cellStyle name="Note 6 11 3 8 3" xfId="44565" xr:uid="{00000000-0005-0000-0000-00003B9E0000}"/>
    <cellStyle name="Note 6 11 3 9" xfId="19684" xr:uid="{00000000-0005-0000-0000-00003C9E0000}"/>
    <cellStyle name="Note 6 11 4" xfId="2847" xr:uid="{00000000-0005-0000-0000-00003D9E0000}"/>
    <cellStyle name="Note 6 11 4 2" xfId="2848" xr:uid="{00000000-0005-0000-0000-00003E9E0000}"/>
    <cellStyle name="Note 6 11 4 2 2" xfId="5359" xr:uid="{00000000-0005-0000-0000-00003F9E0000}"/>
    <cellStyle name="Note 6 11 4 2 2 2" xfId="14645" xr:uid="{00000000-0005-0000-0000-0000409E0000}"/>
    <cellStyle name="Note 6 11 4 2 2 2 2" xfId="32080" xr:uid="{00000000-0005-0000-0000-0000419E0000}"/>
    <cellStyle name="Note 6 11 4 2 2 2 3" xfId="46533" xr:uid="{00000000-0005-0000-0000-0000429E0000}"/>
    <cellStyle name="Note 6 11 4 2 2 3" xfId="17106" xr:uid="{00000000-0005-0000-0000-0000439E0000}"/>
    <cellStyle name="Note 6 11 4 2 2 3 2" xfId="34541" xr:uid="{00000000-0005-0000-0000-0000449E0000}"/>
    <cellStyle name="Note 6 11 4 2 2 3 3" xfId="48994" xr:uid="{00000000-0005-0000-0000-0000459E0000}"/>
    <cellStyle name="Note 6 11 4 2 2 4" xfId="22795" xr:uid="{00000000-0005-0000-0000-0000469E0000}"/>
    <cellStyle name="Note 6 11 4 2 2 5" xfId="37248" xr:uid="{00000000-0005-0000-0000-0000479E0000}"/>
    <cellStyle name="Note 6 11 4 2 3" xfId="7821" xr:uid="{00000000-0005-0000-0000-0000489E0000}"/>
    <cellStyle name="Note 6 11 4 2 3 2" xfId="25256" xr:uid="{00000000-0005-0000-0000-0000499E0000}"/>
    <cellStyle name="Note 6 11 4 2 3 3" xfId="39709" xr:uid="{00000000-0005-0000-0000-00004A9E0000}"/>
    <cellStyle name="Note 6 11 4 2 4" xfId="10262" xr:uid="{00000000-0005-0000-0000-00004B9E0000}"/>
    <cellStyle name="Note 6 11 4 2 4 2" xfId="27697" xr:uid="{00000000-0005-0000-0000-00004C9E0000}"/>
    <cellStyle name="Note 6 11 4 2 4 3" xfId="42150" xr:uid="{00000000-0005-0000-0000-00004D9E0000}"/>
    <cellStyle name="Note 6 11 4 2 5" xfId="12682" xr:uid="{00000000-0005-0000-0000-00004E9E0000}"/>
    <cellStyle name="Note 6 11 4 2 5 2" xfId="30117" xr:uid="{00000000-0005-0000-0000-00004F9E0000}"/>
    <cellStyle name="Note 6 11 4 2 5 3" xfId="44570" xr:uid="{00000000-0005-0000-0000-0000509E0000}"/>
    <cellStyle name="Note 6 11 4 2 6" xfId="19689" xr:uid="{00000000-0005-0000-0000-0000519E0000}"/>
    <cellStyle name="Note 6 11 4 3" xfId="2849" xr:uid="{00000000-0005-0000-0000-0000529E0000}"/>
    <cellStyle name="Note 6 11 4 3 2" xfId="5360" xr:uid="{00000000-0005-0000-0000-0000539E0000}"/>
    <cellStyle name="Note 6 11 4 3 2 2" xfId="14646" xr:uid="{00000000-0005-0000-0000-0000549E0000}"/>
    <cellStyle name="Note 6 11 4 3 2 2 2" xfId="32081" xr:uid="{00000000-0005-0000-0000-0000559E0000}"/>
    <cellStyle name="Note 6 11 4 3 2 2 3" xfId="46534" xr:uid="{00000000-0005-0000-0000-0000569E0000}"/>
    <cellStyle name="Note 6 11 4 3 2 3" xfId="17107" xr:uid="{00000000-0005-0000-0000-0000579E0000}"/>
    <cellStyle name="Note 6 11 4 3 2 3 2" xfId="34542" xr:uid="{00000000-0005-0000-0000-0000589E0000}"/>
    <cellStyle name="Note 6 11 4 3 2 3 3" xfId="48995" xr:uid="{00000000-0005-0000-0000-0000599E0000}"/>
    <cellStyle name="Note 6 11 4 3 2 4" xfId="22796" xr:uid="{00000000-0005-0000-0000-00005A9E0000}"/>
    <cellStyle name="Note 6 11 4 3 2 5" xfId="37249" xr:uid="{00000000-0005-0000-0000-00005B9E0000}"/>
    <cellStyle name="Note 6 11 4 3 3" xfId="7822" xr:uid="{00000000-0005-0000-0000-00005C9E0000}"/>
    <cellStyle name="Note 6 11 4 3 3 2" xfId="25257" xr:uid="{00000000-0005-0000-0000-00005D9E0000}"/>
    <cellStyle name="Note 6 11 4 3 3 3" xfId="39710" xr:uid="{00000000-0005-0000-0000-00005E9E0000}"/>
    <cellStyle name="Note 6 11 4 3 4" xfId="10263" xr:uid="{00000000-0005-0000-0000-00005F9E0000}"/>
    <cellStyle name="Note 6 11 4 3 4 2" xfId="27698" xr:uid="{00000000-0005-0000-0000-0000609E0000}"/>
    <cellStyle name="Note 6 11 4 3 4 3" xfId="42151" xr:uid="{00000000-0005-0000-0000-0000619E0000}"/>
    <cellStyle name="Note 6 11 4 3 5" xfId="12683" xr:uid="{00000000-0005-0000-0000-0000629E0000}"/>
    <cellStyle name="Note 6 11 4 3 5 2" xfId="30118" xr:uid="{00000000-0005-0000-0000-0000639E0000}"/>
    <cellStyle name="Note 6 11 4 3 5 3" xfId="44571" xr:uid="{00000000-0005-0000-0000-0000649E0000}"/>
    <cellStyle name="Note 6 11 4 3 6" xfId="19690" xr:uid="{00000000-0005-0000-0000-0000659E0000}"/>
    <cellStyle name="Note 6 11 4 4" xfId="2850" xr:uid="{00000000-0005-0000-0000-0000669E0000}"/>
    <cellStyle name="Note 6 11 4 4 2" xfId="5361" xr:uid="{00000000-0005-0000-0000-0000679E0000}"/>
    <cellStyle name="Note 6 11 4 4 2 2" xfId="22797" xr:uid="{00000000-0005-0000-0000-0000689E0000}"/>
    <cellStyle name="Note 6 11 4 4 2 3" xfId="37250" xr:uid="{00000000-0005-0000-0000-0000699E0000}"/>
    <cellStyle name="Note 6 11 4 4 3" xfId="7823" xr:uid="{00000000-0005-0000-0000-00006A9E0000}"/>
    <cellStyle name="Note 6 11 4 4 3 2" xfId="25258" xr:uid="{00000000-0005-0000-0000-00006B9E0000}"/>
    <cellStyle name="Note 6 11 4 4 3 3" xfId="39711" xr:uid="{00000000-0005-0000-0000-00006C9E0000}"/>
    <cellStyle name="Note 6 11 4 4 4" xfId="10264" xr:uid="{00000000-0005-0000-0000-00006D9E0000}"/>
    <cellStyle name="Note 6 11 4 4 4 2" xfId="27699" xr:uid="{00000000-0005-0000-0000-00006E9E0000}"/>
    <cellStyle name="Note 6 11 4 4 4 3" xfId="42152" xr:uid="{00000000-0005-0000-0000-00006F9E0000}"/>
    <cellStyle name="Note 6 11 4 4 5" xfId="12684" xr:uid="{00000000-0005-0000-0000-0000709E0000}"/>
    <cellStyle name="Note 6 11 4 4 5 2" xfId="30119" xr:uid="{00000000-0005-0000-0000-0000719E0000}"/>
    <cellStyle name="Note 6 11 4 4 5 3" xfId="44572" xr:uid="{00000000-0005-0000-0000-0000729E0000}"/>
    <cellStyle name="Note 6 11 4 4 6" xfId="15482" xr:uid="{00000000-0005-0000-0000-0000739E0000}"/>
    <cellStyle name="Note 6 11 4 4 6 2" xfId="32917" xr:uid="{00000000-0005-0000-0000-0000749E0000}"/>
    <cellStyle name="Note 6 11 4 4 6 3" xfId="47370" xr:uid="{00000000-0005-0000-0000-0000759E0000}"/>
    <cellStyle name="Note 6 11 4 4 7" xfId="19691" xr:uid="{00000000-0005-0000-0000-0000769E0000}"/>
    <cellStyle name="Note 6 11 4 4 8" xfId="20644" xr:uid="{00000000-0005-0000-0000-0000779E0000}"/>
    <cellStyle name="Note 6 11 4 5" xfId="5358" xr:uid="{00000000-0005-0000-0000-0000789E0000}"/>
    <cellStyle name="Note 6 11 4 5 2" xfId="14644" xr:uid="{00000000-0005-0000-0000-0000799E0000}"/>
    <cellStyle name="Note 6 11 4 5 2 2" xfId="32079" xr:uid="{00000000-0005-0000-0000-00007A9E0000}"/>
    <cellStyle name="Note 6 11 4 5 2 3" xfId="46532" xr:uid="{00000000-0005-0000-0000-00007B9E0000}"/>
    <cellStyle name="Note 6 11 4 5 3" xfId="17105" xr:uid="{00000000-0005-0000-0000-00007C9E0000}"/>
    <cellStyle name="Note 6 11 4 5 3 2" xfId="34540" xr:uid="{00000000-0005-0000-0000-00007D9E0000}"/>
    <cellStyle name="Note 6 11 4 5 3 3" xfId="48993" xr:uid="{00000000-0005-0000-0000-00007E9E0000}"/>
    <cellStyle name="Note 6 11 4 5 4" xfId="22794" xr:uid="{00000000-0005-0000-0000-00007F9E0000}"/>
    <cellStyle name="Note 6 11 4 5 5" xfId="37247" xr:uid="{00000000-0005-0000-0000-0000809E0000}"/>
    <cellStyle name="Note 6 11 4 6" xfId="7820" xr:uid="{00000000-0005-0000-0000-0000819E0000}"/>
    <cellStyle name="Note 6 11 4 6 2" xfId="25255" xr:uid="{00000000-0005-0000-0000-0000829E0000}"/>
    <cellStyle name="Note 6 11 4 6 3" xfId="39708" xr:uid="{00000000-0005-0000-0000-0000839E0000}"/>
    <cellStyle name="Note 6 11 4 7" xfId="10261" xr:uid="{00000000-0005-0000-0000-0000849E0000}"/>
    <cellStyle name="Note 6 11 4 7 2" xfId="27696" xr:uid="{00000000-0005-0000-0000-0000859E0000}"/>
    <cellStyle name="Note 6 11 4 7 3" xfId="42149" xr:uid="{00000000-0005-0000-0000-0000869E0000}"/>
    <cellStyle name="Note 6 11 4 8" xfId="12681" xr:uid="{00000000-0005-0000-0000-0000879E0000}"/>
    <cellStyle name="Note 6 11 4 8 2" xfId="30116" xr:uid="{00000000-0005-0000-0000-0000889E0000}"/>
    <cellStyle name="Note 6 11 4 8 3" xfId="44569" xr:uid="{00000000-0005-0000-0000-0000899E0000}"/>
    <cellStyle name="Note 6 11 4 9" xfId="19688" xr:uid="{00000000-0005-0000-0000-00008A9E0000}"/>
    <cellStyle name="Note 6 11 5" xfId="2851" xr:uid="{00000000-0005-0000-0000-00008B9E0000}"/>
    <cellStyle name="Note 6 11 5 2" xfId="2852" xr:uid="{00000000-0005-0000-0000-00008C9E0000}"/>
    <cellStyle name="Note 6 11 5 2 2" xfId="5363" xr:uid="{00000000-0005-0000-0000-00008D9E0000}"/>
    <cellStyle name="Note 6 11 5 2 2 2" xfId="14648" xr:uid="{00000000-0005-0000-0000-00008E9E0000}"/>
    <cellStyle name="Note 6 11 5 2 2 2 2" xfId="32083" xr:uid="{00000000-0005-0000-0000-00008F9E0000}"/>
    <cellStyle name="Note 6 11 5 2 2 2 3" xfId="46536" xr:uid="{00000000-0005-0000-0000-0000909E0000}"/>
    <cellStyle name="Note 6 11 5 2 2 3" xfId="17109" xr:uid="{00000000-0005-0000-0000-0000919E0000}"/>
    <cellStyle name="Note 6 11 5 2 2 3 2" xfId="34544" xr:uid="{00000000-0005-0000-0000-0000929E0000}"/>
    <cellStyle name="Note 6 11 5 2 2 3 3" xfId="48997" xr:uid="{00000000-0005-0000-0000-0000939E0000}"/>
    <cellStyle name="Note 6 11 5 2 2 4" xfId="22799" xr:uid="{00000000-0005-0000-0000-0000949E0000}"/>
    <cellStyle name="Note 6 11 5 2 2 5" xfId="37252" xr:uid="{00000000-0005-0000-0000-0000959E0000}"/>
    <cellStyle name="Note 6 11 5 2 3" xfId="7825" xr:uid="{00000000-0005-0000-0000-0000969E0000}"/>
    <cellStyle name="Note 6 11 5 2 3 2" xfId="25260" xr:uid="{00000000-0005-0000-0000-0000979E0000}"/>
    <cellStyle name="Note 6 11 5 2 3 3" xfId="39713" xr:uid="{00000000-0005-0000-0000-0000989E0000}"/>
    <cellStyle name="Note 6 11 5 2 4" xfId="10266" xr:uid="{00000000-0005-0000-0000-0000999E0000}"/>
    <cellStyle name="Note 6 11 5 2 4 2" xfId="27701" xr:uid="{00000000-0005-0000-0000-00009A9E0000}"/>
    <cellStyle name="Note 6 11 5 2 4 3" xfId="42154" xr:uid="{00000000-0005-0000-0000-00009B9E0000}"/>
    <cellStyle name="Note 6 11 5 2 5" xfId="12686" xr:uid="{00000000-0005-0000-0000-00009C9E0000}"/>
    <cellStyle name="Note 6 11 5 2 5 2" xfId="30121" xr:uid="{00000000-0005-0000-0000-00009D9E0000}"/>
    <cellStyle name="Note 6 11 5 2 5 3" xfId="44574" xr:uid="{00000000-0005-0000-0000-00009E9E0000}"/>
    <cellStyle name="Note 6 11 5 2 6" xfId="19693" xr:uid="{00000000-0005-0000-0000-00009F9E0000}"/>
    <cellStyle name="Note 6 11 5 3" xfId="2853" xr:uid="{00000000-0005-0000-0000-0000A09E0000}"/>
    <cellStyle name="Note 6 11 5 3 2" xfId="5364" xr:uid="{00000000-0005-0000-0000-0000A19E0000}"/>
    <cellStyle name="Note 6 11 5 3 2 2" xfId="14649" xr:uid="{00000000-0005-0000-0000-0000A29E0000}"/>
    <cellStyle name="Note 6 11 5 3 2 2 2" xfId="32084" xr:uid="{00000000-0005-0000-0000-0000A39E0000}"/>
    <cellStyle name="Note 6 11 5 3 2 2 3" xfId="46537" xr:uid="{00000000-0005-0000-0000-0000A49E0000}"/>
    <cellStyle name="Note 6 11 5 3 2 3" xfId="17110" xr:uid="{00000000-0005-0000-0000-0000A59E0000}"/>
    <cellStyle name="Note 6 11 5 3 2 3 2" xfId="34545" xr:uid="{00000000-0005-0000-0000-0000A69E0000}"/>
    <cellStyle name="Note 6 11 5 3 2 3 3" xfId="48998" xr:uid="{00000000-0005-0000-0000-0000A79E0000}"/>
    <cellStyle name="Note 6 11 5 3 2 4" xfId="22800" xr:uid="{00000000-0005-0000-0000-0000A89E0000}"/>
    <cellStyle name="Note 6 11 5 3 2 5" xfId="37253" xr:uid="{00000000-0005-0000-0000-0000A99E0000}"/>
    <cellStyle name="Note 6 11 5 3 3" xfId="7826" xr:uid="{00000000-0005-0000-0000-0000AA9E0000}"/>
    <cellStyle name="Note 6 11 5 3 3 2" xfId="25261" xr:uid="{00000000-0005-0000-0000-0000AB9E0000}"/>
    <cellStyle name="Note 6 11 5 3 3 3" xfId="39714" xr:uid="{00000000-0005-0000-0000-0000AC9E0000}"/>
    <cellStyle name="Note 6 11 5 3 4" xfId="10267" xr:uid="{00000000-0005-0000-0000-0000AD9E0000}"/>
    <cellStyle name="Note 6 11 5 3 4 2" xfId="27702" xr:uid="{00000000-0005-0000-0000-0000AE9E0000}"/>
    <cellStyle name="Note 6 11 5 3 4 3" xfId="42155" xr:uid="{00000000-0005-0000-0000-0000AF9E0000}"/>
    <cellStyle name="Note 6 11 5 3 5" xfId="12687" xr:uid="{00000000-0005-0000-0000-0000B09E0000}"/>
    <cellStyle name="Note 6 11 5 3 5 2" xfId="30122" xr:uid="{00000000-0005-0000-0000-0000B19E0000}"/>
    <cellStyle name="Note 6 11 5 3 5 3" xfId="44575" xr:uid="{00000000-0005-0000-0000-0000B29E0000}"/>
    <cellStyle name="Note 6 11 5 3 6" xfId="19694" xr:uid="{00000000-0005-0000-0000-0000B39E0000}"/>
    <cellStyle name="Note 6 11 5 4" xfId="2854" xr:uid="{00000000-0005-0000-0000-0000B49E0000}"/>
    <cellStyle name="Note 6 11 5 4 2" xfId="5365" xr:uid="{00000000-0005-0000-0000-0000B59E0000}"/>
    <cellStyle name="Note 6 11 5 4 2 2" xfId="22801" xr:uid="{00000000-0005-0000-0000-0000B69E0000}"/>
    <cellStyle name="Note 6 11 5 4 2 3" xfId="37254" xr:uid="{00000000-0005-0000-0000-0000B79E0000}"/>
    <cellStyle name="Note 6 11 5 4 3" xfId="7827" xr:uid="{00000000-0005-0000-0000-0000B89E0000}"/>
    <cellStyle name="Note 6 11 5 4 3 2" xfId="25262" xr:uid="{00000000-0005-0000-0000-0000B99E0000}"/>
    <cellStyle name="Note 6 11 5 4 3 3" xfId="39715" xr:uid="{00000000-0005-0000-0000-0000BA9E0000}"/>
    <cellStyle name="Note 6 11 5 4 4" xfId="10268" xr:uid="{00000000-0005-0000-0000-0000BB9E0000}"/>
    <cellStyle name="Note 6 11 5 4 4 2" xfId="27703" xr:uid="{00000000-0005-0000-0000-0000BC9E0000}"/>
    <cellStyle name="Note 6 11 5 4 4 3" xfId="42156" xr:uid="{00000000-0005-0000-0000-0000BD9E0000}"/>
    <cellStyle name="Note 6 11 5 4 5" xfId="12688" xr:uid="{00000000-0005-0000-0000-0000BE9E0000}"/>
    <cellStyle name="Note 6 11 5 4 5 2" xfId="30123" xr:uid="{00000000-0005-0000-0000-0000BF9E0000}"/>
    <cellStyle name="Note 6 11 5 4 5 3" xfId="44576" xr:uid="{00000000-0005-0000-0000-0000C09E0000}"/>
    <cellStyle name="Note 6 11 5 4 6" xfId="15483" xr:uid="{00000000-0005-0000-0000-0000C19E0000}"/>
    <cellStyle name="Note 6 11 5 4 6 2" xfId="32918" xr:uid="{00000000-0005-0000-0000-0000C29E0000}"/>
    <cellStyle name="Note 6 11 5 4 6 3" xfId="47371" xr:uid="{00000000-0005-0000-0000-0000C39E0000}"/>
    <cellStyle name="Note 6 11 5 4 7" xfId="19695" xr:uid="{00000000-0005-0000-0000-0000C49E0000}"/>
    <cellStyle name="Note 6 11 5 4 8" xfId="20645" xr:uid="{00000000-0005-0000-0000-0000C59E0000}"/>
    <cellStyle name="Note 6 11 5 5" xfId="5362" xr:uid="{00000000-0005-0000-0000-0000C69E0000}"/>
    <cellStyle name="Note 6 11 5 5 2" xfId="14647" xr:uid="{00000000-0005-0000-0000-0000C79E0000}"/>
    <cellStyle name="Note 6 11 5 5 2 2" xfId="32082" xr:uid="{00000000-0005-0000-0000-0000C89E0000}"/>
    <cellStyle name="Note 6 11 5 5 2 3" xfId="46535" xr:uid="{00000000-0005-0000-0000-0000C99E0000}"/>
    <cellStyle name="Note 6 11 5 5 3" xfId="17108" xr:uid="{00000000-0005-0000-0000-0000CA9E0000}"/>
    <cellStyle name="Note 6 11 5 5 3 2" xfId="34543" xr:uid="{00000000-0005-0000-0000-0000CB9E0000}"/>
    <cellStyle name="Note 6 11 5 5 3 3" xfId="48996" xr:uid="{00000000-0005-0000-0000-0000CC9E0000}"/>
    <cellStyle name="Note 6 11 5 5 4" xfId="22798" xr:uid="{00000000-0005-0000-0000-0000CD9E0000}"/>
    <cellStyle name="Note 6 11 5 5 5" xfId="37251" xr:uid="{00000000-0005-0000-0000-0000CE9E0000}"/>
    <cellStyle name="Note 6 11 5 6" xfId="7824" xr:uid="{00000000-0005-0000-0000-0000CF9E0000}"/>
    <cellStyle name="Note 6 11 5 6 2" xfId="25259" xr:uid="{00000000-0005-0000-0000-0000D09E0000}"/>
    <cellStyle name="Note 6 11 5 6 3" xfId="39712" xr:uid="{00000000-0005-0000-0000-0000D19E0000}"/>
    <cellStyle name="Note 6 11 5 7" xfId="10265" xr:uid="{00000000-0005-0000-0000-0000D29E0000}"/>
    <cellStyle name="Note 6 11 5 7 2" xfId="27700" xr:uid="{00000000-0005-0000-0000-0000D39E0000}"/>
    <cellStyle name="Note 6 11 5 7 3" xfId="42153" xr:uid="{00000000-0005-0000-0000-0000D49E0000}"/>
    <cellStyle name="Note 6 11 5 8" xfId="12685" xr:uid="{00000000-0005-0000-0000-0000D59E0000}"/>
    <cellStyle name="Note 6 11 5 8 2" xfId="30120" xr:uid="{00000000-0005-0000-0000-0000D69E0000}"/>
    <cellStyle name="Note 6 11 5 8 3" xfId="44573" xr:uid="{00000000-0005-0000-0000-0000D79E0000}"/>
    <cellStyle name="Note 6 11 5 9" xfId="19692" xr:uid="{00000000-0005-0000-0000-0000D89E0000}"/>
    <cellStyle name="Note 6 11 6" xfId="2855" xr:uid="{00000000-0005-0000-0000-0000D99E0000}"/>
    <cellStyle name="Note 6 11 6 2" xfId="5366" xr:uid="{00000000-0005-0000-0000-0000DA9E0000}"/>
    <cellStyle name="Note 6 11 6 2 2" xfId="14650" xr:uid="{00000000-0005-0000-0000-0000DB9E0000}"/>
    <cellStyle name="Note 6 11 6 2 2 2" xfId="32085" xr:uid="{00000000-0005-0000-0000-0000DC9E0000}"/>
    <cellStyle name="Note 6 11 6 2 2 3" xfId="46538" xr:uid="{00000000-0005-0000-0000-0000DD9E0000}"/>
    <cellStyle name="Note 6 11 6 2 3" xfId="17111" xr:uid="{00000000-0005-0000-0000-0000DE9E0000}"/>
    <cellStyle name="Note 6 11 6 2 3 2" xfId="34546" xr:uid="{00000000-0005-0000-0000-0000DF9E0000}"/>
    <cellStyle name="Note 6 11 6 2 3 3" xfId="48999" xr:uid="{00000000-0005-0000-0000-0000E09E0000}"/>
    <cellStyle name="Note 6 11 6 2 4" xfId="22802" xr:uid="{00000000-0005-0000-0000-0000E19E0000}"/>
    <cellStyle name="Note 6 11 6 2 5" xfId="37255" xr:uid="{00000000-0005-0000-0000-0000E29E0000}"/>
    <cellStyle name="Note 6 11 6 3" xfId="7828" xr:uid="{00000000-0005-0000-0000-0000E39E0000}"/>
    <cellStyle name="Note 6 11 6 3 2" xfId="25263" xr:uid="{00000000-0005-0000-0000-0000E49E0000}"/>
    <cellStyle name="Note 6 11 6 3 3" xfId="39716" xr:uid="{00000000-0005-0000-0000-0000E59E0000}"/>
    <cellStyle name="Note 6 11 6 4" xfId="10269" xr:uid="{00000000-0005-0000-0000-0000E69E0000}"/>
    <cellStyle name="Note 6 11 6 4 2" xfId="27704" xr:uid="{00000000-0005-0000-0000-0000E79E0000}"/>
    <cellStyle name="Note 6 11 6 4 3" xfId="42157" xr:uid="{00000000-0005-0000-0000-0000E89E0000}"/>
    <cellStyle name="Note 6 11 6 5" xfId="12689" xr:uid="{00000000-0005-0000-0000-0000E99E0000}"/>
    <cellStyle name="Note 6 11 6 5 2" xfId="30124" xr:uid="{00000000-0005-0000-0000-0000EA9E0000}"/>
    <cellStyle name="Note 6 11 6 5 3" xfId="44577" xr:uid="{00000000-0005-0000-0000-0000EB9E0000}"/>
    <cellStyle name="Note 6 11 6 6" xfId="19696" xr:uid="{00000000-0005-0000-0000-0000EC9E0000}"/>
    <cellStyle name="Note 6 11 7" xfId="2856" xr:uid="{00000000-0005-0000-0000-0000ED9E0000}"/>
    <cellStyle name="Note 6 11 7 2" xfId="5367" xr:uid="{00000000-0005-0000-0000-0000EE9E0000}"/>
    <cellStyle name="Note 6 11 7 2 2" xfId="14651" xr:uid="{00000000-0005-0000-0000-0000EF9E0000}"/>
    <cellStyle name="Note 6 11 7 2 2 2" xfId="32086" xr:uid="{00000000-0005-0000-0000-0000F09E0000}"/>
    <cellStyle name="Note 6 11 7 2 2 3" xfId="46539" xr:uid="{00000000-0005-0000-0000-0000F19E0000}"/>
    <cellStyle name="Note 6 11 7 2 3" xfId="17112" xr:uid="{00000000-0005-0000-0000-0000F29E0000}"/>
    <cellStyle name="Note 6 11 7 2 3 2" xfId="34547" xr:uid="{00000000-0005-0000-0000-0000F39E0000}"/>
    <cellStyle name="Note 6 11 7 2 3 3" xfId="49000" xr:uid="{00000000-0005-0000-0000-0000F49E0000}"/>
    <cellStyle name="Note 6 11 7 2 4" xfId="22803" xr:uid="{00000000-0005-0000-0000-0000F59E0000}"/>
    <cellStyle name="Note 6 11 7 2 5" xfId="37256" xr:uid="{00000000-0005-0000-0000-0000F69E0000}"/>
    <cellStyle name="Note 6 11 7 3" xfId="7829" xr:uid="{00000000-0005-0000-0000-0000F79E0000}"/>
    <cellStyle name="Note 6 11 7 3 2" xfId="25264" xr:uid="{00000000-0005-0000-0000-0000F89E0000}"/>
    <cellStyle name="Note 6 11 7 3 3" xfId="39717" xr:uid="{00000000-0005-0000-0000-0000F99E0000}"/>
    <cellStyle name="Note 6 11 7 4" xfId="10270" xr:uid="{00000000-0005-0000-0000-0000FA9E0000}"/>
    <cellStyle name="Note 6 11 7 4 2" xfId="27705" xr:uid="{00000000-0005-0000-0000-0000FB9E0000}"/>
    <cellStyle name="Note 6 11 7 4 3" xfId="42158" xr:uid="{00000000-0005-0000-0000-0000FC9E0000}"/>
    <cellStyle name="Note 6 11 7 5" xfId="12690" xr:uid="{00000000-0005-0000-0000-0000FD9E0000}"/>
    <cellStyle name="Note 6 11 7 5 2" xfId="30125" xr:uid="{00000000-0005-0000-0000-0000FE9E0000}"/>
    <cellStyle name="Note 6 11 7 5 3" xfId="44578" xr:uid="{00000000-0005-0000-0000-0000FF9E0000}"/>
    <cellStyle name="Note 6 11 7 6" xfId="19697" xr:uid="{00000000-0005-0000-0000-0000009F0000}"/>
    <cellStyle name="Note 6 11 8" xfId="2857" xr:uid="{00000000-0005-0000-0000-0000019F0000}"/>
    <cellStyle name="Note 6 11 8 2" xfId="5368" xr:uid="{00000000-0005-0000-0000-0000029F0000}"/>
    <cellStyle name="Note 6 11 8 2 2" xfId="22804" xr:uid="{00000000-0005-0000-0000-0000039F0000}"/>
    <cellStyle name="Note 6 11 8 2 3" xfId="37257" xr:uid="{00000000-0005-0000-0000-0000049F0000}"/>
    <cellStyle name="Note 6 11 8 3" xfId="7830" xr:uid="{00000000-0005-0000-0000-0000059F0000}"/>
    <cellStyle name="Note 6 11 8 3 2" xfId="25265" xr:uid="{00000000-0005-0000-0000-0000069F0000}"/>
    <cellStyle name="Note 6 11 8 3 3" xfId="39718" xr:uid="{00000000-0005-0000-0000-0000079F0000}"/>
    <cellStyle name="Note 6 11 8 4" xfId="10271" xr:uid="{00000000-0005-0000-0000-0000089F0000}"/>
    <cellStyle name="Note 6 11 8 4 2" xfId="27706" xr:uid="{00000000-0005-0000-0000-0000099F0000}"/>
    <cellStyle name="Note 6 11 8 4 3" xfId="42159" xr:uid="{00000000-0005-0000-0000-00000A9F0000}"/>
    <cellStyle name="Note 6 11 8 5" xfId="12691" xr:uid="{00000000-0005-0000-0000-00000B9F0000}"/>
    <cellStyle name="Note 6 11 8 5 2" xfId="30126" xr:uid="{00000000-0005-0000-0000-00000C9F0000}"/>
    <cellStyle name="Note 6 11 8 5 3" xfId="44579" xr:uid="{00000000-0005-0000-0000-00000D9F0000}"/>
    <cellStyle name="Note 6 11 8 6" xfId="15484" xr:uid="{00000000-0005-0000-0000-00000E9F0000}"/>
    <cellStyle name="Note 6 11 8 6 2" xfId="32919" xr:uid="{00000000-0005-0000-0000-00000F9F0000}"/>
    <cellStyle name="Note 6 11 8 6 3" xfId="47372" xr:uid="{00000000-0005-0000-0000-0000109F0000}"/>
    <cellStyle name="Note 6 11 8 7" xfId="19698" xr:uid="{00000000-0005-0000-0000-0000119F0000}"/>
    <cellStyle name="Note 6 11 8 8" xfId="20646" xr:uid="{00000000-0005-0000-0000-0000129F0000}"/>
    <cellStyle name="Note 6 11 9" xfId="5349" xr:uid="{00000000-0005-0000-0000-0000139F0000}"/>
    <cellStyle name="Note 6 11 9 2" xfId="14637" xr:uid="{00000000-0005-0000-0000-0000149F0000}"/>
    <cellStyle name="Note 6 11 9 2 2" xfId="32072" xr:uid="{00000000-0005-0000-0000-0000159F0000}"/>
    <cellStyle name="Note 6 11 9 2 3" xfId="46525" xr:uid="{00000000-0005-0000-0000-0000169F0000}"/>
    <cellStyle name="Note 6 11 9 3" xfId="17098" xr:uid="{00000000-0005-0000-0000-0000179F0000}"/>
    <cellStyle name="Note 6 11 9 3 2" xfId="34533" xr:uid="{00000000-0005-0000-0000-0000189F0000}"/>
    <cellStyle name="Note 6 11 9 3 3" xfId="48986" xr:uid="{00000000-0005-0000-0000-0000199F0000}"/>
    <cellStyle name="Note 6 11 9 4" xfId="22785" xr:uid="{00000000-0005-0000-0000-00001A9F0000}"/>
    <cellStyle name="Note 6 11 9 5" xfId="37238" xr:uid="{00000000-0005-0000-0000-00001B9F0000}"/>
    <cellStyle name="Note 6 12" xfId="2858" xr:uid="{00000000-0005-0000-0000-00001C9F0000}"/>
    <cellStyle name="Note 6 12 10" xfId="7831" xr:uid="{00000000-0005-0000-0000-00001D9F0000}"/>
    <cellStyle name="Note 6 12 10 2" xfId="25266" xr:uid="{00000000-0005-0000-0000-00001E9F0000}"/>
    <cellStyle name="Note 6 12 10 3" xfId="39719" xr:uid="{00000000-0005-0000-0000-00001F9F0000}"/>
    <cellStyle name="Note 6 12 11" xfId="10272" xr:uid="{00000000-0005-0000-0000-0000209F0000}"/>
    <cellStyle name="Note 6 12 11 2" xfId="27707" xr:uid="{00000000-0005-0000-0000-0000219F0000}"/>
    <cellStyle name="Note 6 12 11 3" xfId="42160" xr:uid="{00000000-0005-0000-0000-0000229F0000}"/>
    <cellStyle name="Note 6 12 12" xfId="12692" xr:uid="{00000000-0005-0000-0000-0000239F0000}"/>
    <cellStyle name="Note 6 12 12 2" xfId="30127" xr:uid="{00000000-0005-0000-0000-0000249F0000}"/>
    <cellStyle name="Note 6 12 12 3" xfId="44580" xr:uid="{00000000-0005-0000-0000-0000259F0000}"/>
    <cellStyle name="Note 6 12 13" xfId="19699" xr:uid="{00000000-0005-0000-0000-0000269F0000}"/>
    <cellStyle name="Note 6 12 2" xfId="2859" xr:uid="{00000000-0005-0000-0000-0000279F0000}"/>
    <cellStyle name="Note 6 12 2 2" xfId="2860" xr:uid="{00000000-0005-0000-0000-0000289F0000}"/>
    <cellStyle name="Note 6 12 2 2 2" xfId="5371" xr:uid="{00000000-0005-0000-0000-0000299F0000}"/>
    <cellStyle name="Note 6 12 2 2 2 2" xfId="14654" xr:uid="{00000000-0005-0000-0000-00002A9F0000}"/>
    <cellStyle name="Note 6 12 2 2 2 2 2" xfId="32089" xr:uid="{00000000-0005-0000-0000-00002B9F0000}"/>
    <cellStyle name="Note 6 12 2 2 2 2 3" xfId="46542" xr:uid="{00000000-0005-0000-0000-00002C9F0000}"/>
    <cellStyle name="Note 6 12 2 2 2 3" xfId="17115" xr:uid="{00000000-0005-0000-0000-00002D9F0000}"/>
    <cellStyle name="Note 6 12 2 2 2 3 2" xfId="34550" xr:uid="{00000000-0005-0000-0000-00002E9F0000}"/>
    <cellStyle name="Note 6 12 2 2 2 3 3" xfId="49003" xr:uid="{00000000-0005-0000-0000-00002F9F0000}"/>
    <cellStyle name="Note 6 12 2 2 2 4" xfId="22807" xr:uid="{00000000-0005-0000-0000-0000309F0000}"/>
    <cellStyle name="Note 6 12 2 2 2 5" xfId="37260" xr:uid="{00000000-0005-0000-0000-0000319F0000}"/>
    <cellStyle name="Note 6 12 2 2 3" xfId="7833" xr:uid="{00000000-0005-0000-0000-0000329F0000}"/>
    <cellStyle name="Note 6 12 2 2 3 2" xfId="25268" xr:uid="{00000000-0005-0000-0000-0000339F0000}"/>
    <cellStyle name="Note 6 12 2 2 3 3" xfId="39721" xr:uid="{00000000-0005-0000-0000-0000349F0000}"/>
    <cellStyle name="Note 6 12 2 2 4" xfId="10274" xr:uid="{00000000-0005-0000-0000-0000359F0000}"/>
    <cellStyle name="Note 6 12 2 2 4 2" xfId="27709" xr:uid="{00000000-0005-0000-0000-0000369F0000}"/>
    <cellStyle name="Note 6 12 2 2 4 3" xfId="42162" xr:uid="{00000000-0005-0000-0000-0000379F0000}"/>
    <cellStyle name="Note 6 12 2 2 5" xfId="12694" xr:uid="{00000000-0005-0000-0000-0000389F0000}"/>
    <cellStyle name="Note 6 12 2 2 5 2" xfId="30129" xr:uid="{00000000-0005-0000-0000-0000399F0000}"/>
    <cellStyle name="Note 6 12 2 2 5 3" xfId="44582" xr:uid="{00000000-0005-0000-0000-00003A9F0000}"/>
    <cellStyle name="Note 6 12 2 2 6" xfId="19701" xr:uid="{00000000-0005-0000-0000-00003B9F0000}"/>
    <cellStyle name="Note 6 12 2 3" xfId="2861" xr:uid="{00000000-0005-0000-0000-00003C9F0000}"/>
    <cellStyle name="Note 6 12 2 3 2" xfId="5372" xr:uid="{00000000-0005-0000-0000-00003D9F0000}"/>
    <cellStyle name="Note 6 12 2 3 2 2" xfId="14655" xr:uid="{00000000-0005-0000-0000-00003E9F0000}"/>
    <cellStyle name="Note 6 12 2 3 2 2 2" xfId="32090" xr:uid="{00000000-0005-0000-0000-00003F9F0000}"/>
    <cellStyle name="Note 6 12 2 3 2 2 3" xfId="46543" xr:uid="{00000000-0005-0000-0000-0000409F0000}"/>
    <cellStyle name="Note 6 12 2 3 2 3" xfId="17116" xr:uid="{00000000-0005-0000-0000-0000419F0000}"/>
    <cellStyle name="Note 6 12 2 3 2 3 2" xfId="34551" xr:uid="{00000000-0005-0000-0000-0000429F0000}"/>
    <cellStyle name="Note 6 12 2 3 2 3 3" xfId="49004" xr:uid="{00000000-0005-0000-0000-0000439F0000}"/>
    <cellStyle name="Note 6 12 2 3 2 4" xfId="22808" xr:uid="{00000000-0005-0000-0000-0000449F0000}"/>
    <cellStyle name="Note 6 12 2 3 2 5" xfId="37261" xr:uid="{00000000-0005-0000-0000-0000459F0000}"/>
    <cellStyle name="Note 6 12 2 3 3" xfId="7834" xr:uid="{00000000-0005-0000-0000-0000469F0000}"/>
    <cellStyle name="Note 6 12 2 3 3 2" xfId="25269" xr:uid="{00000000-0005-0000-0000-0000479F0000}"/>
    <cellStyle name="Note 6 12 2 3 3 3" xfId="39722" xr:uid="{00000000-0005-0000-0000-0000489F0000}"/>
    <cellStyle name="Note 6 12 2 3 4" xfId="10275" xr:uid="{00000000-0005-0000-0000-0000499F0000}"/>
    <cellStyle name="Note 6 12 2 3 4 2" xfId="27710" xr:uid="{00000000-0005-0000-0000-00004A9F0000}"/>
    <cellStyle name="Note 6 12 2 3 4 3" xfId="42163" xr:uid="{00000000-0005-0000-0000-00004B9F0000}"/>
    <cellStyle name="Note 6 12 2 3 5" xfId="12695" xr:uid="{00000000-0005-0000-0000-00004C9F0000}"/>
    <cellStyle name="Note 6 12 2 3 5 2" xfId="30130" xr:uid="{00000000-0005-0000-0000-00004D9F0000}"/>
    <cellStyle name="Note 6 12 2 3 5 3" xfId="44583" xr:uid="{00000000-0005-0000-0000-00004E9F0000}"/>
    <cellStyle name="Note 6 12 2 3 6" xfId="19702" xr:uid="{00000000-0005-0000-0000-00004F9F0000}"/>
    <cellStyle name="Note 6 12 2 4" xfId="2862" xr:uid="{00000000-0005-0000-0000-0000509F0000}"/>
    <cellStyle name="Note 6 12 2 4 2" xfId="5373" xr:uid="{00000000-0005-0000-0000-0000519F0000}"/>
    <cellStyle name="Note 6 12 2 4 2 2" xfId="22809" xr:uid="{00000000-0005-0000-0000-0000529F0000}"/>
    <cellStyle name="Note 6 12 2 4 2 3" xfId="37262" xr:uid="{00000000-0005-0000-0000-0000539F0000}"/>
    <cellStyle name="Note 6 12 2 4 3" xfId="7835" xr:uid="{00000000-0005-0000-0000-0000549F0000}"/>
    <cellStyle name="Note 6 12 2 4 3 2" xfId="25270" xr:uid="{00000000-0005-0000-0000-0000559F0000}"/>
    <cellStyle name="Note 6 12 2 4 3 3" xfId="39723" xr:uid="{00000000-0005-0000-0000-0000569F0000}"/>
    <cellStyle name="Note 6 12 2 4 4" xfId="10276" xr:uid="{00000000-0005-0000-0000-0000579F0000}"/>
    <cellStyle name="Note 6 12 2 4 4 2" xfId="27711" xr:uid="{00000000-0005-0000-0000-0000589F0000}"/>
    <cellStyle name="Note 6 12 2 4 4 3" xfId="42164" xr:uid="{00000000-0005-0000-0000-0000599F0000}"/>
    <cellStyle name="Note 6 12 2 4 5" xfId="12696" xr:uid="{00000000-0005-0000-0000-00005A9F0000}"/>
    <cellStyle name="Note 6 12 2 4 5 2" xfId="30131" xr:uid="{00000000-0005-0000-0000-00005B9F0000}"/>
    <cellStyle name="Note 6 12 2 4 5 3" xfId="44584" xr:uid="{00000000-0005-0000-0000-00005C9F0000}"/>
    <cellStyle name="Note 6 12 2 4 6" xfId="15485" xr:uid="{00000000-0005-0000-0000-00005D9F0000}"/>
    <cellStyle name="Note 6 12 2 4 6 2" xfId="32920" xr:uid="{00000000-0005-0000-0000-00005E9F0000}"/>
    <cellStyle name="Note 6 12 2 4 6 3" xfId="47373" xr:uid="{00000000-0005-0000-0000-00005F9F0000}"/>
    <cellStyle name="Note 6 12 2 4 7" xfId="19703" xr:uid="{00000000-0005-0000-0000-0000609F0000}"/>
    <cellStyle name="Note 6 12 2 4 8" xfId="20647" xr:uid="{00000000-0005-0000-0000-0000619F0000}"/>
    <cellStyle name="Note 6 12 2 5" xfId="5370" xr:uid="{00000000-0005-0000-0000-0000629F0000}"/>
    <cellStyle name="Note 6 12 2 5 2" xfId="14653" xr:uid="{00000000-0005-0000-0000-0000639F0000}"/>
    <cellStyle name="Note 6 12 2 5 2 2" xfId="32088" xr:uid="{00000000-0005-0000-0000-0000649F0000}"/>
    <cellStyle name="Note 6 12 2 5 2 3" xfId="46541" xr:uid="{00000000-0005-0000-0000-0000659F0000}"/>
    <cellStyle name="Note 6 12 2 5 3" xfId="17114" xr:uid="{00000000-0005-0000-0000-0000669F0000}"/>
    <cellStyle name="Note 6 12 2 5 3 2" xfId="34549" xr:uid="{00000000-0005-0000-0000-0000679F0000}"/>
    <cellStyle name="Note 6 12 2 5 3 3" xfId="49002" xr:uid="{00000000-0005-0000-0000-0000689F0000}"/>
    <cellStyle name="Note 6 12 2 5 4" xfId="22806" xr:uid="{00000000-0005-0000-0000-0000699F0000}"/>
    <cellStyle name="Note 6 12 2 5 5" xfId="37259" xr:uid="{00000000-0005-0000-0000-00006A9F0000}"/>
    <cellStyle name="Note 6 12 2 6" xfId="7832" xr:uid="{00000000-0005-0000-0000-00006B9F0000}"/>
    <cellStyle name="Note 6 12 2 6 2" xfId="25267" xr:uid="{00000000-0005-0000-0000-00006C9F0000}"/>
    <cellStyle name="Note 6 12 2 6 3" xfId="39720" xr:uid="{00000000-0005-0000-0000-00006D9F0000}"/>
    <cellStyle name="Note 6 12 2 7" xfId="10273" xr:uid="{00000000-0005-0000-0000-00006E9F0000}"/>
    <cellStyle name="Note 6 12 2 7 2" xfId="27708" xr:uid="{00000000-0005-0000-0000-00006F9F0000}"/>
    <cellStyle name="Note 6 12 2 7 3" xfId="42161" xr:uid="{00000000-0005-0000-0000-0000709F0000}"/>
    <cellStyle name="Note 6 12 2 8" xfId="12693" xr:uid="{00000000-0005-0000-0000-0000719F0000}"/>
    <cellStyle name="Note 6 12 2 8 2" xfId="30128" xr:uid="{00000000-0005-0000-0000-0000729F0000}"/>
    <cellStyle name="Note 6 12 2 8 3" xfId="44581" xr:uid="{00000000-0005-0000-0000-0000739F0000}"/>
    <cellStyle name="Note 6 12 2 9" xfId="19700" xr:uid="{00000000-0005-0000-0000-0000749F0000}"/>
    <cellStyle name="Note 6 12 3" xfId="2863" xr:uid="{00000000-0005-0000-0000-0000759F0000}"/>
    <cellStyle name="Note 6 12 3 2" xfId="2864" xr:uid="{00000000-0005-0000-0000-0000769F0000}"/>
    <cellStyle name="Note 6 12 3 2 2" xfId="5375" xr:uid="{00000000-0005-0000-0000-0000779F0000}"/>
    <cellStyle name="Note 6 12 3 2 2 2" xfId="14657" xr:uid="{00000000-0005-0000-0000-0000789F0000}"/>
    <cellStyle name="Note 6 12 3 2 2 2 2" xfId="32092" xr:uid="{00000000-0005-0000-0000-0000799F0000}"/>
    <cellStyle name="Note 6 12 3 2 2 2 3" xfId="46545" xr:uid="{00000000-0005-0000-0000-00007A9F0000}"/>
    <cellStyle name="Note 6 12 3 2 2 3" xfId="17118" xr:uid="{00000000-0005-0000-0000-00007B9F0000}"/>
    <cellStyle name="Note 6 12 3 2 2 3 2" xfId="34553" xr:uid="{00000000-0005-0000-0000-00007C9F0000}"/>
    <cellStyle name="Note 6 12 3 2 2 3 3" xfId="49006" xr:uid="{00000000-0005-0000-0000-00007D9F0000}"/>
    <cellStyle name="Note 6 12 3 2 2 4" xfId="22811" xr:uid="{00000000-0005-0000-0000-00007E9F0000}"/>
    <cellStyle name="Note 6 12 3 2 2 5" xfId="37264" xr:uid="{00000000-0005-0000-0000-00007F9F0000}"/>
    <cellStyle name="Note 6 12 3 2 3" xfId="7837" xr:uid="{00000000-0005-0000-0000-0000809F0000}"/>
    <cellStyle name="Note 6 12 3 2 3 2" xfId="25272" xr:uid="{00000000-0005-0000-0000-0000819F0000}"/>
    <cellStyle name="Note 6 12 3 2 3 3" xfId="39725" xr:uid="{00000000-0005-0000-0000-0000829F0000}"/>
    <cellStyle name="Note 6 12 3 2 4" xfId="10278" xr:uid="{00000000-0005-0000-0000-0000839F0000}"/>
    <cellStyle name="Note 6 12 3 2 4 2" xfId="27713" xr:uid="{00000000-0005-0000-0000-0000849F0000}"/>
    <cellStyle name="Note 6 12 3 2 4 3" xfId="42166" xr:uid="{00000000-0005-0000-0000-0000859F0000}"/>
    <cellStyle name="Note 6 12 3 2 5" xfId="12698" xr:uid="{00000000-0005-0000-0000-0000869F0000}"/>
    <cellStyle name="Note 6 12 3 2 5 2" xfId="30133" xr:uid="{00000000-0005-0000-0000-0000879F0000}"/>
    <cellStyle name="Note 6 12 3 2 5 3" xfId="44586" xr:uid="{00000000-0005-0000-0000-0000889F0000}"/>
    <cellStyle name="Note 6 12 3 2 6" xfId="19705" xr:uid="{00000000-0005-0000-0000-0000899F0000}"/>
    <cellStyle name="Note 6 12 3 3" xfId="2865" xr:uid="{00000000-0005-0000-0000-00008A9F0000}"/>
    <cellStyle name="Note 6 12 3 3 2" xfId="5376" xr:uid="{00000000-0005-0000-0000-00008B9F0000}"/>
    <cellStyle name="Note 6 12 3 3 2 2" xfId="14658" xr:uid="{00000000-0005-0000-0000-00008C9F0000}"/>
    <cellStyle name="Note 6 12 3 3 2 2 2" xfId="32093" xr:uid="{00000000-0005-0000-0000-00008D9F0000}"/>
    <cellStyle name="Note 6 12 3 3 2 2 3" xfId="46546" xr:uid="{00000000-0005-0000-0000-00008E9F0000}"/>
    <cellStyle name="Note 6 12 3 3 2 3" xfId="17119" xr:uid="{00000000-0005-0000-0000-00008F9F0000}"/>
    <cellStyle name="Note 6 12 3 3 2 3 2" xfId="34554" xr:uid="{00000000-0005-0000-0000-0000909F0000}"/>
    <cellStyle name="Note 6 12 3 3 2 3 3" xfId="49007" xr:uid="{00000000-0005-0000-0000-0000919F0000}"/>
    <cellStyle name="Note 6 12 3 3 2 4" xfId="22812" xr:uid="{00000000-0005-0000-0000-0000929F0000}"/>
    <cellStyle name="Note 6 12 3 3 2 5" xfId="37265" xr:uid="{00000000-0005-0000-0000-0000939F0000}"/>
    <cellStyle name="Note 6 12 3 3 3" xfId="7838" xr:uid="{00000000-0005-0000-0000-0000949F0000}"/>
    <cellStyle name="Note 6 12 3 3 3 2" xfId="25273" xr:uid="{00000000-0005-0000-0000-0000959F0000}"/>
    <cellStyle name="Note 6 12 3 3 3 3" xfId="39726" xr:uid="{00000000-0005-0000-0000-0000969F0000}"/>
    <cellStyle name="Note 6 12 3 3 4" xfId="10279" xr:uid="{00000000-0005-0000-0000-0000979F0000}"/>
    <cellStyle name="Note 6 12 3 3 4 2" xfId="27714" xr:uid="{00000000-0005-0000-0000-0000989F0000}"/>
    <cellStyle name="Note 6 12 3 3 4 3" xfId="42167" xr:uid="{00000000-0005-0000-0000-0000999F0000}"/>
    <cellStyle name="Note 6 12 3 3 5" xfId="12699" xr:uid="{00000000-0005-0000-0000-00009A9F0000}"/>
    <cellStyle name="Note 6 12 3 3 5 2" xfId="30134" xr:uid="{00000000-0005-0000-0000-00009B9F0000}"/>
    <cellStyle name="Note 6 12 3 3 5 3" xfId="44587" xr:uid="{00000000-0005-0000-0000-00009C9F0000}"/>
    <cellStyle name="Note 6 12 3 3 6" xfId="19706" xr:uid="{00000000-0005-0000-0000-00009D9F0000}"/>
    <cellStyle name="Note 6 12 3 4" xfId="2866" xr:uid="{00000000-0005-0000-0000-00009E9F0000}"/>
    <cellStyle name="Note 6 12 3 4 2" xfId="5377" xr:uid="{00000000-0005-0000-0000-00009F9F0000}"/>
    <cellStyle name="Note 6 12 3 4 2 2" xfId="22813" xr:uid="{00000000-0005-0000-0000-0000A09F0000}"/>
    <cellStyle name="Note 6 12 3 4 2 3" xfId="37266" xr:uid="{00000000-0005-0000-0000-0000A19F0000}"/>
    <cellStyle name="Note 6 12 3 4 3" xfId="7839" xr:uid="{00000000-0005-0000-0000-0000A29F0000}"/>
    <cellStyle name="Note 6 12 3 4 3 2" xfId="25274" xr:uid="{00000000-0005-0000-0000-0000A39F0000}"/>
    <cellStyle name="Note 6 12 3 4 3 3" xfId="39727" xr:uid="{00000000-0005-0000-0000-0000A49F0000}"/>
    <cellStyle name="Note 6 12 3 4 4" xfId="10280" xr:uid="{00000000-0005-0000-0000-0000A59F0000}"/>
    <cellStyle name="Note 6 12 3 4 4 2" xfId="27715" xr:uid="{00000000-0005-0000-0000-0000A69F0000}"/>
    <cellStyle name="Note 6 12 3 4 4 3" xfId="42168" xr:uid="{00000000-0005-0000-0000-0000A79F0000}"/>
    <cellStyle name="Note 6 12 3 4 5" xfId="12700" xr:uid="{00000000-0005-0000-0000-0000A89F0000}"/>
    <cellStyle name="Note 6 12 3 4 5 2" xfId="30135" xr:uid="{00000000-0005-0000-0000-0000A99F0000}"/>
    <cellStyle name="Note 6 12 3 4 5 3" xfId="44588" xr:uid="{00000000-0005-0000-0000-0000AA9F0000}"/>
    <cellStyle name="Note 6 12 3 4 6" xfId="15486" xr:uid="{00000000-0005-0000-0000-0000AB9F0000}"/>
    <cellStyle name="Note 6 12 3 4 6 2" xfId="32921" xr:uid="{00000000-0005-0000-0000-0000AC9F0000}"/>
    <cellStyle name="Note 6 12 3 4 6 3" xfId="47374" xr:uid="{00000000-0005-0000-0000-0000AD9F0000}"/>
    <cellStyle name="Note 6 12 3 4 7" xfId="19707" xr:uid="{00000000-0005-0000-0000-0000AE9F0000}"/>
    <cellStyle name="Note 6 12 3 4 8" xfId="20648" xr:uid="{00000000-0005-0000-0000-0000AF9F0000}"/>
    <cellStyle name="Note 6 12 3 5" xfId="5374" xr:uid="{00000000-0005-0000-0000-0000B09F0000}"/>
    <cellStyle name="Note 6 12 3 5 2" xfId="14656" xr:uid="{00000000-0005-0000-0000-0000B19F0000}"/>
    <cellStyle name="Note 6 12 3 5 2 2" xfId="32091" xr:uid="{00000000-0005-0000-0000-0000B29F0000}"/>
    <cellStyle name="Note 6 12 3 5 2 3" xfId="46544" xr:uid="{00000000-0005-0000-0000-0000B39F0000}"/>
    <cellStyle name="Note 6 12 3 5 3" xfId="17117" xr:uid="{00000000-0005-0000-0000-0000B49F0000}"/>
    <cellStyle name="Note 6 12 3 5 3 2" xfId="34552" xr:uid="{00000000-0005-0000-0000-0000B59F0000}"/>
    <cellStyle name="Note 6 12 3 5 3 3" xfId="49005" xr:uid="{00000000-0005-0000-0000-0000B69F0000}"/>
    <cellStyle name="Note 6 12 3 5 4" xfId="22810" xr:uid="{00000000-0005-0000-0000-0000B79F0000}"/>
    <cellStyle name="Note 6 12 3 5 5" xfId="37263" xr:uid="{00000000-0005-0000-0000-0000B89F0000}"/>
    <cellStyle name="Note 6 12 3 6" xfId="7836" xr:uid="{00000000-0005-0000-0000-0000B99F0000}"/>
    <cellStyle name="Note 6 12 3 6 2" xfId="25271" xr:uid="{00000000-0005-0000-0000-0000BA9F0000}"/>
    <cellStyle name="Note 6 12 3 6 3" xfId="39724" xr:uid="{00000000-0005-0000-0000-0000BB9F0000}"/>
    <cellStyle name="Note 6 12 3 7" xfId="10277" xr:uid="{00000000-0005-0000-0000-0000BC9F0000}"/>
    <cellStyle name="Note 6 12 3 7 2" xfId="27712" xr:uid="{00000000-0005-0000-0000-0000BD9F0000}"/>
    <cellStyle name="Note 6 12 3 7 3" xfId="42165" xr:uid="{00000000-0005-0000-0000-0000BE9F0000}"/>
    <cellStyle name="Note 6 12 3 8" xfId="12697" xr:uid="{00000000-0005-0000-0000-0000BF9F0000}"/>
    <cellStyle name="Note 6 12 3 8 2" xfId="30132" xr:uid="{00000000-0005-0000-0000-0000C09F0000}"/>
    <cellStyle name="Note 6 12 3 8 3" xfId="44585" xr:uid="{00000000-0005-0000-0000-0000C19F0000}"/>
    <cellStyle name="Note 6 12 3 9" xfId="19704" xr:uid="{00000000-0005-0000-0000-0000C29F0000}"/>
    <cellStyle name="Note 6 12 4" xfId="2867" xr:uid="{00000000-0005-0000-0000-0000C39F0000}"/>
    <cellStyle name="Note 6 12 4 2" xfId="2868" xr:uid="{00000000-0005-0000-0000-0000C49F0000}"/>
    <cellStyle name="Note 6 12 4 2 2" xfId="5379" xr:uid="{00000000-0005-0000-0000-0000C59F0000}"/>
    <cellStyle name="Note 6 12 4 2 2 2" xfId="14660" xr:uid="{00000000-0005-0000-0000-0000C69F0000}"/>
    <cellStyle name="Note 6 12 4 2 2 2 2" xfId="32095" xr:uid="{00000000-0005-0000-0000-0000C79F0000}"/>
    <cellStyle name="Note 6 12 4 2 2 2 3" xfId="46548" xr:uid="{00000000-0005-0000-0000-0000C89F0000}"/>
    <cellStyle name="Note 6 12 4 2 2 3" xfId="17121" xr:uid="{00000000-0005-0000-0000-0000C99F0000}"/>
    <cellStyle name="Note 6 12 4 2 2 3 2" xfId="34556" xr:uid="{00000000-0005-0000-0000-0000CA9F0000}"/>
    <cellStyle name="Note 6 12 4 2 2 3 3" xfId="49009" xr:uid="{00000000-0005-0000-0000-0000CB9F0000}"/>
    <cellStyle name="Note 6 12 4 2 2 4" xfId="22815" xr:uid="{00000000-0005-0000-0000-0000CC9F0000}"/>
    <cellStyle name="Note 6 12 4 2 2 5" xfId="37268" xr:uid="{00000000-0005-0000-0000-0000CD9F0000}"/>
    <cellStyle name="Note 6 12 4 2 3" xfId="7841" xr:uid="{00000000-0005-0000-0000-0000CE9F0000}"/>
    <cellStyle name="Note 6 12 4 2 3 2" xfId="25276" xr:uid="{00000000-0005-0000-0000-0000CF9F0000}"/>
    <cellStyle name="Note 6 12 4 2 3 3" xfId="39729" xr:uid="{00000000-0005-0000-0000-0000D09F0000}"/>
    <cellStyle name="Note 6 12 4 2 4" xfId="10282" xr:uid="{00000000-0005-0000-0000-0000D19F0000}"/>
    <cellStyle name="Note 6 12 4 2 4 2" xfId="27717" xr:uid="{00000000-0005-0000-0000-0000D29F0000}"/>
    <cellStyle name="Note 6 12 4 2 4 3" xfId="42170" xr:uid="{00000000-0005-0000-0000-0000D39F0000}"/>
    <cellStyle name="Note 6 12 4 2 5" xfId="12702" xr:uid="{00000000-0005-0000-0000-0000D49F0000}"/>
    <cellStyle name="Note 6 12 4 2 5 2" xfId="30137" xr:uid="{00000000-0005-0000-0000-0000D59F0000}"/>
    <cellStyle name="Note 6 12 4 2 5 3" xfId="44590" xr:uid="{00000000-0005-0000-0000-0000D69F0000}"/>
    <cellStyle name="Note 6 12 4 2 6" xfId="19709" xr:uid="{00000000-0005-0000-0000-0000D79F0000}"/>
    <cellStyle name="Note 6 12 4 3" xfId="2869" xr:uid="{00000000-0005-0000-0000-0000D89F0000}"/>
    <cellStyle name="Note 6 12 4 3 2" xfId="5380" xr:uid="{00000000-0005-0000-0000-0000D99F0000}"/>
    <cellStyle name="Note 6 12 4 3 2 2" xfId="14661" xr:uid="{00000000-0005-0000-0000-0000DA9F0000}"/>
    <cellStyle name="Note 6 12 4 3 2 2 2" xfId="32096" xr:uid="{00000000-0005-0000-0000-0000DB9F0000}"/>
    <cellStyle name="Note 6 12 4 3 2 2 3" xfId="46549" xr:uid="{00000000-0005-0000-0000-0000DC9F0000}"/>
    <cellStyle name="Note 6 12 4 3 2 3" xfId="17122" xr:uid="{00000000-0005-0000-0000-0000DD9F0000}"/>
    <cellStyle name="Note 6 12 4 3 2 3 2" xfId="34557" xr:uid="{00000000-0005-0000-0000-0000DE9F0000}"/>
    <cellStyle name="Note 6 12 4 3 2 3 3" xfId="49010" xr:uid="{00000000-0005-0000-0000-0000DF9F0000}"/>
    <cellStyle name="Note 6 12 4 3 2 4" xfId="22816" xr:uid="{00000000-0005-0000-0000-0000E09F0000}"/>
    <cellStyle name="Note 6 12 4 3 2 5" xfId="37269" xr:uid="{00000000-0005-0000-0000-0000E19F0000}"/>
    <cellStyle name="Note 6 12 4 3 3" xfId="7842" xr:uid="{00000000-0005-0000-0000-0000E29F0000}"/>
    <cellStyle name="Note 6 12 4 3 3 2" xfId="25277" xr:uid="{00000000-0005-0000-0000-0000E39F0000}"/>
    <cellStyle name="Note 6 12 4 3 3 3" xfId="39730" xr:uid="{00000000-0005-0000-0000-0000E49F0000}"/>
    <cellStyle name="Note 6 12 4 3 4" xfId="10283" xr:uid="{00000000-0005-0000-0000-0000E59F0000}"/>
    <cellStyle name="Note 6 12 4 3 4 2" xfId="27718" xr:uid="{00000000-0005-0000-0000-0000E69F0000}"/>
    <cellStyle name="Note 6 12 4 3 4 3" xfId="42171" xr:uid="{00000000-0005-0000-0000-0000E79F0000}"/>
    <cellStyle name="Note 6 12 4 3 5" xfId="12703" xr:uid="{00000000-0005-0000-0000-0000E89F0000}"/>
    <cellStyle name="Note 6 12 4 3 5 2" xfId="30138" xr:uid="{00000000-0005-0000-0000-0000E99F0000}"/>
    <cellStyle name="Note 6 12 4 3 5 3" xfId="44591" xr:uid="{00000000-0005-0000-0000-0000EA9F0000}"/>
    <cellStyle name="Note 6 12 4 3 6" xfId="19710" xr:uid="{00000000-0005-0000-0000-0000EB9F0000}"/>
    <cellStyle name="Note 6 12 4 4" xfId="2870" xr:uid="{00000000-0005-0000-0000-0000EC9F0000}"/>
    <cellStyle name="Note 6 12 4 4 2" xfId="5381" xr:uid="{00000000-0005-0000-0000-0000ED9F0000}"/>
    <cellStyle name="Note 6 12 4 4 2 2" xfId="22817" xr:uid="{00000000-0005-0000-0000-0000EE9F0000}"/>
    <cellStyle name="Note 6 12 4 4 2 3" xfId="37270" xr:uid="{00000000-0005-0000-0000-0000EF9F0000}"/>
    <cellStyle name="Note 6 12 4 4 3" xfId="7843" xr:uid="{00000000-0005-0000-0000-0000F09F0000}"/>
    <cellStyle name="Note 6 12 4 4 3 2" xfId="25278" xr:uid="{00000000-0005-0000-0000-0000F19F0000}"/>
    <cellStyle name="Note 6 12 4 4 3 3" xfId="39731" xr:uid="{00000000-0005-0000-0000-0000F29F0000}"/>
    <cellStyle name="Note 6 12 4 4 4" xfId="10284" xr:uid="{00000000-0005-0000-0000-0000F39F0000}"/>
    <cellStyle name="Note 6 12 4 4 4 2" xfId="27719" xr:uid="{00000000-0005-0000-0000-0000F49F0000}"/>
    <cellStyle name="Note 6 12 4 4 4 3" xfId="42172" xr:uid="{00000000-0005-0000-0000-0000F59F0000}"/>
    <cellStyle name="Note 6 12 4 4 5" xfId="12704" xr:uid="{00000000-0005-0000-0000-0000F69F0000}"/>
    <cellStyle name="Note 6 12 4 4 5 2" xfId="30139" xr:uid="{00000000-0005-0000-0000-0000F79F0000}"/>
    <cellStyle name="Note 6 12 4 4 5 3" xfId="44592" xr:uid="{00000000-0005-0000-0000-0000F89F0000}"/>
    <cellStyle name="Note 6 12 4 4 6" xfId="15487" xr:uid="{00000000-0005-0000-0000-0000F99F0000}"/>
    <cellStyle name="Note 6 12 4 4 6 2" xfId="32922" xr:uid="{00000000-0005-0000-0000-0000FA9F0000}"/>
    <cellStyle name="Note 6 12 4 4 6 3" xfId="47375" xr:uid="{00000000-0005-0000-0000-0000FB9F0000}"/>
    <cellStyle name="Note 6 12 4 4 7" xfId="19711" xr:uid="{00000000-0005-0000-0000-0000FC9F0000}"/>
    <cellStyle name="Note 6 12 4 4 8" xfId="20649" xr:uid="{00000000-0005-0000-0000-0000FD9F0000}"/>
    <cellStyle name="Note 6 12 4 5" xfId="5378" xr:uid="{00000000-0005-0000-0000-0000FE9F0000}"/>
    <cellStyle name="Note 6 12 4 5 2" xfId="14659" xr:uid="{00000000-0005-0000-0000-0000FF9F0000}"/>
    <cellStyle name="Note 6 12 4 5 2 2" xfId="32094" xr:uid="{00000000-0005-0000-0000-000000A00000}"/>
    <cellStyle name="Note 6 12 4 5 2 3" xfId="46547" xr:uid="{00000000-0005-0000-0000-000001A00000}"/>
    <cellStyle name="Note 6 12 4 5 3" xfId="17120" xr:uid="{00000000-0005-0000-0000-000002A00000}"/>
    <cellStyle name="Note 6 12 4 5 3 2" xfId="34555" xr:uid="{00000000-0005-0000-0000-000003A00000}"/>
    <cellStyle name="Note 6 12 4 5 3 3" xfId="49008" xr:uid="{00000000-0005-0000-0000-000004A00000}"/>
    <cellStyle name="Note 6 12 4 5 4" xfId="22814" xr:uid="{00000000-0005-0000-0000-000005A00000}"/>
    <cellStyle name="Note 6 12 4 5 5" xfId="37267" xr:uid="{00000000-0005-0000-0000-000006A00000}"/>
    <cellStyle name="Note 6 12 4 6" xfId="7840" xr:uid="{00000000-0005-0000-0000-000007A00000}"/>
    <cellStyle name="Note 6 12 4 6 2" xfId="25275" xr:uid="{00000000-0005-0000-0000-000008A00000}"/>
    <cellStyle name="Note 6 12 4 6 3" xfId="39728" xr:uid="{00000000-0005-0000-0000-000009A00000}"/>
    <cellStyle name="Note 6 12 4 7" xfId="10281" xr:uid="{00000000-0005-0000-0000-00000AA00000}"/>
    <cellStyle name="Note 6 12 4 7 2" xfId="27716" xr:uid="{00000000-0005-0000-0000-00000BA00000}"/>
    <cellStyle name="Note 6 12 4 7 3" xfId="42169" xr:uid="{00000000-0005-0000-0000-00000CA00000}"/>
    <cellStyle name="Note 6 12 4 8" xfId="12701" xr:uid="{00000000-0005-0000-0000-00000DA00000}"/>
    <cellStyle name="Note 6 12 4 8 2" xfId="30136" xr:uid="{00000000-0005-0000-0000-00000EA00000}"/>
    <cellStyle name="Note 6 12 4 8 3" xfId="44589" xr:uid="{00000000-0005-0000-0000-00000FA00000}"/>
    <cellStyle name="Note 6 12 4 9" xfId="19708" xr:uid="{00000000-0005-0000-0000-000010A00000}"/>
    <cellStyle name="Note 6 12 5" xfId="2871" xr:uid="{00000000-0005-0000-0000-000011A00000}"/>
    <cellStyle name="Note 6 12 5 2" xfId="2872" xr:uid="{00000000-0005-0000-0000-000012A00000}"/>
    <cellStyle name="Note 6 12 5 2 2" xfId="5383" xr:uid="{00000000-0005-0000-0000-000013A00000}"/>
    <cellStyle name="Note 6 12 5 2 2 2" xfId="14663" xr:uid="{00000000-0005-0000-0000-000014A00000}"/>
    <cellStyle name="Note 6 12 5 2 2 2 2" xfId="32098" xr:uid="{00000000-0005-0000-0000-000015A00000}"/>
    <cellStyle name="Note 6 12 5 2 2 2 3" xfId="46551" xr:uid="{00000000-0005-0000-0000-000016A00000}"/>
    <cellStyle name="Note 6 12 5 2 2 3" xfId="17124" xr:uid="{00000000-0005-0000-0000-000017A00000}"/>
    <cellStyle name="Note 6 12 5 2 2 3 2" xfId="34559" xr:uid="{00000000-0005-0000-0000-000018A00000}"/>
    <cellStyle name="Note 6 12 5 2 2 3 3" xfId="49012" xr:uid="{00000000-0005-0000-0000-000019A00000}"/>
    <cellStyle name="Note 6 12 5 2 2 4" xfId="22819" xr:uid="{00000000-0005-0000-0000-00001AA00000}"/>
    <cellStyle name="Note 6 12 5 2 2 5" xfId="37272" xr:uid="{00000000-0005-0000-0000-00001BA00000}"/>
    <cellStyle name="Note 6 12 5 2 3" xfId="7845" xr:uid="{00000000-0005-0000-0000-00001CA00000}"/>
    <cellStyle name="Note 6 12 5 2 3 2" xfId="25280" xr:uid="{00000000-0005-0000-0000-00001DA00000}"/>
    <cellStyle name="Note 6 12 5 2 3 3" xfId="39733" xr:uid="{00000000-0005-0000-0000-00001EA00000}"/>
    <cellStyle name="Note 6 12 5 2 4" xfId="10286" xr:uid="{00000000-0005-0000-0000-00001FA00000}"/>
    <cellStyle name="Note 6 12 5 2 4 2" xfId="27721" xr:uid="{00000000-0005-0000-0000-000020A00000}"/>
    <cellStyle name="Note 6 12 5 2 4 3" xfId="42174" xr:uid="{00000000-0005-0000-0000-000021A00000}"/>
    <cellStyle name="Note 6 12 5 2 5" xfId="12706" xr:uid="{00000000-0005-0000-0000-000022A00000}"/>
    <cellStyle name="Note 6 12 5 2 5 2" xfId="30141" xr:uid="{00000000-0005-0000-0000-000023A00000}"/>
    <cellStyle name="Note 6 12 5 2 5 3" xfId="44594" xr:uid="{00000000-0005-0000-0000-000024A00000}"/>
    <cellStyle name="Note 6 12 5 2 6" xfId="19713" xr:uid="{00000000-0005-0000-0000-000025A00000}"/>
    <cellStyle name="Note 6 12 5 3" xfId="2873" xr:uid="{00000000-0005-0000-0000-000026A00000}"/>
    <cellStyle name="Note 6 12 5 3 2" xfId="5384" xr:uid="{00000000-0005-0000-0000-000027A00000}"/>
    <cellStyle name="Note 6 12 5 3 2 2" xfId="14664" xr:uid="{00000000-0005-0000-0000-000028A00000}"/>
    <cellStyle name="Note 6 12 5 3 2 2 2" xfId="32099" xr:uid="{00000000-0005-0000-0000-000029A00000}"/>
    <cellStyle name="Note 6 12 5 3 2 2 3" xfId="46552" xr:uid="{00000000-0005-0000-0000-00002AA00000}"/>
    <cellStyle name="Note 6 12 5 3 2 3" xfId="17125" xr:uid="{00000000-0005-0000-0000-00002BA00000}"/>
    <cellStyle name="Note 6 12 5 3 2 3 2" xfId="34560" xr:uid="{00000000-0005-0000-0000-00002CA00000}"/>
    <cellStyle name="Note 6 12 5 3 2 3 3" xfId="49013" xr:uid="{00000000-0005-0000-0000-00002DA00000}"/>
    <cellStyle name="Note 6 12 5 3 2 4" xfId="22820" xr:uid="{00000000-0005-0000-0000-00002EA00000}"/>
    <cellStyle name="Note 6 12 5 3 2 5" xfId="37273" xr:uid="{00000000-0005-0000-0000-00002FA00000}"/>
    <cellStyle name="Note 6 12 5 3 3" xfId="7846" xr:uid="{00000000-0005-0000-0000-000030A00000}"/>
    <cellStyle name="Note 6 12 5 3 3 2" xfId="25281" xr:uid="{00000000-0005-0000-0000-000031A00000}"/>
    <cellStyle name="Note 6 12 5 3 3 3" xfId="39734" xr:uid="{00000000-0005-0000-0000-000032A00000}"/>
    <cellStyle name="Note 6 12 5 3 4" xfId="10287" xr:uid="{00000000-0005-0000-0000-000033A00000}"/>
    <cellStyle name="Note 6 12 5 3 4 2" xfId="27722" xr:uid="{00000000-0005-0000-0000-000034A00000}"/>
    <cellStyle name="Note 6 12 5 3 4 3" xfId="42175" xr:uid="{00000000-0005-0000-0000-000035A00000}"/>
    <cellStyle name="Note 6 12 5 3 5" xfId="12707" xr:uid="{00000000-0005-0000-0000-000036A00000}"/>
    <cellStyle name="Note 6 12 5 3 5 2" xfId="30142" xr:uid="{00000000-0005-0000-0000-000037A00000}"/>
    <cellStyle name="Note 6 12 5 3 5 3" xfId="44595" xr:uid="{00000000-0005-0000-0000-000038A00000}"/>
    <cellStyle name="Note 6 12 5 3 6" xfId="19714" xr:uid="{00000000-0005-0000-0000-000039A00000}"/>
    <cellStyle name="Note 6 12 5 4" xfId="2874" xr:uid="{00000000-0005-0000-0000-00003AA00000}"/>
    <cellStyle name="Note 6 12 5 4 2" xfId="5385" xr:uid="{00000000-0005-0000-0000-00003BA00000}"/>
    <cellStyle name="Note 6 12 5 4 2 2" xfId="22821" xr:uid="{00000000-0005-0000-0000-00003CA00000}"/>
    <cellStyle name="Note 6 12 5 4 2 3" xfId="37274" xr:uid="{00000000-0005-0000-0000-00003DA00000}"/>
    <cellStyle name="Note 6 12 5 4 3" xfId="7847" xr:uid="{00000000-0005-0000-0000-00003EA00000}"/>
    <cellStyle name="Note 6 12 5 4 3 2" xfId="25282" xr:uid="{00000000-0005-0000-0000-00003FA00000}"/>
    <cellStyle name="Note 6 12 5 4 3 3" xfId="39735" xr:uid="{00000000-0005-0000-0000-000040A00000}"/>
    <cellStyle name="Note 6 12 5 4 4" xfId="10288" xr:uid="{00000000-0005-0000-0000-000041A00000}"/>
    <cellStyle name="Note 6 12 5 4 4 2" xfId="27723" xr:uid="{00000000-0005-0000-0000-000042A00000}"/>
    <cellStyle name="Note 6 12 5 4 4 3" xfId="42176" xr:uid="{00000000-0005-0000-0000-000043A00000}"/>
    <cellStyle name="Note 6 12 5 4 5" xfId="12708" xr:uid="{00000000-0005-0000-0000-000044A00000}"/>
    <cellStyle name="Note 6 12 5 4 5 2" xfId="30143" xr:uid="{00000000-0005-0000-0000-000045A00000}"/>
    <cellStyle name="Note 6 12 5 4 5 3" xfId="44596" xr:uid="{00000000-0005-0000-0000-000046A00000}"/>
    <cellStyle name="Note 6 12 5 4 6" xfId="15488" xr:uid="{00000000-0005-0000-0000-000047A00000}"/>
    <cellStyle name="Note 6 12 5 4 6 2" xfId="32923" xr:uid="{00000000-0005-0000-0000-000048A00000}"/>
    <cellStyle name="Note 6 12 5 4 6 3" xfId="47376" xr:uid="{00000000-0005-0000-0000-000049A00000}"/>
    <cellStyle name="Note 6 12 5 4 7" xfId="19715" xr:uid="{00000000-0005-0000-0000-00004AA00000}"/>
    <cellStyle name="Note 6 12 5 4 8" xfId="20650" xr:uid="{00000000-0005-0000-0000-00004BA00000}"/>
    <cellStyle name="Note 6 12 5 5" xfId="5382" xr:uid="{00000000-0005-0000-0000-00004CA00000}"/>
    <cellStyle name="Note 6 12 5 5 2" xfId="14662" xr:uid="{00000000-0005-0000-0000-00004DA00000}"/>
    <cellStyle name="Note 6 12 5 5 2 2" xfId="32097" xr:uid="{00000000-0005-0000-0000-00004EA00000}"/>
    <cellStyle name="Note 6 12 5 5 2 3" xfId="46550" xr:uid="{00000000-0005-0000-0000-00004FA00000}"/>
    <cellStyle name="Note 6 12 5 5 3" xfId="17123" xr:uid="{00000000-0005-0000-0000-000050A00000}"/>
    <cellStyle name="Note 6 12 5 5 3 2" xfId="34558" xr:uid="{00000000-0005-0000-0000-000051A00000}"/>
    <cellStyle name="Note 6 12 5 5 3 3" xfId="49011" xr:uid="{00000000-0005-0000-0000-000052A00000}"/>
    <cellStyle name="Note 6 12 5 5 4" xfId="22818" xr:uid="{00000000-0005-0000-0000-000053A00000}"/>
    <cellStyle name="Note 6 12 5 5 5" xfId="37271" xr:uid="{00000000-0005-0000-0000-000054A00000}"/>
    <cellStyle name="Note 6 12 5 6" xfId="7844" xr:uid="{00000000-0005-0000-0000-000055A00000}"/>
    <cellStyle name="Note 6 12 5 6 2" xfId="25279" xr:uid="{00000000-0005-0000-0000-000056A00000}"/>
    <cellStyle name="Note 6 12 5 6 3" xfId="39732" xr:uid="{00000000-0005-0000-0000-000057A00000}"/>
    <cellStyle name="Note 6 12 5 7" xfId="10285" xr:uid="{00000000-0005-0000-0000-000058A00000}"/>
    <cellStyle name="Note 6 12 5 7 2" xfId="27720" xr:uid="{00000000-0005-0000-0000-000059A00000}"/>
    <cellStyle name="Note 6 12 5 7 3" xfId="42173" xr:uid="{00000000-0005-0000-0000-00005AA00000}"/>
    <cellStyle name="Note 6 12 5 8" xfId="12705" xr:uid="{00000000-0005-0000-0000-00005BA00000}"/>
    <cellStyle name="Note 6 12 5 8 2" xfId="30140" xr:uid="{00000000-0005-0000-0000-00005CA00000}"/>
    <cellStyle name="Note 6 12 5 8 3" xfId="44593" xr:uid="{00000000-0005-0000-0000-00005DA00000}"/>
    <cellStyle name="Note 6 12 5 9" xfId="19712" xr:uid="{00000000-0005-0000-0000-00005EA00000}"/>
    <cellStyle name="Note 6 12 6" xfId="2875" xr:uid="{00000000-0005-0000-0000-00005FA00000}"/>
    <cellStyle name="Note 6 12 6 2" xfId="5386" xr:uid="{00000000-0005-0000-0000-000060A00000}"/>
    <cellStyle name="Note 6 12 6 2 2" xfId="14665" xr:uid="{00000000-0005-0000-0000-000061A00000}"/>
    <cellStyle name="Note 6 12 6 2 2 2" xfId="32100" xr:uid="{00000000-0005-0000-0000-000062A00000}"/>
    <cellStyle name="Note 6 12 6 2 2 3" xfId="46553" xr:uid="{00000000-0005-0000-0000-000063A00000}"/>
    <cellStyle name="Note 6 12 6 2 3" xfId="17126" xr:uid="{00000000-0005-0000-0000-000064A00000}"/>
    <cellStyle name="Note 6 12 6 2 3 2" xfId="34561" xr:uid="{00000000-0005-0000-0000-000065A00000}"/>
    <cellStyle name="Note 6 12 6 2 3 3" xfId="49014" xr:uid="{00000000-0005-0000-0000-000066A00000}"/>
    <cellStyle name="Note 6 12 6 2 4" xfId="22822" xr:uid="{00000000-0005-0000-0000-000067A00000}"/>
    <cellStyle name="Note 6 12 6 2 5" xfId="37275" xr:uid="{00000000-0005-0000-0000-000068A00000}"/>
    <cellStyle name="Note 6 12 6 3" xfId="7848" xr:uid="{00000000-0005-0000-0000-000069A00000}"/>
    <cellStyle name="Note 6 12 6 3 2" xfId="25283" xr:uid="{00000000-0005-0000-0000-00006AA00000}"/>
    <cellStyle name="Note 6 12 6 3 3" xfId="39736" xr:uid="{00000000-0005-0000-0000-00006BA00000}"/>
    <cellStyle name="Note 6 12 6 4" xfId="10289" xr:uid="{00000000-0005-0000-0000-00006CA00000}"/>
    <cellStyle name="Note 6 12 6 4 2" xfId="27724" xr:uid="{00000000-0005-0000-0000-00006DA00000}"/>
    <cellStyle name="Note 6 12 6 4 3" xfId="42177" xr:uid="{00000000-0005-0000-0000-00006EA00000}"/>
    <cellStyle name="Note 6 12 6 5" xfId="12709" xr:uid="{00000000-0005-0000-0000-00006FA00000}"/>
    <cellStyle name="Note 6 12 6 5 2" xfId="30144" xr:uid="{00000000-0005-0000-0000-000070A00000}"/>
    <cellStyle name="Note 6 12 6 5 3" xfId="44597" xr:uid="{00000000-0005-0000-0000-000071A00000}"/>
    <cellStyle name="Note 6 12 6 6" xfId="19716" xr:uid="{00000000-0005-0000-0000-000072A00000}"/>
    <cellStyle name="Note 6 12 7" xfId="2876" xr:uid="{00000000-0005-0000-0000-000073A00000}"/>
    <cellStyle name="Note 6 12 7 2" xfId="5387" xr:uid="{00000000-0005-0000-0000-000074A00000}"/>
    <cellStyle name="Note 6 12 7 2 2" xfId="14666" xr:uid="{00000000-0005-0000-0000-000075A00000}"/>
    <cellStyle name="Note 6 12 7 2 2 2" xfId="32101" xr:uid="{00000000-0005-0000-0000-000076A00000}"/>
    <cellStyle name="Note 6 12 7 2 2 3" xfId="46554" xr:uid="{00000000-0005-0000-0000-000077A00000}"/>
    <cellStyle name="Note 6 12 7 2 3" xfId="17127" xr:uid="{00000000-0005-0000-0000-000078A00000}"/>
    <cellStyle name="Note 6 12 7 2 3 2" xfId="34562" xr:uid="{00000000-0005-0000-0000-000079A00000}"/>
    <cellStyle name="Note 6 12 7 2 3 3" xfId="49015" xr:uid="{00000000-0005-0000-0000-00007AA00000}"/>
    <cellStyle name="Note 6 12 7 2 4" xfId="22823" xr:uid="{00000000-0005-0000-0000-00007BA00000}"/>
    <cellStyle name="Note 6 12 7 2 5" xfId="37276" xr:uid="{00000000-0005-0000-0000-00007CA00000}"/>
    <cellStyle name="Note 6 12 7 3" xfId="7849" xr:uid="{00000000-0005-0000-0000-00007DA00000}"/>
    <cellStyle name="Note 6 12 7 3 2" xfId="25284" xr:uid="{00000000-0005-0000-0000-00007EA00000}"/>
    <cellStyle name="Note 6 12 7 3 3" xfId="39737" xr:uid="{00000000-0005-0000-0000-00007FA00000}"/>
    <cellStyle name="Note 6 12 7 4" xfId="10290" xr:uid="{00000000-0005-0000-0000-000080A00000}"/>
    <cellStyle name="Note 6 12 7 4 2" xfId="27725" xr:uid="{00000000-0005-0000-0000-000081A00000}"/>
    <cellStyle name="Note 6 12 7 4 3" xfId="42178" xr:uid="{00000000-0005-0000-0000-000082A00000}"/>
    <cellStyle name="Note 6 12 7 5" xfId="12710" xr:uid="{00000000-0005-0000-0000-000083A00000}"/>
    <cellStyle name="Note 6 12 7 5 2" xfId="30145" xr:uid="{00000000-0005-0000-0000-000084A00000}"/>
    <cellStyle name="Note 6 12 7 5 3" xfId="44598" xr:uid="{00000000-0005-0000-0000-000085A00000}"/>
    <cellStyle name="Note 6 12 7 6" xfId="19717" xr:uid="{00000000-0005-0000-0000-000086A00000}"/>
    <cellStyle name="Note 6 12 8" xfId="2877" xr:uid="{00000000-0005-0000-0000-000087A00000}"/>
    <cellStyle name="Note 6 12 8 2" xfId="5388" xr:uid="{00000000-0005-0000-0000-000088A00000}"/>
    <cellStyle name="Note 6 12 8 2 2" xfId="22824" xr:uid="{00000000-0005-0000-0000-000089A00000}"/>
    <cellStyle name="Note 6 12 8 2 3" xfId="37277" xr:uid="{00000000-0005-0000-0000-00008AA00000}"/>
    <cellStyle name="Note 6 12 8 3" xfId="7850" xr:uid="{00000000-0005-0000-0000-00008BA00000}"/>
    <cellStyle name="Note 6 12 8 3 2" xfId="25285" xr:uid="{00000000-0005-0000-0000-00008CA00000}"/>
    <cellStyle name="Note 6 12 8 3 3" xfId="39738" xr:uid="{00000000-0005-0000-0000-00008DA00000}"/>
    <cellStyle name="Note 6 12 8 4" xfId="10291" xr:uid="{00000000-0005-0000-0000-00008EA00000}"/>
    <cellStyle name="Note 6 12 8 4 2" xfId="27726" xr:uid="{00000000-0005-0000-0000-00008FA00000}"/>
    <cellStyle name="Note 6 12 8 4 3" xfId="42179" xr:uid="{00000000-0005-0000-0000-000090A00000}"/>
    <cellStyle name="Note 6 12 8 5" xfId="12711" xr:uid="{00000000-0005-0000-0000-000091A00000}"/>
    <cellStyle name="Note 6 12 8 5 2" xfId="30146" xr:uid="{00000000-0005-0000-0000-000092A00000}"/>
    <cellStyle name="Note 6 12 8 5 3" xfId="44599" xr:uid="{00000000-0005-0000-0000-000093A00000}"/>
    <cellStyle name="Note 6 12 8 6" xfId="15489" xr:uid="{00000000-0005-0000-0000-000094A00000}"/>
    <cellStyle name="Note 6 12 8 6 2" xfId="32924" xr:uid="{00000000-0005-0000-0000-000095A00000}"/>
    <cellStyle name="Note 6 12 8 6 3" xfId="47377" xr:uid="{00000000-0005-0000-0000-000096A00000}"/>
    <cellStyle name="Note 6 12 8 7" xfId="19718" xr:uid="{00000000-0005-0000-0000-000097A00000}"/>
    <cellStyle name="Note 6 12 8 8" xfId="20651" xr:uid="{00000000-0005-0000-0000-000098A00000}"/>
    <cellStyle name="Note 6 12 9" xfId="5369" xr:uid="{00000000-0005-0000-0000-000099A00000}"/>
    <cellStyle name="Note 6 12 9 2" xfId="14652" xr:uid="{00000000-0005-0000-0000-00009AA00000}"/>
    <cellStyle name="Note 6 12 9 2 2" xfId="32087" xr:uid="{00000000-0005-0000-0000-00009BA00000}"/>
    <cellStyle name="Note 6 12 9 2 3" xfId="46540" xr:uid="{00000000-0005-0000-0000-00009CA00000}"/>
    <cellStyle name="Note 6 12 9 3" xfId="17113" xr:uid="{00000000-0005-0000-0000-00009DA00000}"/>
    <cellStyle name="Note 6 12 9 3 2" xfId="34548" xr:uid="{00000000-0005-0000-0000-00009EA00000}"/>
    <cellStyle name="Note 6 12 9 3 3" xfId="49001" xr:uid="{00000000-0005-0000-0000-00009FA00000}"/>
    <cellStyle name="Note 6 12 9 4" xfId="22805" xr:uid="{00000000-0005-0000-0000-0000A0A00000}"/>
    <cellStyle name="Note 6 12 9 5" xfId="37258" xr:uid="{00000000-0005-0000-0000-0000A1A00000}"/>
    <cellStyle name="Note 6 13" xfId="2878" xr:uid="{00000000-0005-0000-0000-0000A2A00000}"/>
    <cellStyle name="Note 6 13 10" xfId="7851" xr:uid="{00000000-0005-0000-0000-0000A3A00000}"/>
    <cellStyle name="Note 6 13 10 2" xfId="25286" xr:uid="{00000000-0005-0000-0000-0000A4A00000}"/>
    <cellStyle name="Note 6 13 10 3" xfId="39739" xr:uid="{00000000-0005-0000-0000-0000A5A00000}"/>
    <cellStyle name="Note 6 13 11" xfId="10292" xr:uid="{00000000-0005-0000-0000-0000A6A00000}"/>
    <cellStyle name="Note 6 13 11 2" xfId="27727" xr:uid="{00000000-0005-0000-0000-0000A7A00000}"/>
    <cellStyle name="Note 6 13 11 3" xfId="42180" xr:uid="{00000000-0005-0000-0000-0000A8A00000}"/>
    <cellStyle name="Note 6 13 12" xfId="12712" xr:uid="{00000000-0005-0000-0000-0000A9A00000}"/>
    <cellStyle name="Note 6 13 12 2" xfId="30147" xr:uid="{00000000-0005-0000-0000-0000AAA00000}"/>
    <cellStyle name="Note 6 13 12 3" xfId="44600" xr:uid="{00000000-0005-0000-0000-0000ABA00000}"/>
    <cellStyle name="Note 6 13 13" xfId="19719" xr:uid="{00000000-0005-0000-0000-0000ACA00000}"/>
    <cellStyle name="Note 6 13 2" xfId="2879" xr:uid="{00000000-0005-0000-0000-0000ADA00000}"/>
    <cellStyle name="Note 6 13 2 2" xfId="2880" xr:uid="{00000000-0005-0000-0000-0000AEA00000}"/>
    <cellStyle name="Note 6 13 2 2 2" xfId="5391" xr:uid="{00000000-0005-0000-0000-0000AFA00000}"/>
    <cellStyle name="Note 6 13 2 2 2 2" xfId="14669" xr:uid="{00000000-0005-0000-0000-0000B0A00000}"/>
    <cellStyle name="Note 6 13 2 2 2 2 2" xfId="32104" xr:uid="{00000000-0005-0000-0000-0000B1A00000}"/>
    <cellStyle name="Note 6 13 2 2 2 2 3" xfId="46557" xr:uid="{00000000-0005-0000-0000-0000B2A00000}"/>
    <cellStyle name="Note 6 13 2 2 2 3" xfId="17130" xr:uid="{00000000-0005-0000-0000-0000B3A00000}"/>
    <cellStyle name="Note 6 13 2 2 2 3 2" xfId="34565" xr:uid="{00000000-0005-0000-0000-0000B4A00000}"/>
    <cellStyle name="Note 6 13 2 2 2 3 3" xfId="49018" xr:uid="{00000000-0005-0000-0000-0000B5A00000}"/>
    <cellStyle name="Note 6 13 2 2 2 4" xfId="22827" xr:uid="{00000000-0005-0000-0000-0000B6A00000}"/>
    <cellStyle name="Note 6 13 2 2 2 5" xfId="37280" xr:uid="{00000000-0005-0000-0000-0000B7A00000}"/>
    <cellStyle name="Note 6 13 2 2 3" xfId="7853" xr:uid="{00000000-0005-0000-0000-0000B8A00000}"/>
    <cellStyle name="Note 6 13 2 2 3 2" xfId="25288" xr:uid="{00000000-0005-0000-0000-0000B9A00000}"/>
    <cellStyle name="Note 6 13 2 2 3 3" xfId="39741" xr:uid="{00000000-0005-0000-0000-0000BAA00000}"/>
    <cellStyle name="Note 6 13 2 2 4" xfId="10294" xr:uid="{00000000-0005-0000-0000-0000BBA00000}"/>
    <cellStyle name="Note 6 13 2 2 4 2" xfId="27729" xr:uid="{00000000-0005-0000-0000-0000BCA00000}"/>
    <cellStyle name="Note 6 13 2 2 4 3" xfId="42182" xr:uid="{00000000-0005-0000-0000-0000BDA00000}"/>
    <cellStyle name="Note 6 13 2 2 5" xfId="12714" xr:uid="{00000000-0005-0000-0000-0000BEA00000}"/>
    <cellStyle name="Note 6 13 2 2 5 2" xfId="30149" xr:uid="{00000000-0005-0000-0000-0000BFA00000}"/>
    <cellStyle name="Note 6 13 2 2 5 3" xfId="44602" xr:uid="{00000000-0005-0000-0000-0000C0A00000}"/>
    <cellStyle name="Note 6 13 2 2 6" xfId="19721" xr:uid="{00000000-0005-0000-0000-0000C1A00000}"/>
    <cellStyle name="Note 6 13 2 3" xfId="2881" xr:uid="{00000000-0005-0000-0000-0000C2A00000}"/>
    <cellStyle name="Note 6 13 2 3 2" xfId="5392" xr:uid="{00000000-0005-0000-0000-0000C3A00000}"/>
    <cellStyle name="Note 6 13 2 3 2 2" xfId="14670" xr:uid="{00000000-0005-0000-0000-0000C4A00000}"/>
    <cellStyle name="Note 6 13 2 3 2 2 2" xfId="32105" xr:uid="{00000000-0005-0000-0000-0000C5A00000}"/>
    <cellStyle name="Note 6 13 2 3 2 2 3" xfId="46558" xr:uid="{00000000-0005-0000-0000-0000C6A00000}"/>
    <cellStyle name="Note 6 13 2 3 2 3" xfId="17131" xr:uid="{00000000-0005-0000-0000-0000C7A00000}"/>
    <cellStyle name="Note 6 13 2 3 2 3 2" xfId="34566" xr:uid="{00000000-0005-0000-0000-0000C8A00000}"/>
    <cellStyle name="Note 6 13 2 3 2 3 3" xfId="49019" xr:uid="{00000000-0005-0000-0000-0000C9A00000}"/>
    <cellStyle name="Note 6 13 2 3 2 4" xfId="22828" xr:uid="{00000000-0005-0000-0000-0000CAA00000}"/>
    <cellStyle name="Note 6 13 2 3 2 5" xfId="37281" xr:uid="{00000000-0005-0000-0000-0000CBA00000}"/>
    <cellStyle name="Note 6 13 2 3 3" xfId="7854" xr:uid="{00000000-0005-0000-0000-0000CCA00000}"/>
    <cellStyle name="Note 6 13 2 3 3 2" xfId="25289" xr:uid="{00000000-0005-0000-0000-0000CDA00000}"/>
    <cellStyle name="Note 6 13 2 3 3 3" xfId="39742" xr:uid="{00000000-0005-0000-0000-0000CEA00000}"/>
    <cellStyle name="Note 6 13 2 3 4" xfId="10295" xr:uid="{00000000-0005-0000-0000-0000CFA00000}"/>
    <cellStyle name="Note 6 13 2 3 4 2" xfId="27730" xr:uid="{00000000-0005-0000-0000-0000D0A00000}"/>
    <cellStyle name="Note 6 13 2 3 4 3" xfId="42183" xr:uid="{00000000-0005-0000-0000-0000D1A00000}"/>
    <cellStyle name="Note 6 13 2 3 5" xfId="12715" xr:uid="{00000000-0005-0000-0000-0000D2A00000}"/>
    <cellStyle name="Note 6 13 2 3 5 2" xfId="30150" xr:uid="{00000000-0005-0000-0000-0000D3A00000}"/>
    <cellStyle name="Note 6 13 2 3 5 3" xfId="44603" xr:uid="{00000000-0005-0000-0000-0000D4A00000}"/>
    <cellStyle name="Note 6 13 2 3 6" xfId="19722" xr:uid="{00000000-0005-0000-0000-0000D5A00000}"/>
    <cellStyle name="Note 6 13 2 4" xfId="2882" xr:uid="{00000000-0005-0000-0000-0000D6A00000}"/>
    <cellStyle name="Note 6 13 2 4 2" xfId="5393" xr:uid="{00000000-0005-0000-0000-0000D7A00000}"/>
    <cellStyle name="Note 6 13 2 4 2 2" xfId="22829" xr:uid="{00000000-0005-0000-0000-0000D8A00000}"/>
    <cellStyle name="Note 6 13 2 4 2 3" xfId="37282" xr:uid="{00000000-0005-0000-0000-0000D9A00000}"/>
    <cellStyle name="Note 6 13 2 4 3" xfId="7855" xr:uid="{00000000-0005-0000-0000-0000DAA00000}"/>
    <cellStyle name="Note 6 13 2 4 3 2" xfId="25290" xr:uid="{00000000-0005-0000-0000-0000DBA00000}"/>
    <cellStyle name="Note 6 13 2 4 3 3" xfId="39743" xr:uid="{00000000-0005-0000-0000-0000DCA00000}"/>
    <cellStyle name="Note 6 13 2 4 4" xfId="10296" xr:uid="{00000000-0005-0000-0000-0000DDA00000}"/>
    <cellStyle name="Note 6 13 2 4 4 2" xfId="27731" xr:uid="{00000000-0005-0000-0000-0000DEA00000}"/>
    <cellStyle name="Note 6 13 2 4 4 3" xfId="42184" xr:uid="{00000000-0005-0000-0000-0000DFA00000}"/>
    <cellStyle name="Note 6 13 2 4 5" xfId="12716" xr:uid="{00000000-0005-0000-0000-0000E0A00000}"/>
    <cellStyle name="Note 6 13 2 4 5 2" xfId="30151" xr:uid="{00000000-0005-0000-0000-0000E1A00000}"/>
    <cellStyle name="Note 6 13 2 4 5 3" xfId="44604" xr:uid="{00000000-0005-0000-0000-0000E2A00000}"/>
    <cellStyle name="Note 6 13 2 4 6" xfId="15490" xr:uid="{00000000-0005-0000-0000-0000E3A00000}"/>
    <cellStyle name="Note 6 13 2 4 6 2" xfId="32925" xr:uid="{00000000-0005-0000-0000-0000E4A00000}"/>
    <cellStyle name="Note 6 13 2 4 6 3" xfId="47378" xr:uid="{00000000-0005-0000-0000-0000E5A00000}"/>
    <cellStyle name="Note 6 13 2 4 7" xfId="19723" xr:uid="{00000000-0005-0000-0000-0000E6A00000}"/>
    <cellStyle name="Note 6 13 2 4 8" xfId="20652" xr:uid="{00000000-0005-0000-0000-0000E7A00000}"/>
    <cellStyle name="Note 6 13 2 5" xfId="5390" xr:uid="{00000000-0005-0000-0000-0000E8A00000}"/>
    <cellStyle name="Note 6 13 2 5 2" xfId="14668" xr:uid="{00000000-0005-0000-0000-0000E9A00000}"/>
    <cellStyle name="Note 6 13 2 5 2 2" xfId="32103" xr:uid="{00000000-0005-0000-0000-0000EAA00000}"/>
    <cellStyle name="Note 6 13 2 5 2 3" xfId="46556" xr:uid="{00000000-0005-0000-0000-0000EBA00000}"/>
    <cellStyle name="Note 6 13 2 5 3" xfId="17129" xr:uid="{00000000-0005-0000-0000-0000ECA00000}"/>
    <cellStyle name="Note 6 13 2 5 3 2" xfId="34564" xr:uid="{00000000-0005-0000-0000-0000EDA00000}"/>
    <cellStyle name="Note 6 13 2 5 3 3" xfId="49017" xr:uid="{00000000-0005-0000-0000-0000EEA00000}"/>
    <cellStyle name="Note 6 13 2 5 4" xfId="22826" xr:uid="{00000000-0005-0000-0000-0000EFA00000}"/>
    <cellStyle name="Note 6 13 2 5 5" xfId="37279" xr:uid="{00000000-0005-0000-0000-0000F0A00000}"/>
    <cellStyle name="Note 6 13 2 6" xfId="7852" xr:uid="{00000000-0005-0000-0000-0000F1A00000}"/>
    <cellStyle name="Note 6 13 2 6 2" xfId="25287" xr:uid="{00000000-0005-0000-0000-0000F2A00000}"/>
    <cellStyle name="Note 6 13 2 6 3" xfId="39740" xr:uid="{00000000-0005-0000-0000-0000F3A00000}"/>
    <cellStyle name="Note 6 13 2 7" xfId="10293" xr:uid="{00000000-0005-0000-0000-0000F4A00000}"/>
    <cellStyle name="Note 6 13 2 7 2" xfId="27728" xr:uid="{00000000-0005-0000-0000-0000F5A00000}"/>
    <cellStyle name="Note 6 13 2 7 3" xfId="42181" xr:uid="{00000000-0005-0000-0000-0000F6A00000}"/>
    <cellStyle name="Note 6 13 2 8" xfId="12713" xr:uid="{00000000-0005-0000-0000-0000F7A00000}"/>
    <cellStyle name="Note 6 13 2 8 2" xfId="30148" xr:uid="{00000000-0005-0000-0000-0000F8A00000}"/>
    <cellStyle name="Note 6 13 2 8 3" xfId="44601" xr:uid="{00000000-0005-0000-0000-0000F9A00000}"/>
    <cellStyle name="Note 6 13 2 9" xfId="19720" xr:uid="{00000000-0005-0000-0000-0000FAA00000}"/>
    <cellStyle name="Note 6 13 3" xfId="2883" xr:uid="{00000000-0005-0000-0000-0000FBA00000}"/>
    <cellStyle name="Note 6 13 3 2" xfId="2884" xr:uid="{00000000-0005-0000-0000-0000FCA00000}"/>
    <cellStyle name="Note 6 13 3 2 2" xfId="5395" xr:uid="{00000000-0005-0000-0000-0000FDA00000}"/>
    <cellStyle name="Note 6 13 3 2 2 2" xfId="14672" xr:uid="{00000000-0005-0000-0000-0000FEA00000}"/>
    <cellStyle name="Note 6 13 3 2 2 2 2" xfId="32107" xr:uid="{00000000-0005-0000-0000-0000FFA00000}"/>
    <cellStyle name="Note 6 13 3 2 2 2 3" xfId="46560" xr:uid="{00000000-0005-0000-0000-000000A10000}"/>
    <cellStyle name="Note 6 13 3 2 2 3" xfId="17133" xr:uid="{00000000-0005-0000-0000-000001A10000}"/>
    <cellStyle name="Note 6 13 3 2 2 3 2" xfId="34568" xr:uid="{00000000-0005-0000-0000-000002A10000}"/>
    <cellStyle name="Note 6 13 3 2 2 3 3" xfId="49021" xr:uid="{00000000-0005-0000-0000-000003A10000}"/>
    <cellStyle name="Note 6 13 3 2 2 4" xfId="22831" xr:uid="{00000000-0005-0000-0000-000004A10000}"/>
    <cellStyle name="Note 6 13 3 2 2 5" xfId="37284" xr:uid="{00000000-0005-0000-0000-000005A10000}"/>
    <cellStyle name="Note 6 13 3 2 3" xfId="7857" xr:uid="{00000000-0005-0000-0000-000006A10000}"/>
    <cellStyle name="Note 6 13 3 2 3 2" xfId="25292" xr:uid="{00000000-0005-0000-0000-000007A10000}"/>
    <cellStyle name="Note 6 13 3 2 3 3" xfId="39745" xr:uid="{00000000-0005-0000-0000-000008A10000}"/>
    <cellStyle name="Note 6 13 3 2 4" xfId="10298" xr:uid="{00000000-0005-0000-0000-000009A10000}"/>
    <cellStyle name="Note 6 13 3 2 4 2" xfId="27733" xr:uid="{00000000-0005-0000-0000-00000AA10000}"/>
    <cellStyle name="Note 6 13 3 2 4 3" xfId="42186" xr:uid="{00000000-0005-0000-0000-00000BA10000}"/>
    <cellStyle name="Note 6 13 3 2 5" xfId="12718" xr:uid="{00000000-0005-0000-0000-00000CA10000}"/>
    <cellStyle name="Note 6 13 3 2 5 2" xfId="30153" xr:uid="{00000000-0005-0000-0000-00000DA10000}"/>
    <cellStyle name="Note 6 13 3 2 5 3" xfId="44606" xr:uid="{00000000-0005-0000-0000-00000EA10000}"/>
    <cellStyle name="Note 6 13 3 2 6" xfId="19725" xr:uid="{00000000-0005-0000-0000-00000FA10000}"/>
    <cellStyle name="Note 6 13 3 3" xfId="2885" xr:uid="{00000000-0005-0000-0000-000010A10000}"/>
    <cellStyle name="Note 6 13 3 3 2" xfId="5396" xr:uid="{00000000-0005-0000-0000-000011A10000}"/>
    <cellStyle name="Note 6 13 3 3 2 2" xfId="14673" xr:uid="{00000000-0005-0000-0000-000012A10000}"/>
    <cellStyle name="Note 6 13 3 3 2 2 2" xfId="32108" xr:uid="{00000000-0005-0000-0000-000013A10000}"/>
    <cellStyle name="Note 6 13 3 3 2 2 3" xfId="46561" xr:uid="{00000000-0005-0000-0000-000014A10000}"/>
    <cellStyle name="Note 6 13 3 3 2 3" xfId="17134" xr:uid="{00000000-0005-0000-0000-000015A10000}"/>
    <cellStyle name="Note 6 13 3 3 2 3 2" xfId="34569" xr:uid="{00000000-0005-0000-0000-000016A10000}"/>
    <cellStyle name="Note 6 13 3 3 2 3 3" xfId="49022" xr:uid="{00000000-0005-0000-0000-000017A10000}"/>
    <cellStyle name="Note 6 13 3 3 2 4" xfId="22832" xr:uid="{00000000-0005-0000-0000-000018A10000}"/>
    <cellStyle name="Note 6 13 3 3 2 5" xfId="37285" xr:uid="{00000000-0005-0000-0000-000019A10000}"/>
    <cellStyle name="Note 6 13 3 3 3" xfId="7858" xr:uid="{00000000-0005-0000-0000-00001AA10000}"/>
    <cellStyle name="Note 6 13 3 3 3 2" xfId="25293" xr:uid="{00000000-0005-0000-0000-00001BA10000}"/>
    <cellStyle name="Note 6 13 3 3 3 3" xfId="39746" xr:uid="{00000000-0005-0000-0000-00001CA10000}"/>
    <cellStyle name="Note 6 13 3 3 4" xfId="10299" xr:uid="{00000000-0005-0000-0000-00001DA10000}"/>
    <cellStyle name="Note 6 13 3 3 4 2" xfId="27734" xr:uid="{00000000-0005-0000-0000-00001EA10000}"/>
    <cellStyle name="Note 6 13 3 3 4 3" xfId="42187" xr:uid="{00000000-0005-0000-0000-00001FA10000}"/>
    <cellStyle name="Note 6 13 3 3 5" xfId="12719" xr:uid="{00000000-0005-0000-0000-000020A10000}"/>
    <cellStyle name="Note 6 13 3 3 5 2" xfId="30154" xr:uid="{00000000-0005-0000-0000-000021A10000}"/>
    <cellStyle name="Note 6 13 3 3 5 3" xfId="44607" xr:uid="{00000000-0005-0000-0000-000022A10000}"/>
    <cellStyle name="Note 6 13 3 3 6" xfId="19726" xr:uid="{00000000-0005-0000-0000-000023A10000}"/>
    <cellStyle name="Note 6 13 3 4" xfId="2886" xr:uid="{00000000-0005-0000-0000-000024A10000}"/>
    <cellStyle name="Note 6 13 3 4 2" xfId="5397" xr:uid="{00000000-0005-0000-0000-000025A10000}"/>
    <cellStyle name="Note 6 13 3 4 2 2" xfId="22833" xr:uid="{00000000-0005-0000-0000-000026A10000}"/>
    <cellStyle name="Note 6 13 3 4 2 3" xfId="37286" xr:uid="{00000000-0005-0000-0000-000027A10000}"/>
    <cellStyle name="Note 6 13 3 4 3" xfId="7859" xr:uid="{00000000-0005-0000-0000-000028A10000}"/>
    <cellStyle name="Note 6 13 3 4 3 2" xfId="25294" xr:uid="{00000000-0005-0000-0000-000029A10000}"/>
    <cellStyle name="Note 6 13 3 4 3 3" xfId="39747" xr:uid="{00000000-0005-0000-0000-00002AA10000}"/>
    <cellStyle name="Note 6 13 3 4 4" xfId="10300" xr:uid="{00000000-0005-0000-0000-00002BA10000}"/>
    <cellStyle name="Note 6 13 3 4 4 2" xfId="27735" xr:uid="{00000000-0005-0000-0000-00002CA10000}"/>
    <cellStyle name="Note 6 13 3 4 4 3" xfId="42188" xr:uid="{00000000-0005-0000-0000-00002DA10000}"/>
    <cellStyle name="Note 6 13 3 4 5" xfId="12720" xr:uid="{00000000-0005-0000-0000-00002EA10000}"/>
    <cellStyle name="Note 6 13 3 4 5 2" xfId="30155" xr:uid="{00000000-0005-0000-0000-00002FA10000}"/>
    <cellStyle name="Note 6 13 3 4 5 3" xfId="44608" xr:uid="{00000000-0005-0000-0000-000030A10000}"/>
    <cellStyle name="Note 6 13 3 4 6" xfId="15491" xr:uid="{00000000-0005-0000-0000-000031A10000}"/>
    <cellStyle name="Note 6 13 3 4 6 2" xfId="32926" xr:uid="{00000000-0005-0000-0000-000032A10000}"/>
    <cellStyle name="Note 6 13 3 4 6 3" xfId="47379" xr:uid="{00000000-0005-0000-0000-000033A10000}"/>
    <cellStyle name="Note 6 13 3 4 7" xfId="19727" xr:uid="{00000000-0005-0000-0000-000034A10000}"/>
    <cellStyle name="Note 6 13 3 4 8" xfId="20653" xr:uid="{00000000-0005-0000-0000-000035A10000}"/>
    <cellStyle name="Note 6 13 3 5" xfId="5394" xr:uid="{00000000-0005-0000-0000-000036A10000}"/>
    <cellStyle name="Note 6 13 3 5 2" xfId="14671" xr:uid="{00000000-0005-0000-0000-000037A10000}"/>
    <cellStyle name="Note 6 13 3 5 2 2" xfId="32106" xr:uid="{00000000-0005-0000-0000-000038A10000}"/>
    <cellStyle name="Note 6 13 3 5 2 3" xfId="46559" xr:uid="{00000000-0005-0000-0000-000039A10000}"/>
    <cellStyle name="Note 6 13 3 5 3" xfId="17132" xr:uid="{00000000-0005-0000-0000-00003AA10000}"/>
    <cellStyle name="Note 6 13 3 5 3 2" xfId="34567" xr:uid="{00000000-0005-0000-0000-00003BA10000}"/>
    <cellStyle name="Note 6 13 3 5 3 3" xfId="49020" xr:uid="{00000000-0005-0000-0000-00003CA10000}"/>
    <cellStyle name="Note 6 13 3 5 4" xfId="22830" xr:uid="{00000000-0005-0000-0000-00003DA10000}"/>
    <cellStyle name="Note 6 13 3 5 5" xfId="37283" xr:uid="{00000000-0005-0000-0000-00003EA10000}"/>
    <cellStyle name="Note 6 13 3 6" xfId="7856" xr:uid="{00000000-0005-0000-0000-00003FA10000}"/>
    <cellStyle name="Note 6 13 3 6 2" xfId="25291" xr:uid="{00000000-0005-0000-0000-000040A10000}"/>
    <cellStyle name="Note 6 13 3 6 3" xfId="39744" xr:uid="{00000000-0005-0000-0000-000041A10000}"/>
    <cellStyle name="Note 6 13 3 7" xfId="10297" xr:uid="{00000000-0005-0000-0000-000042A10000}"/>
    <cellStyle name="Note 6 13 3 7 2" xfId="27732" xr:uid="{00000000-0005-0000-0000-000043A10000}"/>
    <cellStyle name="Note 6 13 3 7 3" xfId="42185" xr:uid="{00000000-0005-0000-0000-000044A10000}"/>
    <cellStyle name="Note 6 13 3 8" xfId="12717" xr:uid="{00000000-0005-0000-0000-000045A10000}"/>
    <cellStyle name="Note 6 13 3 8 2" xfId="30152" xr:uid="{00000000-0005-0000-0000-000046A10000}"/>
    <cellStyle name="Note 6 13 3 8 3" xfId="44605" xr:uid="{00000000-0005-0000-0000-000047A10000}"/>
    <cellStyle name="Note 6 13 3 9" xfId="19724" xr:uid="{00000000-0005-0000-0000-000048A10000}"/>
    <cellStyle name="Note 6 13 4" xfId="2887" xr:uid="{00000000-0005-0000-0000-000049A10000}"/>
    <cellStyle name="Note 6 13 4 2" xfId="2888" xr:uid="{00000000-0005-0000-0000-00004AA10000}"/>
    <cellStyle name="Note 6 13 4 2 2" xfId="5399" xr:uid="{00000000-0005-0000-0000-00004BA10000}"/>
    <cellStyle name="Note 6 13 4 2 2 2" xfId="14675" xr:uid="{00000000-0005-0000-0000-00004CA10000}"/>
    <cellStyle name="Note 6 13 4 2 2 2 2" xfId="32110" xr:uid="{00000000-0005-0000-0000-00004DA10000}"/>
    <cellStyle name="Note 6 13 4 2 2 2 3" xfId="46563" xr:uid="{00000000-0005-0000-0000-00004EA10000}"/>
    <cellStyle name="Note 6 13 4 2 2 3" xfId="17136" xr:uid="{00000000-0005-0000-0000-00004FA10000}"/>
    <cellStyle name="Note 6 13 4 2 2 3 2" xfId="34571" xr:uid="{00000000-0005-0000-0000-000050A10000}"/>
    <cellStyle name="Note 6 13 4 2 2 3 3" xfId="49024" xr:uid="{00000000-0005-0000-0000-000051A10000}"/>
    <cellStyle name="Note 6 13 4 2 2 4" xfId="22835" xr:uid="{00000000-0005-0000-0000-000052A10000}"/>
    <cellStyle name="Note 6 13 4 2 2 5" xfId="37288" xr:uid="{00000000-0005-0000-0000-000053A10000}"/>
    <cellStyle name="Note 6 13 4 2 3" xfId="7861" xr:uid="{00000000-0005-0000-0000-000054A10000}"/>
    <cellStyle name="Note 6 13 4 2 3 2" xfId="25296" xr:uid="{00000000-0005-0000-0000-000055A10000}"/>
    <cellStyle name="Note 6 13 4 2 3 3" xfId="39749" xr:uid="{00000000-0005-0000-0000-000056A10000}"/>
    <cellStyle name="Note 6 13 4 2 4" xfId="10302" xr:uid="{00000000-0005-0000-0000-000057A10000}"/>
    <cellStyle name="Note 6 13 4 2 4 2" xfId="27737" xr:uid="{00000000-0005-0000-0000-000058A10000}"/>
    <cellStyle name="Note 6 13 4 2 4 3" xfId="42190" xr:uid="{00000000-0005-0000-0000-000059A10000}"/>
    <cellStyle name="Note 6 13 4 2 5" xfId="12722" xr:uid="{00000000-0005-0000-0000-00005AA10000}"/>
    <cellStyle name="Note 6 13 4 2 5 2" xfId="30157" xr:uid="{00000000-0005-0000-0000-00005BA10000}"/>
    <cellStyle name="Note 6 13 4 2 5 3" xfId="44610" xr:uid="{00000000-0005-0000-0000-00005CA10000}"/>
    <cellStyle name="Note 6 13 4 2 6" xfId="19729" xr:uid="{00000000-0005-0000-0000-00005DA10000}"/>
    <cellStyle name="Note 6 13 4 3" xfId="2889" xr:uid="{00000000-0005-0000-0000-00005EA10000}"/>
    <cellStyle name="Note 6 13 4 3 2" xfId="5400" xr:uid="{00000000-0005-0000-0000-00005FA10000}"/>
    <cellStyle name="Note 6 13 4 3 2 2" xfId="14676" xr:uid="{00000000-0005-0000-0000-000060A10000}"/>
    <cellStyle name="Note 6 13 4 3 2 2 2" xfId="32111" xr:uid="{00000000-0005-0000-0000-000061A10000}"/>
    <cellStyle name="Note 6 13 4 3 2 2 3" xfId="46564" xr:uid="{00000000-0005-0000-0000-000062A10000}"/>
    <cellStyle name="Note 6 13 4 3 2 3" xfId="17137" xr:uid="{00000000-0005-0000-0000-000063A10000}"/>
    <cellStyle name="Note 6 13 4 3 2 3 2" xfId="34572" xr:uid="{00000000-0005-0000-0000-000064A10000}"/>
    <cellStyle name="Note 6 13 4 3 2 3 3" xfId="49025" xr:uid="{00000000-0005-0000-0000-000065A10000}"/>
    <cellStyle name="Note 6 13 4 3 2 4" xfId="22836" xr:uid="{00000000-0005-0000-0000-000066A10000}"/>
    <cellStyle name="Note 6 13 4 3 2 5" xfId="37289" xr:uid="{00000000-0005-0000-0000-000067A10000}"/>
    <cellStyle name="Note 6 13 4 3 3" xfId="7862" xr:uid="{00000000-0005-0000-0000-000068A10000}"/>
    <cellStyle name="Note 6 13 4 3 3 2" xfId="25297" xr:uid="{00000000-0005-0000-0000-000069A10000}"/>
    <cellStyle name="Note 6 13 4 3 3 3" xfId="39750" xr:uid="{00000000-0005-0000-0000-00006AA10000}"/>
    <cellStyle name="Note 6 13 4 3 4" xfId="10303" xr:uid="{00000000-0005-0000-0000-00006BA10000}"/>
    <cellStyle name="Note 6 13 4 3 4 2" xfId="27738" xr:uid="{00000000-0005-0000-0000-00006CA10000}"/>
    <cellStyle name="Note 6 13 4 3 4 3" xfId="42191" xr:uid="{00000000-0005-0000-0000-00006DA10000}"/>
    <cellStyle name="Note 6 13 4 3 5" xfId="12723" xr:uid="{00000000-0005-0000-0000-00006EA10000}"/>
    <cellStyle name="Note 6 13 4 3 5 2" xfId="30158" xr:uid="{00000000-0005-0000-0000-00006FA10000}"/>
    <cellStyle name="Note 6 13 4 3 5 3" xfId="44611" xr:uid="{00000000-0005-0000-0000-000070A10000}"/>
    <cellStyle name="Note 6 13 4 3 6" xfId="19730" xr:uid="{00000000-0005-0000-0000-000071A10000}"/>
    <cellStyle name="Note 6 13 4 4" xfId="2890" xr:uid="{00000000-0005-0000-0000-000072A10000}"/>
    <cellStyle name="Note 6 13 4 4 2" xfId="5401" xr:uid="{00000000-0005-0000-0000-000073A10000}"/>
    <cellStyle name="Note 6 13 4 4 2 2" xfId="22837" xr:uid="{00000000-0005-0000-0000-000074A10000}"/>
    <cellStyle name="Note 6 13 4 4 2 3" xfId="37290" xr:uid="{00000000-0005-0000-0000-000075A10000}"/>
    <cellStyle name="Note 6 13 4 4 3" xfId="7863" xr:uid="{00000000-0005-0000-0000-000076A10000}"/>
    <cellStyle name="Note 6 13 4 4 3 2" xfId="25298" xr:uid="{00000000-0005-0000-0000-000077A10000}"/>
    <cellStyle name="Note 6 13 4 4 3 3" xfId="39751" xr:uid="{00000000-0005-0000-0000-000078A10000}"/>
    <cellStyle name="Note 6 13 4 4 4" xfId="10304" xr:uid="{00000000-0005-0000-0000-000079A10000}"/>
    <cellStyle name="Note 6 13 4 4 4 2" xfId="27739" xr:uid="{00000000-0005-0000-0000-00007AA10000}"/>
    <cellStyle name="Note 6 13 4 4 4 3" xfId="42192" xr:uid="{00000000-0005-0000-0000-00007BA10000}"/>
    <cellStyle name="Note 6 13 4 4 5" xfId="12724" xr:uid="{00000000-0005-0000-0000-00007CA10000}"/>
    <cellStyle name="Note 6 13 4 4 5 2" xfId="30159" xr:uid="{00000000-0005-0000-0000-00007DA10000}"/>
    <cellStyle name="Note 6 13 4 4 5 3" xfId="44612" xr:uid="{00000000-0005-0000-0000-00007EA10000}"/>
    <cellStyle name="Note 6 13 4 4 6" xfId="15492" xr:uid="{00000000-0005-0000-0000-00007FA10000}"/>
    <cellStyle name="Note 6 13 4 4 6 2" xfId="32927" xr:uid="{00000000-0005-0000-0000-000080A10000}"/>
    <cellStyle name="Note 6 13 4 4 6 3" xfId="47380" xr:uid="{00000000-0005-0000-0000-000081A10000}"/>
    <cellStyle name="Note 6 13 4 4 7" xfId="19731" xr:uid="{00000000-0005-0000-0000-000082A10000}"/>
    <cellStyle name="Note 6 13 4 4 8" xfId="20654" xr:uid="{00000000-0005-0000-0000-000083A10000}"/>
    <cellStyle name="Note 6 13 4 5" xfId="5398" xr:uid="{00000000-0005-0000-0000-000084A10000}"/>
    <cellStyle name="Note 6 13 4 5 2" xfId="14674" xr:uid="{00000000-0005-0000-0000-000085A10000}"/>
    <cellStyle name="Note 6 13 4 5 2 2" xfId="32109" xr:uid="{00000000-0005-0000-0000-000086A10000}"/>
    <cellStyle name="Note 6 13 4 5 2 3" xfId="46562" xr:uid="{00000000-0005-0000-0000-000087A10000}"/>
    <cellStyle name="Note 6 13 4 5 3" xfId="17135" xr:uid="{00000000-0005-0000-0000-000088A10000}"/>
    <cellStyle name="Note 6 13 4 5 3 2" xfId="34570" xr:uid="{00000000-0005-0000-0000-000089A10000}"/>
    <cellStyle name="Note 6 13 4 5 3 3" xfId="49023" xr:uid="{00000000-0005-0000-0000-00008AA10000}"/>
    <cellStyle name="Note 6 13 4 5 4" xfId="22834" xr:uid="{00000000-0005-0000-0000-00008BA10000}"/>
    <cellStyle name="Note 6 13 4 5 5" xfId="37287" xr:uid="{00000000-0005-0000-0000-00008CA10000}"/>
    <cellStyle name="Note 6 13 4 6" xfId="7860" xr:uid="{00000000-0005-0000-0000-00008DA10000}"/>
    <cellStyle name="Note 6 13 4 6 2" xfId="25295" xr:uid="{00000000-0005-0000-0000-00008EA10000}"/>
    <cellStyle name="Note 6 13 4 6 3" xfId="39748" xr:uid="{00000000-0005-0000-0000-00008FA10000}"/>
    <cellStyle name="Note 6 13 4 7" xfId="10301" xr:uid="{00000000-0005-0000-0000-000090A10000}"/>
    <cellStyle name="Note 6 13 4 7 2" xfId="27736" xr:uid="{00000000-0005-0000-0000-000091A10000}"/>
    <cellStyle name="Note 6 13 4 7 3" xfId="42189" xr:uid="{00000000-0005-0000-0000-000092A10000}"/>
    <cellStyle name="Note 6 13 4 8" xfId="12721" xr:uid="{00000000-0005-0000-0000-000093A10000}"/>
    <cellStyle name="Note 6 13 4 8 2" xfId="30156" xr:uid="{00000000-0005-0000-0000-000094A10000}"/>
    <cellStyle name="Note 6 13 4 8 3" xfId="44609" xr:uid="{00000000-0005-0000-0000-000095A10000}"/>
    <cellStyle name="Note 6 13 4 9" xfId="19728" xr:uid="{00000000-0005-0000-0000-000096A10000}"/>
    <cellStyle name="Note 6 13 5" xfId="2891" xr:uid="{00000000-0005-0000-0000-000097A10000}"/>
    <cellStyle name="Note 6 13 5 2" xfId="2892" xr:uid="{00000000-0005-0000-0000-000098A10000}"/>
    <cellStyle name="Note 6 13 5 2 2" xfId="5403" xr:uid="{00000000-0005-0000-0000-000099A10000}"/>
    <cellStyle name="Note 6 13 5 2 2 2" xfId="14678" xr:uid="{00000000-0005-0000-0000-00009AA10000}"/>
    <cellStyle name="Note 6 13 5 2 2 2 2" xfId="32113" xr:uid="{00000000-0005-0000-0000-00009BA10000}"/>
    <cellStyle name="Note 6 13 5 2 2 2 3" xfId="46566" xr:uid="{00000000-0005-0000-0000-00009CA10000}"/>
    <cellStyle name="Note 6 13 5 2 2 3" xfId="17139" xr:uid="{00000000-0005-0000-0000-00009DA10000}"/>
    <cellStyle name="Note 6 13 5 2 2 3 2" xfId="34574" xr:uid="{00000000-0005-0000-0000-00009EA10000}"/>
    <cellStyle name="Note 6 13 5 2 2 3 3" xfId="49027" xr:uid="{00000000-0005-0000-0000-00009FA10000}"/>
    <cellStyle name="Note 6 13 5 2 2 4" xfId="22839" xr:uid="{00000000-0005-0000-0000-0000A0A10000}"/>
    <cellStyle name="Note 6 13 5 2 2 5" xfId="37292" xr:uid="{00000000-0005-0000-0000-0000A1A10000}"/>
    <cellStyle name="Note 6 13 5 2 3" xfId="7865" xr:uid="{00000000-0005-0000-0000-0000A2A10000}"/>
    <cellStyle name="Note 6 13 5 2 3 2" xfId="25300" xr:uid="{00000000-0005-0000-0000-0000A3A10000}"/>
    <cellStyle name="Note 6 13 5 2 3 3" xfId="39753" xr:uid="{00000000-0005-0000-0000-0000A4A10000}"/>
    <cellStyle name="Note 6 13 5 2 4" xfId="10306" xr:uid="{00000000-0005-0000-0000-0000A5A10000}"/>
    <cellStyle name="Note 6 13 5 2 4 2" xfId="27741" xr:uid="{00000000-0005-0000-0000-0000A6A10000}"/>
    <cellStyle name="Note 6 13 5 2 4 3" xfId="42194" xr:uid="{00000000-0005-0000-0000-0000A7A10000}"/>
    <cellStyle name="Note 6 13 5 2 5" xfId="12726" xr:uid="{00000000-0005-0000-0000-0000A8A10000}"/>
    <cellStyle name="Note 6 13 5 2 5 2" xfId="30161" xr:uid="{00000000-0005-0000-0000-0000A9A10000}"/>
    <cellStyle name="Note 6 13 5 2 5 3" xfId="44614" xr:uid="{00000000-0005-0000-0000-0000AAA10000}"/>
    <cellStyle name="Note 6 13 5 2 6" xfId="19733" xr:uid="{00000000-0005-0000-0000-0000ABA10000}"/>
    <cellStyle name="Note 6 13 5 3" xfId="2893" xr:uid="{00000000-0005-0000-0000-0000ACA10000}"/>
    <cellStyle name="Note 6 13 5 3 2" xfId="5404" xr:uid="{00000000-0005-0000-0000-0000ADA10000}"/>
    <cellStyle name="Note 6 13 5 3 2 2" xfId="14679" xr:uid="{00000000-0005-0000-0000-0000AEA10000}"/>
    <cellStyle name="Note 6 13 5 3 2 2 2" xfId="32114" xr:uid="{00000000-0005-0000-0000-0000AFA10000}"/>
    <cellStyle name="Note 6 13 5 3 2 2 3" xfId="46567" xr:uid="{00000000-0005-0000-0000-0000B0A10000}"/>
    <cellStyle name="Note 6 13 5 3 2 3" xfId="17140" xr:uid="{00000000-0005-0000-0000-0000B1A10000}"/>
    <cellStyle name="Note 6 13 5 3 2 3 2" xfId="34575" xr:uid="{00000000-0005-0000-0000-0000B2A10000}"/>
    <cellStyle name="Note 6 13 5 3 2 3 3" xfId="49028" xr:uid="{00000000-0005-0000-0000-0000B3A10000}"/>
    <cellStyle name="Note 6 13 5 3 2 4" xfId="22840" xr:uid="{00000000-0005-0000-0000-0000B4A10000}"/>
    <cellStyle name="Note 6 13 5 3 2 5" xfId="37293" xr:uid="{00000000-0005-0000-0000-0000B5A10000}"/>
    <cellStyle name="Note 6 13 5 3 3" xfId="7866" xr:uid="{00000000-0005-0000-0000-0000B6A10000}"/>
    <cellStyle name="Note 6 13 5 3 3 2" xfId="25301" xr:uid="{00000000-0005-0000-0000-0000B7A10000}"/>
    <cellStyle name="Note 6 13 5 3 3 3" xfId="39754" xr:uid="{00000000-0005-0000-0000-0000B8A10000}"/>
    <cellStyle name="Note 6 13 5 3 4" xfId="10307" xr:uid="{00000000-0005-0000-0000-0000B9A10000}"/>
    <cellStyle name="Note 6 13 5 3 4 2" xfId="27742" xr:uid="{00000000-0005-0000-0000-0000BAA10000}"/>
    <cellStyle name="Note 6 13 5 3 4 3" xfId="42195" xr:uid="{00000000-0005-0000-0000-0000BBA10000}"/>
    <cellStyle name="Note 6 13 5 3 5" xfId="12727" xr:uid="{00000000-0005-0000-0000-0000BCA10000}"/>
    <cellStyle name="Note 6 13 5 3 5 2" xfId="30162" xr:uid="{00000000-0005-0000-0000-0000BDA10000}"/>
    <cellStyle name="Note 6 13 5 3 5 3" xfId="44615" xr:uid="{00000000-0005-0000-0000-0000BEA10000}"/>
    <cellStyle name="Note 6 13 5 3 6" xfId="19734" xr:uid="{00000000-0005-0000-0000-0000BFA10000}"/>
    <cellStyle name="Note 6 13 5 4" xfId="2894" xr:uid="{00000000-0005-0000-0000-0000C0A10000}"/>
    <cellStyle name="Note 6 13 5 4 2" xfId="5405" xr:uid="{00000000-0005-0000-0000-0000C1A10000}"/>
    <cellStyle name="Note 6 13 5 4 2 2" xfId="22841" xr:uid="{00000000-0005-0000-0000-0000C2A10000}"/>
    <cellStyle name="Note 6 13 5 4 2 3" xfId="37294" xr:uid="{00000000-0005-0000-0000-0000C3A10000}"/>
    <cellStyle name="Note 6 13 5 4 3" xfId="7867" xr:uid="{00000000-0005-0000-0000-0000C4A10000}"/>
    <cellStyle name="Note 6 13 5 4 3 2" xfId="25302" xr:uid="{00000000-0005-0000-0000-0000C5A10000}"/>
    <cellStyle name="Note 6 13 5 4 3 3" xfId="39755" xr:uid="{00000000-0005-0000-0000-0000C6A10000}"/>
    <cellStyle name="Note 6 13 5 4 4" xfId="10308" xr:uid="{00000000-0005-0000-0000-0000C7A10000}"/>
    <cellStyle name="Note 6 13 5 4 4 2" xfId="27743" xr:uid="{00000000-0005-0000-0000-0000C8A10000}"/>
    <cellStyle name="Note 6 13 5 4 4 3" xfId="42196" xr:uid="{00000000-0005-0000-0000-0000C9A10000}"/>
    <cellStyle name="Note 6 13 5 4 5" xfId="12728" xr:uid="{00000000-0005-0000-0000-0000CAA10000}"/>
    <cellStyle name="Note 6 13 5 4 5 2" xfId="30163" xr:uid="{00000000-0005-0000-0000-0000CBA10000}"/>
    <cellStyle name="Note 6 13 5 4 5 3" xfId="44616" xr:uid="{00000000-0005-0000-0000-0000CCA10000}"/>
    <cellStyle name="Note 6 13 5 4 6" xfId="15493" xr:uid="{00000000-0005-0000-0000-0000CDA10000}"/>
    <cellStyle name="Note 6 13 5 4 6 2" xfId="32928" xr:uid="{00000000-0005-0000-0000-0000CEA10000}"/>
    <cellStyle name="Note 6 13 5 4 6 3" xfId="47381" xr:uid="{00000000-0005-0000-0000-0000CFA10000}"/>
    <cellStyle name="Note 6 13 5 4 7" xfId="19735" xr:uid="{00000000-0005-0000-0000-0000D0A10000}"/>
    <cellStyle name="Note 6 13 5 4 8" xfId="20655" xr:uid="{00000000-0005-0000-0000-0000D1A10000}"/>
    <cellStyle name="Note 6 13 5 5" xfId="5402" xr:uid="{00000000-0005-0000-0000-0000D2A10000}"/>
    <cellStyle name="Note 6 13 5 5 2" xfId="14677" xr:uid="{00000000-0005-0000-0000-0000D3A10000}"/>
    <cellStyle name="Note 6 13 5 5 2 2" xfId="32112" xr:uid="{00000000-0005-0000-0000-0000D4A10000}"/>
    <cellStyle name="Note 6 13 5 5 2 3" xfId="46565" xr:uid="{00000000-0005-0000-0000-0000D5A10000}"/>
    <cellStyle name="Note 6 13 5 5 3" xfId="17138" xr:uid="{00000000-0005-0000-0000-0000D6A10000}"/>
    <cellStyle name="Note 6 13 5 5 3 2" xfId="34573" xr:uid="{00000000-0005-0000-0000-0000D7A10000}"/>
    <cellStyle name="Note 6 13 5 5 3 3" xfId="49026" xr:uid="{00000000-0005-0000-0000-0000D8A10000}"/>
    <cellStyle name="Note 6 13 5 5 4" xfId="22838" xr:uid="{00000000-0005-0000-0000-0000D9A10000}"/>
    <cellStyle name="Note 6 13 5 5 5" xfId="37291" xr:uid="{00000000-0005-0000-0000-0000DAA10000}"/>
    <cellStyle name="Note 6 13 5 6" xfId="7864" xr:uid="{00000000-0005-0000-0000-0000DBA10000}"/>
    <cellStyle name="Note 6 13 5 6 2" xfId="25299" xr:uid="{00000000-0005-0000-0000-0000DCA10000}"/>
    <cellStyle name="Note 6 13 5 6 3" xfId="39752" xr:uid="{00000000-0005-0000-0000-0000DDA10000}"/>
    <cellStyle name="Note 6 13 5 7" xfId="10305" xr:uid="{00000000-0005-0000-0000-0000DEA10000}"/>
    <cellStyle name="Note 6 13 5 7 2" xfId="27740" xr:uid="{00000000-0005-0000-0000-0000DFA10000}"/>
    <cellStyle name="Note 6 13 5 7 3" xfId="42193" xr:uid="{00000000-0005-0000-0000-0000E0A10000}"/>
    <cellStyle name="Note 6 13 5 8" xfId="12725" xr:uid="{00000000-0005-0000-0000-0000E1A10000}"/>
    <cellStyle name="Note 6 13 5 8 2" xfId="30160" xr:uid="{00000000-0005-0000-0000-0000E2A10000}"/>
    <cellStyle name="Note 6 13 5 8 3" xfId="44613" xr:uid="{00000000-0005-0000-0000-0000E3A10000}"/>
    <cellStyle name="Note 6 13 5 9" xfId="19732" xr:uid="{00000000-0005-0000-0000-0000E4A10000}"/>
    <cellStyle name="Note 6 13 6" xfId="2895" xr:uid="{00000000-0005-0000-0000-0000E5A10000}"/>
    <cellStyle name="Note 6 13 6 2" xfId="5406" xr:uid="{00000000-0005-0000-0000-0000E6A10000}"/>
    <cellStyle name="Note 6 13 6 2 2" xfId="14680" xr:uid="{00000000-0005-0000-0000-0000E7A10000}"/>
    <cellStyle name="Note 6 13 6 2 2 2" xfId="32115" xr:uid="{00000000-0005-0000-0000-0000E8A10000}"/>
    <cellStyle name="Note 6 13 6 2 2 3" xfId="46568" xr:uid="{00000000-0005-0000-0000-0000E9A10000}"/>
    <cellStyle name="Note 6 13 6 2 3" xfId="17141" xr:uid="{00000000-0005-0000-0000-0000EAA10000}"/>
    <cellStyle name="Note 6 13 6 2 3 2" xfId="34576" xr:uid="{00000000-0005-0000-0000-0000EBA10000}"/>
    <cellStyle name="Note 6 13 6 2 3 3" xfId="49029" xr:uid="{00000000-0005-0000-0000-0000ECA10000}"/>
    <cellStyle name="Note 6 13 6 2 4" xfId="22842" xr:uid="{00000000-0005-0000-0000-0000EDA10000}"/>
    <cellStyle name="Note 6 13 6 2 5" xfId="37295" xr:uid="{00000000-0005-0000-0000-0000EEA10000}"/>
    <cellStyle name="Note 6 13 6 3" xfId="7868" xr:uid="{00000000-0005-0000-0000-0000EFA10000}"/>
    <cellStyle name="Note 6 13 6 3 2" xfId="25303" xr:uid="{00000000-0005-0000-0000-0000F0A10000}"/>
    <cellStyle name="Note 6 13 6 3 3" xfId="39756" xr:uid="{00000000-0005-0000-0000-0000F1A10000}"/>
    <cellStyle name="Note 6 13 6 4" xfId="10309" xr:uid="{00000000-0005-0000-0000-0000F2A10000}"/>
    <cellStyle name="Note 6 13 6 4 2" xfId="27744" xr:uid="{00000000-0005-0000-0000-0000F3A10000}"/>
    <cellStyle name="Note 6 13 6 4 3" xfId="42197" xr:uid="{00000000-0005-0000-0000-0000F4A10000}"/>
    <cellStyle name="Note 6 13 6 5" xfId="12729" xr:uid="{00000000-0005-0000-0000-0000F5A10000}"/>
    <cellStyle name="Note 6 13 6 5 2" xfId="30164" xr:uid="{00000000-0005-0000-0000-0000F6A10000}"/>
    <cellStyle name="Note 6 13 6 5 3" xfId="44617" xr:uid="{00000000-0005-0000-0000-0000F7A10000}"/>
    <cellStyle name="Note 6 13 6 6" xfId="19736" xr:uid="{00000000-0005-0000-0000-0000F8A10000}"/>
    <cellStyle name="Note 6 13 7" xfId="2896" xr:uid="{00000000-0005-0000-0000-0000F9A10000}"/>
    <cellStyle name="Note 6 13 7 2" xfId="5407" xr:uid="{00000000-0005-0000-0000-0000FAA10000}"/>
    <cellStyle name="Note 6 13 7 2 2" xfId="14681" xr:uid="{00000000-0005-0000-0000-0000FBA10000}"/>
    <cellStyle name="Note 6 13 7 2 2 2" xfId="32116" xr:uid="{00000000-0005-0000-0000-0000FCA10000}"/>
    <cellStyle name="Note 6 13 7 2 2 3" xfId="46569" xr:uid="{00000000-0005-0000-0000-0000FDA10000}"/>
    <cellStyle name="Note 6 13 7 2 3" xfId="17142" xr:uid="{00000000-0005-0000-0000-0000FEA10000}"/>
    <cellStyle name="Note 6 13 7 2 3 2" xfId="34577" xr:uid="{00000000-0005-0000-0000-0000FFA10000}"/>
    <cellStyle name="Note 6 13 7 2 3 3" xfId="49030" xr:uid="{00000000-0005-0000-0000-000000A20000}"/>
    <cellStyle name="Note 6 13 7 2 4" xfId="22843" xr:uid="{00000000-0005-0000-0000-000001A20000}"/>
    <cellStyle name="Note 6 13 7 2 5" xfId="37296" xr:uid="{00000000-0005-0000-0000-000002A20000}"/>
    <cellStyle name="Note 6 13 7 3" xfId="7869" xr:uid="{00000000-0005-0000-0000-000003A20000}"/>
    <cellStyle name="Note 6 13 7 3 2" xfId="25304" xr:uid="{00000000-0005-0000-0000-000004A20000}"/>
    <cellStyle name="Note 6 13 7 3 3" xfId="39757" xr:uid="{00000000-0005-0000-0000-000005A20000}"/>
    <cellStyle name="Note 6 13 7 4" xfId="10310" xr:uid="{00000000-0005-0000-0000-000006A20000}"/>
    <cellStyle name="Note 6 13 7 4 2" xfId="27745" xr:uid="{00000000-0005-0000-0000-000007A20000}"/>
    <cellStyle name="Note 6 13 7 4 3" xfId="42198" xr:uid="{00000000-0005-0000-0000-000008A20000}"/>
    <cellStyle name="Note 6 13 7 5" xfId="12730" xr:uid="{00000000-0005-0000-0000-000009A20000}"/>
    <cellStyle name="Note 6 13 7 5 2" xfId="30165" xr:uid="{00000000-0005-0000-0000-00000AA20000}"/>
    <cellStyle name="Note 6 13 7 5 3" xfId="44618" xr:uid="{00000000-0005-0000-0000-00000BA20000}"/>
    <cellStyle name="Note 6 13 7 6" xfId="19737" xr:uid="{00000000-0005-0000-0000-00000CA20000}"/>
    <cellStyle name="Note 6 13 8" xfId="2897" xr:uid="{00000000-0005-0000-0000-00000DA20000}"/>
    <cellStyle name="Note 6 13 8 2" xfId="5408" xr:uid="{00000000-0005-0000-0000-00000EA20000}"/>
    <cellStyle name="Note 6 13 8 2 2" xfId="22844" xr:uid="{00000000-0005-0000-0000-00000FA20000}"/>
    <cellStyle name="Note 6 13 8 2 3" xfId="37297" xr:uid="{00000000-0005-0000-0000-000010A20000}"/>
    <cellStyle name="Note 6 13 8 3" xfId="7870" xr:uid="{00000000-0005-0000-0000-000011A20000}"/>
    <cellStyle name="Note 6 13 8 3 2" xfId="25305" xr:uid="{00000000-0005-0000-0000-000012A20000}"/>
    <cellStyle name="Note 6 13 8 3 3" xfId="39758" xr:uid="{00000000-0005-0000-0000-000013A20000}"/>
    <cellStyle name="Note 6 13 8 4" xfId="10311" xr:uid="{00000000-0005-0000-0000-000014A20000}"/>
    <cellStyle name="Note 6 13 8 4 2" xfId="27746" xr:uid="{00000000-0005-0000-0000-000015A20000}"/>
    <cellStyle name="Note 6 13 8 4 3" xfId="42199" xr:uid="{00000000-0005-0000-0000-000016A20000}"/>
    <cellStyle name="Note 6 13 8 5" xfId="12731" xr:uid="{00000000-0005-0000-0000-000017A20000}"/>
    <cellStyle name="Note 6 13 8 5 2" xfId="30166" xr:uid="{00000000-0005-0000-0000-000018A20000}"/>
    <cellStyle name="Note 6 13 8 5 3" xfId="44619" xr:uid="{00000000-0005-0000-0000-000019A20000}"/>
    <cellStyle name="Note 6 13 8 6" xfId="15494" xr:uid="{00000000-0005-0000-0000-00001AA20000}"/>
    <cellStyle name="Note 6 13 8 6 2" xfId="32929" xr:uid="{00000000-0005-0000-0000-00001BA20000}"/>
    <cellStyle name="Note 6 13 8 6 3" xfId="47382" xr:uid="{00000000-0005-0000-0000-00001CA20000}"/>
    <cellStyle name="Note 6 13 8 7" xfId="19738" xr:uid="{00000000-0005-0000-0000-00001DA20000}"/>
    <cellStyle name="Note 6 13 8 8" xfId="20656" xr:uid="{00000000-0005-0000-0000-00001EA20000}"/>
    <cellStyle name="Note 6 13 9" xfId="5389" xr:uid="{00000000-0005-0000-0000-00001FA20000}"/>
    <cellStyle name="Note 6 13 9 2" xfId="14667" xr:uid="{00000000-0005-0000-0000-000020A20000}"/>
    <cellStyle name="Note 6 13 9 2 2" xfId="32102" xr:uid="{00000000-0005-0000-0000-000021A20000}"/>
    <cellStyle name="Note 6 13 9 2 3" xfId="46555" xr:uid="{00000000-0005-0000-0000-000022A20000}"/>
    <cellStyle name="Note 6 13 9 3" xfId="17128" xr:uid="{00000000-0005-0000-0000-000023A20000}"/>
    <cellStyle name="Note 6 13 9 3 2" xfId="34563" xr:uid="{00000000-0005-0000-0000-000024A20000}"/>
    <cellStyle name="Note 6 13 9 3 3" xfId="49016" xr:uid="{00000000-0005-0000-0000-000025A20000}"/>
    <cellStyle name="Note 6 13 9 4" xfId="22825" xr:uid="{00000000-0005-0000-0000-000026A20000}"/>
    <cellStyle name="Note 6 13 9 5" xfId="37278" xr:uid="{00000000-0005-0000-0000-000027A20000}"/>
    <cellStyle name="Note 6 14" xfId="2898" xr:uid="{00000000-0005-0000-0000-000028A20000}"/>
    <cellStyle name="Note 6 14 10" xfId="7871" xr:uid="{00000000-0005-0000-0000-000029A20000}"/>
    <cellStyle name="Note 6 14 10 2" xfId="25306" xr:uid="{00000000-0005-0000-0000-00002AA20000}"/>
    <cellStyle name="Note 6 14 10 3" xfId="39759" xr:uid="{00000000-0005-0000-0000-00002BA20000}"/>
    <cellStyle name="Note 6 14 11" xfId="10312" xr:uid="{00000000-0005-0000-0000-00002CA20000}"/>
    <cellStyle name="Note 6 14 11 2" xfId="27747" xr:uid="{00000000-0005-0000-0000-00002DA20000}"/>
    <cellStyle name="Note 6 14 11 3" xfId="42200" xr:uid="{00000000-0005-0000-0000-00002EA20000}"/>
    <cellStyle name="Note 6 14 12" xfId="12732" xr:uid="{00000000-0005-0000-0000-00002FA20000}"/>
    <cellStyle name="Note 6 14 12 2" xfId="30167" xr:uid="{00000000-0005-0000-0000-000030A20000}"/>
    <cellStyle name="Note 6 14 12 3" xfId="44620" xr:uid="{00000000-0005-0000-0000-000031A20000}"/>
    <cellStyle name="Note 6 14 13" xfId="19739" xr:uid="{00000000-0005-0000-0000-000032A20000}"/>
    <cellStyle name="Note 6 14 2" xfId="2899" xr:uid="{00000000-0005-0000-0000-000033A20000}"/>
    <cellStyle name="Note 6 14 2 2" xfId="2900" xr:uid="{00000000-0005-0000-0000-000034A20000}"/>
    <cellStyle name="Note 6 14 2 2 2" xfId="5411" xr:uid="{00000000-0005-0000-0000-000035A20000}"/>
    <cellStyle name="Note 6 14 2 2 2 2" xfId="14684" xr:uid="{00000000-0005-0000-0000-000036A20000}"/>
    <cellStyle name="Note 6 14 2 2 2 2 2" xfId="32119" xr:uid="{00000000-0005-0000-0000-000037A20000}"/>
    <cellStyle name="Note 6 14 2 2 2 2 3" xfId="46572" xr:uid="{00000000-0005-0000-0000-000038A20000}"/>
    <cellStyle name="Note 6 14 2 2 2 3" xfId="17145" xr:uid="{00000000-0005-0000-0000-000039A20000}"/>
    <cellStyle name="Note 6 14 2 2 2 3 2" xfId="34580" xr:uid="{00000000-0005-0000-0000-00003AA20000}"/>
    <cellStyle name="Note 6 14 2 2 2 3 3" xfId="49033" xr:uid="{00000000-0005-0000-0000-00003BA20000}"/>
    <cellStyle name="Note 6 14 2 2 2 4" xfId="22847" xr:uid="{00000000-0005-0000-0000-00003CA20000}"/>
    <cellStyle name="Note 6 14 2 2 2 5" xfId="37300" xr:uid="{00000000-0005-0000-0000-00003DA20000}"/>
    <cellStyle name="Note 6 14 2 2 3" xfId="7873" xr:uid="{00000000-0005-0000-0000-00003EA20000}"/>
    <cellStyle name="Note 6 14 2 2 3 2" xfId="25308" xr:uid="{00000000-0005-0000-0000-00003FA20000}"/>
    <cellStyle name="Note 6 14 2 2 3 3" xfId="39761" xr:uid="{00000000-0005-0000-0000-000040A20000}"/>
    <cellStyle name="Note 6 14 2 2 4" xfId="10314" xr:uid="{00000000-0005-0000-0000-000041A20000}"/>
    <cellStyle name="Note 6 14 2 2 4 2" xfId="27749" xr:uid="{00000000-0005-0000-0000-000042A20000}"/>
    <cellStyle name="Note 6 14 2 2 4 3" xfId="42202" xr:uid="{00000000-0005-0000-0000-000043A20000}"/>
    <cellStyle name="Note 6 14 2 2 5" xfId="12734" xr:uid="{00000000-0005-0000-0000-000044A20000}"/>
    <cellStyle name="Note 6 14 2 2 5 2" xfId="30169" xr:uid="{00000000-0005-0000-0000-000045A20000}"/>
    <cellStyle name="Note 6 14 2 2 5 3" xfId="44622" xr:uid="{00000000-0005-0000-0000-000046A20000}"/>
    <cellStyle name="Note 6 14 2 2 6" xfId="19741" xr:uid="{00000000-0005-0000-0000-000047A20000}"/>
    <cellStyle name="Note 6 14 2 3" xfId="2901" xr:uid="{00000000-0005-0000-0000-000048A20000}"/>
    <cellStyle name="Note 6 14 2 3 2" xfId="5412" xr:uid="{00000000-0005-0000-0000-000049A20000}"/>
    <cellStyle name="Note 6 14 2 3 2 2" xfId="14685" xr:uid="{00000000-0005-0000-0000-00004AA20000}"/>
    <cellStyle name="Note 6 14 2 3 2 2 2" xfId="32120" xr:uid="{00000000-0005-0000-0000-00004BA20000}"/>
    <cellStyle name="Note 6 14 2 3 2 2 3" xfId="46573" xr:uid="{00000000-0005-0000-0000-00004CA20000}"/>
    <cellStyle name="Note 6 14 2 3 2 3" xfId="17146" xr:uid="{00000000-0005-0000-0000-00004DA20000}"/>
    <cellStyle name="Note 6 14 2 3 2 3 2" xfId="34581" xr:uid="{00000000-0005-0000-0000-00004EA20000}"/>
    <cellStyle name="Note 6 14 2 3 2 3 3" xfId="49034" xr:uid="{00000000-0005-0000-0000-00004FA20000}"/>
    <cellStyle name="Note 6 14 2 3 2 4" xfId="22848" xr:uid="{00000000-0005-0000-0000-000050A20000}"/>
    <cellStyle name="Note 6 14 2 3 2 5" xfId="37301" xr:uid="{00000000-0005-0000-0000-000051A20000}"/>
    <cellStyle name="Note 6 14 2 3 3" xfId="7874" xr:uid="{00000000-0005-0000-0000-000052A20000}"/>
    <cellStyle name="Note 6 14 2 3 3 2" xfId="25309" xr:uid="{00000000-0005-0000-0000-000053A20000}"/>
    <cellStyle name="Note 6 14 2 3 3 3" xfId="39762" xr:uid="{00000000-0005-0000-0000-000054A20000}"/>
    <cellStyle name="Note 6 14 2 3 4" xfId="10315" xr:uid="{00000000-0005-0000-0000-000055A20000}"/>
    <cellStyle name="Note 6 14 2 3 4 2" xfId="27750" xr:uid="{00000000-0005-0000-0000-000056A20000}"/>
    <cellStyle name="Note 6 14 2 3 4 3" xfId="42203" xr:uid="{00000000-0005-0000-0000-000057A20000}"/>
    <cellStyle name="Note 6 14 2 3 5" xfId="12735" xr:uid="{00000000-0005-0000-0000-000058A20000}"/>
    <cellStyle name="Note 6 14 2 3 5 2" xfId="30170" xr:uid="{00000000-0005-0000-0000-000059A20000}"/>
    <cellStyle name="Note 6 14 2 3 5 3" xfId="44623" xr:uid="{00000000-0005-0000-0000-00005AA20000}"/>
    <cellStyle name="Note 6 14 2 3 6" xfId="19742" xr:uid="{00000000-0005-0000-0000-00005BA20000}"/>
    <cellStyle name="Note 6 14 2 4" xfId="2902" xr:uid="{00000000-0005-0000-0000-00005CA20000}"/>
    <cellStyle name="Note 6 14 2 4 2" xfId="5413" xr:uid="{00000000-0005-0000-0000-00005DA20000}"/>
    <cellStyle name="Note 6 14 2 4 2 2" xfId="22849" xr:uid="{00000000-0005-0000-0000-00005EA20000}"/>
    <cellStyle name="Note 6 14 2 4 2 3" xfId="37302" xr:uid="{00000000-0005-0000-0000-00005FA20000}"/>
    <cellStyle name="Note 6 14 2 4 3" xfId="7875" xr:uid="{00000000-0005-0000-0000-000060A20000}"/>
    <cellStyle name="Note 6 14 2 4 3 2" xfId="25310" xr:uid="{00000000-0005-0000-0000-000061A20000}"/>
    <cellStyle name="Note 6 14 2 4 3 3" xfId="39763" xr:uid="{00000000-0005-0000-0000-000062A20000}"/>
    <cellStyle name="Note 6 14 2 4 4" xfId="10316" xr:uid="{00000000-0005-0000-0000-000063A20000}"/>
    <cellStyle name="Note 6 14 2 4 4 2" xfId="27751" xr:uid="{00000000-0005-0000-0000-000064A20000}"/>
    <cellStyle name="Note 6 14 2 4 4 3" xfId="42204" xr:uid="{00000000-0005-0000-0000-000065A20000}"/>
    <cellStyle name="Note 6 14 2 4 5" xfId="12736" xr:uid="{00000000-0005-0000-0000-000066A20000}"/>
    <cellStyle name="Note 6 14 2 4 5 2" xfId="30171" xr:uid="{00000000-0005-0000-0000-000067A20000}"/>
    <cellStyle name="Note 6 14 2 4 5 3" xfId="44624" xr:uid="{00000000-0005-0000-0000-000068A20000}"/>
    <cellStyle name="Note 6 14 2 4 6" xfId="15495" xr:uid="{00000000-0005-0000-0000-000069A20000}"/>
    <cellStyle name="Note 6 14 2 4 6 2" xfId="32930" xr:uid="{00000000-0005-0000-0000-00006AA20000}"/>
    <cellStyle name="Note 6 14 2 4 6 3" xfId="47383" xr:uid="{00000000-0005-0000-0000-00006BA20000}"/>
    <cellStyle name="Note 6 14 2 4 7" xfId="19743" xr:uid="{00000000-0005-0000-0000-00006CA20000}"/>
    <cellStyle name="Note 6 14 2 4 8" xfId="20657" xr:uid="{00000000-0005-0000-0000-00006DA20000}"/>
    <cellStyle name="Note 6 14 2 5" xfId="5410" xr:uid="{00000000-0005-0000-0000-00006EA20000}"/>
    <cellStyle name="Note 6 14 2 5 2" xfId="14683" xr:uid="{00000000-0005-0000-0000-00006FA20000}"/>
    <cellStyle name="Note 6 14 2 5 2 2" xfId="32118" xr:uid="{00000000-0005-0000-0000-000070A20000}"/>
    <cellStyle name="Note 6 14 2 5 2 3" xfId="46571" xr:uid="{00000000-0005-0000-0000-000071A20000}"/>
    <cellStyle name="Note 6 14 2 5 3" xfId="17144" xr:uid="{00000000-0005-0000-0000-000072A20000}"/>
    <cellStyle name="Note 6 14 2 5 3 2" xfId="34579" xr:uid="{00000000-0005-0000-0000-000073A20000}"/>
    <cellStyle name="Note 6 14 2 5 3 3" xfId="49032" xr:uid="{00000000-0005-0000-0000-000074A20000}"/>
    <cellStyle name="Note 6 14 2 5 4" xfId="22846" xr:uid="{00000000-0005-0000-0000-000075A20000}"/>
    <cellStyle name="Note 6 14 2 5 5" xfId="37299" xr:uid="{00000000-0005-0000-0000-000076A20000}"/>
    <cellStyle name="Note 6 14 2 6" xfId="7872" xr:uid="{00000000-0005-0000-0000-000077A20000}"/>
    <cellStyle name="Note 6 14 2 6 2" xfId="25307" xr:uid="{00000000-0005-0000-0000-000078A20000}"/>
    <cellStyle name="Note 6 14 2 6 3" xfId="39760" xr:uid="{00000000-0005-0000-0000-000079A20000}"/>
    <cellStyle name="Note 6 14 2 7" xfId="10313" xr:uid="{00000000-0005-0000-0000-00007AA20000}"/>
    <cellStyle name="Note 6 14 2 7 2" xfId="27748" xr:uid="{00000000-0005-0000-0000-00007BA20000}"/>
    <cellStyle name="Note 6 14 2 7 3" xfId="42201" xr:uid="{00000000-0005-0000-0000-00007CA20000}"/>
    <cellStyle name="Note 6 14 2 8" xfId="12733" xr:uid="{00000000-0005-0000-0000-00007DA20000}"/>
    <cellStyle name="Note 6 14 2 8 2" xfId="30168" xr:uid="{00000000-0005-0000-0000-00007EA20000}"/>
    <cellStyle name="Note 6 14 2 8 3" xfId="44621" xr:uid="{00000000-0005-0000-0000-00007FA20000}"/>
    <cellStyle name="Note 6 14 2 9" xfId="19740" xr:uid="{00000000-0005-0000-0000-000080A20000}"/>
    <cellStyle name="Note 6 14 3" xfId="2903" xr:uid="{00000000-0005-0000-0000-000081A20000}"/>
    <cellStyle name="Note 6 14 3 2" xfId="2904" xr:uid="{00000000-0005-0000-0000-000082A20000}"/>
    <cellStyle name="Note 6 14 3 2 2" xfId="5415" xr:uid="{00000000-0005-0000-0000-000083A20000}"/>
    <cellStyle name="Note 6 14 3 2 2 2" xfId="14687" xr:uid="{00000000-0005-0000-0000-000084A20000}"/>
    <cellStyle name="Note 6 14 3 2 2 2 2" xfId="32122" xr:uid="{00000000-0005-0000-0000-000085A20000}"/>
    <cellStyle name="Note 6 14 3 2 2 2 3" xfId="46575" xr:uid="{00000000-0005-0000-0000-000086A20000}"/>
    <cellStyle name="Note 6 14 3 2 2 3" xfId="17148" xr:uid="{00000000-0005-0000-0000-000087A20000}"/>
    <cellStyle name="Note 6 14 3 2 2 3 2" xfId="34583" xr:uid="{00000000-0005-0000-0000-000088A20000}"/>
    <cellStyle name="Note 6 14 3 2 2 3 3" xfId="49036" xr:uid="{00000000-0005-0000-0000-000089A20000}"/>
    <cellStyle name="Note 6 14 3 2 2 4" xfId="22851" xr:uid="{00000000-0005-0000-0000-00008AA20000}"/>
    <cellStyle name="Note 6 14 3 2 2 5" xfId="37304" xr:uid="{00000000-0005-0000-0000-00008BA20000}"/>
    <cellStyle name="Note 6 14 3 2 3" xfId="7877" xr:uid="{00000000-0005-0000-0000-00008CA20000}"/>
    <cellStyle name="Note 6 14 3 2 3 2" xfId="25312" xr:uid="{00000000-0005-0000-0000-00008DA20000}"/>
    <cellStyle name="Note 6 14 3 2 3 3" xfId="39765" xr:uid="{00000000-0005-0000-0000-00008EA20000}"/>
    <cellStyle name="Note 6 14 3 2 4" xfId="10318" xr:uid="{00000000-0005-0000-0000-00008FA20000}"/>
    <cellStyle name="Note 6 14 3 2 4 2" xfId="27753" xr:uid="{00000000-0005-0000-0000-000090A20000}"/>
    <cellStyle name="Note 6 14 3 2 4 3" xfId="42206" xr:uid="{00000000-0005-0000-0000-000091A20000}"/>
    <cellStyle name="Note 6 14 3 2 5" xfId="12738" xr:uid="{00000000-0005-0000-0000-000092A20000}"/>
    <cellStyle name="Note 6 14 3 2 5 2" xfId="30173" xr:uid="{00000000-0005-0000-0000-000093A20000}"/>
    <cellStyle name="Note 6 14 3 2 5 3" xfId="44626" xr:uid="{00000000-0005-0000-0000-000094A20000}"/>
    <cellStyle name="Note 6 14 3 2 6" xfId="19745" xr:uid="{00000000-0005-0000-0000-000095A20000}"/>
    <cellStyle name="Note 6 14 3 3" xfId="2905" xr:uid="{00000000-0005-0000-0000-000096A20000}"/>
    <cellStyle name="Note 6 14 3 3 2" xfId="5416" xr:uid="{00000000-0005-0000-0000-000097A20000}"/>
    <cellStyle name="Note 6 14 3 3 2 2" xfId="14688" xr:uid="{00000000-0005-0000-0000-000098A20000}"/>
    <cellStyle name="Note 6 14 3 3 2 2 2" xfId="32123" xr:uid="{00000000-0005-0000-0000-000099A20000}"/>
    <cellStyle name="Note 6 14 3 3 2 2 3" xfId="46576" xr:uid="{00000000-0005-0000-0000-00009AA20000}"/>
    <cellStyle name="Note 6 14 3 3 2 3" xfId="17149" xr:uid="{00000000-0005-0000-0000-00009BA20000}"/>
    <cellStyle name="Note 6 14 3 3 2 3 2" xfId="34584" xr:uid="{00000000-0005-0000-0000-00009CA20000}"/>
    <cellStyle name="Note 6 14 3 3 2 3 3" xfId="49037" xr:uid="{00000000-0005-0000-0000-00009DA20000}"/>
    <cellStyle name="Note 6 14 3 3 2 4" xfId="22852" xr:uid="{00000000-0005-0000-0000-00009EA20000}"/>
    <cellStyle name="Note 6 14 3 3 2 5" xfId="37305" xr:uid="{00000000-0005-0000-0000-00009FA20000}"/>
    <cellStyle name="Note 6 14 3 3 3" xfId="7878" xr:uid="{00000000-0005-0000-0000-0000A0A20000}"/>
    <cellStyle name="Note 6 14 3 3 3 2" xfId="25313" xr:uid="{00000000-0005-0000-0000-0000A1A20000}"/>
    <cellStyle name="Note 6 14 3 3 3 3" xfId="39766" xr:uid="{00000000-0005-0000-0000-0000A2A20000}"/>
    <cellStyle name="Note 6 14 3 3 4" xfId="10319" xr:uid="{00000000-0005-0000-0000-0000A3A20000}"/>
    <cellStyle name="Note 6 14 3 3 4 2" xfId="27754" xr:uid="{00000000-0005-0000-0000-0000A4A20000}"/>
    <cellStyle name="Note 6 14 3 3 4 3" xfId="42207" xr:uid="{00000000-0005-0000-0000-0000A5A20000}"/>
    <cellStyle name="Note 6 14 3 3 5" xfId="12739" xr:uid="{00000000-0005-0000-0000-0000A6A20000}"/>
    <cellStyle name="Note 6 14 3 3 5 2" xfId="30174" xr:uid="{00000000-0005-0000-0000-0000A7A20000}"/>
    <cellStyle name="Note 6 14 3 3 5 3" xfId="44627" xr:uid="{00000000-0005-0000-0000-0000A8A20000}"/>
    <cellStyle name="Note 6 14 3 3 6" xfId="19746" xr:uid="{00000000-0005-0000-0000-0000A9A20000}"/>
    <cellStyle name="Note 6 14 3 4" xfId="2906" xr:uid="{00000000-0005-0000-0000-0000AAA20000}"/>
    <cellStyle name="Note 6 14 3 4 2" xfId="5417" xr:uid="{00000000-0005-0000-0000-0000ABA20000}"/>
    <cellStyle name="Note 6 14 3 4 2 2" xfId="22853" xr:uid="{00000000-0005-0000-0000-0000ACA20000}"/>
    <cellStyle name="Note 6 14 3 4 2 3" xfId="37306" xr:uid="{00000000-0005-0000-0000-0000ADA20000}"/>
    <cellStyle name="Note 6 14 3 4 3" xfId="7879" xr:uid="{00000000-0005-0000-0000-0000AEA20000}"/>
    <cellStyle name="Note 6 14 3 4 3 2" xfId="25314" xr:uid="{00000000-0005-0000-0000-0000AFA20000}"/>
    <cellStyle name="Note 6 14 3 4 3 3" xfId="39767" xr:uid="{00000000-0005-0000-0000-0000B0A20000}"/>
    <cellStyle name="Note 6 14 3 4 4" xfId="10320" xr:uid="{00000000-0005-0000-0000-0000B1A20000}"/>
    <cellStyle name="Note 6 14 3 4 4 2" xfId="27755" xr:uid="{00000000-0005-0000-0000-0000B2A20000}"/>
    <cellStyle name="Note 6 14 3 4 4 3" xfId="42208" xr:uid="{00000000-0005-0000-0000-0000B3A20000}"/>
    <cellStyle name="Note 6 14 3 4 5" xfId="12740" xr:uid="{00000000-0005-0000-0000-0000B4A20000}"/>
    <cellStyle name="Note 6 14 3 4 5 2" xfId="30175" xr:uid="{00000000-0005-0000-0000-0000B5A20000}"/>
    <cellStyle name="Note 6 14 3 4 5 3" xfId="44628" xr:uid="{00000000-0005-0000-0000-0000B6A20000}"/>
    <cellStyle name="Note 6 14 3 4 6" xfId="15496" xr:uid="{00000000-0005-0000-0000-0000B7A20000}"/>
    <cellStyle name="Note 6 14 3 4 6 2" xfId="32931" xr:uid="{00000000-0005-0000-0000-0000B8A20000}"/>
    <cellStyle name="Note 6 14 3 4 6 3" xfId="47384" xr:uid="{00000000-0005-0000-0000-0000B9A20000}"/>
    <cellStyle name="Note 6 14 3 4 7" xfId="19747" xr:uid="{00000000-0005-0000-0000-0000BAA20000}"/>
    <cellStyle name="Note 6 14 3 4 8" xfId="20658" xr:uid="{00000000-0005-0000-0000-0000BBA20000}"/>
    <cellStyle name="Note 6 14 3 5" xfId="5414" xr:uid="{00000000-0005-0000-0000-0000BCA20000}"/>
    <cellStyle name="Note 6 14 3 5 2" xfId="14686" xr:uid="{00000000-0005-0000-0000-0000BDA20000}"/>
    <cellStyle name="Note 6 14 3 5 2 2" xfId="32121" xr:uid="{00000000-0005-0000-0000-0000BEA20000}"/>
    <cellStyle name="Note 6 14 3 5 2 3" xfId="46574" xr:uid="{00000000-0005-0000-0000-0000BFA20000}"/>
    <cellStyle name="Note 6 14 3 5 3" xfId="17147" xr:uid="{00000000-0005-0000-0000-0000C0A20000}"/>
    <cellStyle name="Note 6 14 3 5 3 2" xfId="34582" xr:uid="{00000000-0005-0000-0000-0000C1A20000}"/>
    <cellStyle name="Note 6 14 3 5 3 3" xfId="49035" xr:uid="{00000000-0005-0000-0000-0000C2A20000}"/>
    <cellStyle name="Note 6 14 3 5 4" xfId="22850" xr:uid="{00000000-0005-0000-0000-0000C3A20000}"/>
    <cellStyle name="Note 6 14 3 5 5" xfId="37303" xr:uid="{00000000-0005-0000-0000-0000C4A20000}"/>
    <cellStyle name="Note 6 14 3 6" xfId="7876" xr:uid="{00000000-0005-0000-0000-0000C5A20000}"/>
    <cellStyle name="Note 6 14 3 6 2" xfId="25311" xr:uid="{00000000-0005-0000-0000-0000C6A20000}"/>
    <cellStyle name="Note 6 14 3 6 3" xfId="39764" xr:uid="{00000000-0005-0000-0000-0000C7A20000}"/>
    <cellStyle name="Note 6 14 3 7" xfId="10317" xr:uid="{00000000-0005-0000-0000-0000C8A20000}"/>
    <cellStyle name="Note 6 14 3 7 2" xfId="27752" xr:uid="{00000000-0005-0000-0000-0000C9A20000}"/>
    <cellStyle name="Note 6 14 3 7 3" xfId="42205" xr:uid="{00000000-0005-0000-0000-0000CAA20000}"/>
    <cellStyle name="Note 6 14 3 8" xfId="12737" xr:uid="{00000000-0005-0000-0000-0000CBA20000}"/>
    <cellStyle name="Note 6 14 3 8 2" xfId="30172" xr:uid="{00000000-0005-0000-0000-0000CCA20000}"/>
    <cellStyle name="Note 6 14 3 8 3" xfId="44625" xr:uid="{00000000-0005-0000-0000-0000CDA20000}"/>
    <cellStyle name="Note 6 14 3 9" xfId="19744" xr:uid="{00000000-0005-0000-0000-0000CEA20000}"/>
    <cellStyle name="Note 6 14 4" xfId="2907" xr:uid="{00000000-0005-0000-0000-0000CFA20000}"/>
    <cellStyle name="Note 6 14 4 2" xfId="2908" xr:uid="{00000000-0005-0000-0000-0000D0A20000}"/>
    <cellStyle name="Note 6 14 4 2 2" xfId="5419" xr:uid="{00000000-0005-0000-0000-0000D1A20000}"/>
    <cellStyle name="Note 6 14 4 2 2 2" xfId="14690" xr:uid="{00000000-0005-0000-0000-0000D2A20000}"/>
    <cellStyle name="Note 6 14 4 2 2 2 2" xfId="32125" xr:uid="{00000000-0005-0000-0000-0000D3A20000}"/>
    <cellStyle name="Note 6 14 4 2 2 2 3" xfId="46578" xr:uid="{00000000-0005-0000-0000-0000D4A20000}"/>
    <cellStyle name="Note 6 14 4 2 2 3" xfId="17151" xr:uid="{00000000-0005-0000-0000-0000D5A20000}"/>
    <cellStyle name="Note 6 14 4 2 2 3 2" xfId="34586" xr:uid="{00000000-0005-0000-0000-0000D6A20000}"/>
    <cellStyle name="Note 6 14 4 2 2 3 3" xfId="49039" xr:uid="{00000000-0005-0000-0000-0000D7A20000}"/>
    <cellStyle name="Note 6 14 4 2 2 4" xfId="22855" xr:uid="{00000000-0005-0000-0000-0000D8A20000}"/>
    <cellStyle name="Note 6 14 4 2 2 5" xfId="37308" xr:uid="{00000000-0005-0000-0000-0000D9A20000}"/>
    <cellStyle name="Note 6 14 4 2 3" xfId="7881" xr:uid="{00000000-0005-0000-0000-0000DAA20000}"/>
    <cellStyle name="Note 6 14 4 2 3 2" xfId="25316" xr:uid="{00000000-0005-0000-0000-0000DBA20000}"/>
    <cellStyle name="Note 6 14 4 2 3 3" xfId="39769" xr:uid="{00000000-0005-0000-0000-0000DCA20000}"/>
    <cellStyle name="Note 6 14 4 2 4" xfId="10322" xr:uid="{00000000-0005-0000-0000-0000DDA20000}"/>
    <cellStyle name="Note 6 14 4 2 4 2" xfId="27757" xr:uid="{00000000-0005-0000-0000-0000DEA20000}"/>
    <cellStyle name="Note 6 14 4 2 4 3" xfId="42210" xr:uid="{00000000-0005-0000-0000-0000DFA20000}"/>
    <cellStyle name="Note 6 14 4 2 5" xfId="12742" xr:uid="{00000000-0005-0000-0000-0000E0A20000}"/>
    <cellStyle name="Note 6 14 4 2 5 2" xfId="30177" xr:uid="{00000000-0005-0000-0000-0000E1A20000}"/>
    <cellStyle name="Note 6 14 4 2 5 3" xfId="44630" xr:uid="{00000000-0005-0000-0000-0000E2A20000}"/>
    <cellStyle name="Note 6 14 4 2 6" xfId="19749" xr:uid="{00000000-0005-0000-0000-0000E3A20000}"/>
    <cellStyle name="Note 6 14 4 3" xfId="2909" xr:uid="{00000000-0005-0000-0000-0000E4A20000}"/>
    <cellStyle name="Note 6 14 4 3 2" xfId="5420" xr:uid="{00000000-0005-0000-0000-0000E5A20000}"/>
    <cellStyle name="Note 6 14 4 3 2 2" xfId="14691" xr:uid="{00000000-0005-0000-0000-0000E6A20000}"/>
    <cellStyle name="Note 6 14 4 3 2 2 2" xfId="32126" xr:uid="{00000000-0005-0000-0000-0000E7A20000}"/>
    <cellStyle name="Note 6 14 4 3 2 2 3" xfId="46579" xr:uid="{00000000-0005-0000-0000-0000E8A20000}"/>
    <cellStyle name="Note 6 14 4 3 2 3" xfId="17152" xr:uid="{00000000-0005-0000-0000-0000E9A20000}"/>
    <cellStyle name="Note 6 14 4 3 2 3 2" xfId="34587" xr:uid="{00000000-0005-0000-0000-0000EAA20000}"/>
    <cellStyle name="Note 6 14 4 3 2 3 3" xfId="49040" xr:uid="{00000000-0005-0000-0000-0000EBA20000}"/>
    <cellStyle name="Note 6 14 4 3 2 4" xfId="22856" xr:uid="{00000000-0005-0000-0000-0000ECA20000}"/>
    <cellStyle name="Note 6 14 4 3 2 5" xfId="37309" xr:uid="{00000000-0005-0000-0000-0000EDA20000}"/>
    <cellStyle name="Note 6 14 4 3 3" xfId="7882" xr:uid="{00000000-0005-0000-0000-0000EEA20000}"/>
    <cellStyle name="Note 6 14 4 3 3 2" xfId="25317" xr:uid="{00000000-0005-0000-0000-0000EFA20000}"/>
    <cellStyle name="Note 6 14 4 3 3 3" xfId="39770" xr:uid="{00000000-0005-0000-0000-0000F0A20000}"/>
    <cellStyle name="Note 6 14 4 3 4" xfId="10323" xr:uid="{00000000-0005-0000-0000-0000F1A20000}"/>
    <cellStyle name="Note 6 14 4 3 4 2" xfId="27758" xr:uid="{00000000-0005-0000-0000-0000F2A20000}"/>
    <cellStyle name="Note 6 14 4 3 4 3" xfId="42211" xr:uid="{00000000-0005-0000-0000-0000F3A20000}"/>
    <cellStyle name="Note 6 14 4 3 5" xfId="12743" xr:uid="{00000000-0005-0000-0000-0000F4A20000}"/>
    <cellStyle name="Note 6 14 4 3 5 2" xfId="30178" xr:uid="{00000000-0005-0000-0000-0000F5A20000}"/>
    <cellStyle name="Note 6 14 4 3 5 3" xfId="44631" xr:uid="{00000000-0005-0000-0000-0000F6A20000}"/>
    <cellStyle name="Note 6 14 4 3 6" xfId="19750" xr:uid="{00000000-0005-0000-0000-0000F7A20000}"/>
    <cellStyle name="Note 6 14 4 4" xfId="2910" xr:uid="{00000000-0005-0000-0000-0000F8A20000}"/>
    <cellStyle name="Note 6 14 4 4 2" xfId="5421" xr:uid="{00000000-0005-0000-0000-0000F9A20000}"/>
    <cellStyle name="Note 6 14 4 4 2 2" xfId="22857" xr:uid="{00000000-0005-0000-0000-0000FAA20000}"/>
    <cellStyle name="Note 6 14 4 4 2 3" xfId="37310" xr:uid="{00000000-0005-0000-0000-0000FBA20000}"/>
    <cellStyle name="Note 6 14 4 4 3" xfId="7883" xr:uid="{00000000-0005-0000-0000-0000FCA20000}"/>
    <cellStyle name="Note 6 14 4 4 3 2" xfId="25318" xr:uid="{00000000-0005-0000-0000-0000FDA20000}"/>
    <cellStyle name="Note 6 14 4 4 3 3" xfId="39771" xr:uid="{00000000-0005-0000-0000-0000FEA20000}"/>
    <cellStyle name="Note 6 14 4 4 4" xfId="10324" xr:uid="{00000000-0005-0000-0000-0000FFA20000}"/>
    <cellStyle name="Note 6 14 4 4 4 2" xfId="27759" xr:uid="{00000000-0005-0000-0000-000000A30000}"/>
    <cellStyle name="Note 6 14 4 4 4 3" xfId="42212" xr:uid="{00000000-0005-0000-0000-000001A30000}"/>
    <cellStyle name="Note 6 14 4 4 5" xfId="12744" xr:uid="{00000000-0005-0000-0000-000002A30000}"/>
    <cellStyle name="Note 6 14 4 4 5 2" xfId="30179" xr:uid="{00000000-0005-0000-0000-000003A30000}"/>
    <cellStyle name="Note 6 14 4 4 5 3" xfId="44632" xr:uid="{00000000-0005-0000-0000-000004A30000}"/>
    <cellStyle name="Note 6 14 4 4 6" xfId="15497" xr:uid="{00000000-0005-0000-0000-000005A30000}"/>
    <cellStyle name="Note 6 14 4 4 6 2" xfId="32932" xr:uid="{00000000-0005-0000-0000-000006A30000}"/>
    <cellStyle name="Note 6 14 4 4 6 3" xfId="47385" xr:uid="{00000000-0005-0000-0000-000007A30000}"/>
    <cellStyle name="Note 6 14 4 4 7" xfId="19751" xr:uid="{00000000-0005-0000-0000-000008A30000}"/>
    <cellStyle name="Note 6 14 4 4 8" xfId="20659" xr:uid="{00000000-0005-0000-0000-000009A30000}"/>
    <cellStyle name="Note 6 14 4 5" xfId="5418" xr:uid="{00000000-0005-0000-0000-00000AA30000}"/>
    <cellStyle name="Note 6 14 4 5 2" xfId="14689" xr:uid="{00000000-0005-0000-0000-00000BA30000}"/>
    <cellStyle name="Note 6 14 4 5 2 2" xfId="32124" xr:uid="{00000000-0005-0000-0000-00000CA30000}"/>
    <cellStyle name="Note 6 14 4 5 2 3" xfId="46577" xr:uid="{00000000-0005-0000-0000-00000DA30000}"/>
    <cellStyle name="Note 6 14 4 5 3" xfId="17150" xr:uid="{00000000-0005-0000-0000-00000EA30000}"/>
    <cellStyle name="Note 6 14 4 5 3 2" xfId="34585" xr:uid="{00000000-0005-0000-0000-00000FA30000}"/>
    <cellStyle name="Note 6 14 4 5 3 3" xfId="49038" xr:uid="{00000000-0005-0000-0000-000010A30000}"/>
    <cellStyle name="Note 6 14 4 5 4" xfId="22854" xr:uid="{00000000-0005-0000-0000-000011A30000}"/>
    <cellStyle name="Note 6 14 4 5 5" xfId="37307" xr:uid="{00000000-0005-0000-0000-000012A30000}"/>
    <cellStyle name="Note 6 14 4 6" xfId="7880" xr:uid="{00000000-0005-0000-0000-000013A30000}"/>
    <cellStyle name="Note 6 14 4 6 2" xfId="25315" xr:uid="{00000000-0005-0000-0000-000014A30000}"/>
    <cellStyle name="Note 6 14 4 6 3" xfId="39768" xr:uid="{00000000-0005-0000-0000-000015A30000}"/>
    <cellStyle name="Note 6 14 4 7" xfId="10321" xr:uid="{00000000-0005-0000-0000-000016A30000}"/>
    <cellStyle name="Note 6 14 4 7 2" xfId="27756" xr:uid="{00000000-0005-0000-0000-000017A30000}"/>
    <cellStyle name="Note 6 14 4 7 3" xfId="42209" xr:uid="{00000000-0005-0000-0000-000018A30000}"/>
    <cellStyle name="Note 6 14 4 8" xfId="12741" xr:uid="{00000000-0005-0000-0000-000019A30000}"/>
    <cellStyle name="Note 6 14 4 8 2" xfId="30176" xr:uid="{00000000-0005-0000-0000-00001AA30000}"/>
    <cellStyle name="Note 6 14 4 8 3" xfId="44629" xr:uid="{00000000-0005-0000-0000-00001BA30000}"/>
    <cellStyle name="Note 6 14 4 9" xfId="19748" xr:uid="{00000000-0005-0000-0000-00001CA30000}"/>
    <cellStyle name="Note 6 14 5" xfId="2911" xr:uid="{00000000-0005-0000-0000-00001DA30000}"/>
    <cellStyle name="Note 6 14 5 2" xfId="2912" xr:uid="{00000000-0005-0000-0000-00001EA30000}"/>
    <cellStyle name="Note 6 14 5 2 2" xfId="5423" xr:uid="{00000000-0005-0000-0000-00001FA30000}"/>
    <cellStyle name="Note 6 14 5 2 2 2" xfId="14693" xr:uid="{00000000-0005-0000-0000-000020A30000}"/>
    <cellStyle name="Note 6 14 5 2 2 2 2" xfId="32128" xr:uid="{00000000-0005-0000-0000-000021A30000}"/>
    <cellStyle name="Note 6 14 5 2 2 2 3" xfId="46581" xr:uid="{00000000-0005-0000-0000-000022A30000}"/>
    <cellStyle name="Note 6 14 5 2 2 3" xfId="17154" xr:uid="{00000000-0005-0000-0000-000023A30000}"/>
    <cellStyle name="Note 6 14 5 2 2 3 2" xfId="34589" xr:uid="{00000000-0005-0000-0000-000024A30000}"/>
    <cellStyle name="Note 6 14 5 2 2 3 3" xfId="49042" xr:uid="{00000000-0005-0000-0000-000025A30000}"/>
    <cellStyle name="Note 6 14 5 2 2 4" xfId="22859" xr:uid="{00000000-0005-0000-0000-000026A30000}"/>
    <cellStyle name="Note 6 14 5 2 2 5" xfId="37312" xr:uid="{00000000-0005-0000-0000-000027A30000}"/>
    <cellStyle name="Note 6 14 5 2 3" xfId="7885" xr:uid="{00000000-0005-0000-0000-000028A30000}"/>
    <cellStyle name="Note 6 14 5 2 3 2" xfId="25320" xr:uid="{00000000-0005-0000-0000-000029A30000}"/>
    <cellStyle name="Note 6 14 5 2 3 3" xfId="39773" xr:uid="{00000000-0005-0000-0000-00002AA30000}"/>
    <cellStyle name="Note 6 14 5 2 4" xfId="10326" xr:uid="{00000000-0005-0000-0000-00002BA30000}"/>
    <cellStyle name="Note 6 14 5 2 4 2" xfId="27761" xr:uid="{00000000-0005-0000-0000-00002CA30000}"/>
    <cellStyle name="Note 6 14 5 2 4 3" xfId="42214" xr:uid="{00000000-0005-0000-0000-00002DA30000}"/>
    <cellStyle name="Note 6 14 5 2 5" xfId="12746" xr:uid="{00000000-0005-0000-0000-00002EA30000}"/>
    <cellStyle name="Note 6 14 5 2 5 2" xfId="30181" xr:uid="{00000000-0005-0000-0000-00002FA30000}"/>
    <cellStyle name="Note 6 14 5 2 5 3" xfId="44634" xr:uid="{00000000-0005-0000-0000-000030A30000}"/>
    <cellStyle name="Note 6 14 5 2 6" xfId="19753" xr:uid="{00000000-0005-0000-0000-000031A30000}"/>
    <cellStyle name="Note 6 14 5 3" xfId="2913" xr:uid="{00000000-0005-0000-0000-000032A30000}"/>
    <cellStyle name="Note 6 14 5 3 2" xfId="5424" xr:uid="{00000000-0005-0000-0000-000033A30000}"/>
    <cellStyle name="Note 6 14 5 3 2 2" xfId="14694" xr:uid="{00000000-0005-0000-0000-000034A30000}"/>
    <cellStyle name="Note 6 14 5 3 2 2 2" xfId="32129" xr:uid="{00000000-0005-0000-0000-000035A30000}"/>
    <cellStyle name="Note 6 14 5 3 2 2 3" xfId="46582" xr:uid="{00000000-0005-0000-0000-000036A30000}"/>
    <cellStyle name="Note 6 14 5 3 2 3" xfId="17155" xr:uid="{00000000-0005-0000-0000-000037A30000}"/>
    <cellStyle name="Note 6 14 5 3 2 3 2" xfId="34590" xr:uid="{00000000-0005-0000-0000-000038A30000}"/>
    <cellStyle name="Note 6 14 5 3 2 3 3" xfId="49043" xr:uid="{00000000-0005-0000-0000-000039A30000}"/>
    <cellStyle name="Note 6 14 5 3 2 4" xfId="22860" xr:uid="{00000000-0005-0000-0000-00003AA30000}"/>
    <cellStyle name="Note 6 14 5 3 2 5" xfId="37313" xr:uid="{00000000-0005-0000-0000-00003BA30000}"/>
    <cellStyle name="Note 6 14 5 3 3" xfId="7886" xr:uid="{00000000-0005-0000-0000-00003CA30000}"/>
    <cellStyle name="Note 6 14 5 3 3 2" xfId="25321" xr:uid="{00000000-0005-0000-0000-00003DA30000}"/>
    <cellStyle name="Note 6 14 5 3 3 3" xfId="39774" xr:uid="{00000000-0005-0000-0000-00003EA30000}"/>
    <cellStyle name="Note 6 14 5 3 4" xfId="10327" xr:uid="{00000000-0005-0000-0000-00003FA30000}"/>
    <cellStyle name="Note 6 14 5 3 4 2" xfId="27762" xr:uid="{00000000-0005-0000-0000-000040A30000}"/>
    <cellStyle name="Note 6 14 5 3 4 3" xfId="42215" xr:uid="{00000000-0005-0000-0000-000041A30000}"/>
    <cellStyle name="Note 6 14 5 3 5" xfId="12747" xr:uid="{00000000-0005-0000-0000-000042A30000}"/>
    <cellStyle name="Note 6 14 5 3 5 2" xfId="30182" xr:uid="{00000000-0005-0000-0000-000043A30000}"/>
    <cellStyle name="Note 6 14 5 3 5 3" xfId="44635" xr:uid="{00000000-0005-0000-0000-000044A30000}"/>
    <cellStyle name="Note 6 14 5 3 6" xfId="19754" xr:uid="{00000000-0005-0000-0000-000045A30000}"/>
    <cellStyle name="Note 6 14 5 4" xfId="2914" xr:uid="{00000000-0005-0000-0000-000046A30000}"/>
    <cellStyle name="Note 6 14 5 4 2" xfId="5425" xr:uid="{00000000-0005-0000-0000-000047A30000}"/>
    <cellStyle name="Note 6 14 5 4 2 2" xfId="22861" xr:uid="{00000000-0005-0000-0000-000048A30000}"/>
    <cellStyle name="Note 6 14 5 4 2 3" xfId="37314" xr:uid="{00000000-0005-0000-0000-000049A30000}"/>
    <cellStyle name="Note 6 14 5 4 3" xfId="7887" xr:uid="{00000000-0005-0000-0000-00004AA30000}"/>
    <cellStyle name="Note 6 14 5 4 3 2" xfId="25322" xr:uid="{00000000-0005-0000-0000-00004BA30000}"/>
    <cellStyle name="Note 6 14 5 4 3 3" xfId="39775" xr:uid="{00000000-0005-0000-0000-00004CA30000}"/>
    <cellStyle name="Note 6 14 5 4 4" xfId="10328" xr:uid="{00000000-0005-0000-0000-00004DA30000}"/>
    <cellStyle name="Note 6 14 5 4 4 2" xfId="27763" xr:uid="{00000000-0005-0000-0000-00004EA30000}"/>
    <cellStyle name="Note 6 14 5 4 4 3" xfId="42216" xr:uid="{00000000-0005-0000-0000-00004FA30000}"/>
    <cellStyle name="Note 6 14 5 4 5" xfId="12748" xr:uid="{00000000-0005-0000-0000-000050A30000}"/>
    <cellStyle name="Note 6 14 5 4 5 2" xfId="30183" xr:uid="{00000000-0005-0000-0000-000051A30000}"/>
    <cellStyle name="Note 6 14 5 4 5 3" xfId="44636" xr:uid="{00000000-0005-0000-0000-000052A30000}"/>
    <cellStyle name="Note 6 14 5 4 6" xfId="15498" xr:uid="{00000000-0005-0000-0000-000053A30000}"/>
    <cellStyle name="Note 6 14 5 4 6 2" xfId="32933" xr:uid="{00000000-0005-0000-0000-000054A30000}"/>
    <cellStyle name="Note 6 14 5 4 6 3" xfId="47386" xr:uid="{00000000-0005-0000-0000-000055A30000}"/>
    <cellStyle name="Note 6 14 5 4 7" xfId="19755" xr:uid="{00000000-0005-0000-0000-000056A30000}"/>
    <cellStyle name="Note 6 14 5 4 8" xfId="20660" xr:uid="{00000000-0005-0000-0000-000057A30000}"/>
    <cellStyle name="Note 6 14 5 5" xfId="5422" xr:uid="{00000000-0005-0000-0000-000058A30000}"/>
    <cellStyle name="Note 6 14 5 5 2" xfId="14692" xr:uid="{00000000-0005-0000-0000-000059A30000}"/>
    <cellStyle name="Note 6 14 5 5 2 2" xfId="32127" xr:uid="{00000000-0005-0000-0000-00005AA30000}"/>
    <cellStyle name="Note 6 14 5 5 2 3" xfId="46580" xr:uid="{00000000-0005-0000-0000-00005BA30000}"/>
    <cellStyle name="Note 6 14 5 5 3" xfId="17153" xr:uid="{00000000-0005-0000-0000-00005CA30000}"/>
    <cellStyle name="Note 6 14 5 5 3 2" xfId="34588" xr:uid="{00000000-0005-0000-0000-00005DA30000}"/>
    <cellStyle name="Note 6 14 5 5 3 3" xfId="49041" xr:uid="{00000000-0005-0000-0000-00005EA30000}"/>
    <cellStyle name="Note 6 14 5 5 4" xfId="22858" xr:uid="{00000000-0005-0000-0000-00005FA30000}"/>
    <cellStyle name="Note 6 14 5 5 5" xfId="37311" xr:uid="{00000000-0005-0000-0000-000060A30000}"/>
    <cellStyle name="Note 6 14 5 6" xfId="7884" xr:uid="{00000000-0005-0000-0000-000061A30000}"/>
    <cellStyle name="Note 6 14 5 6 2" xfId="25319" xr:uid="{00000000-0005-0000-0000-000062A30000}"/>
    <cellStyle name="Note 6 14 5 6 3" xfId="39772" xr:uid="{00000000-0005-0000-0000-000063A30000}"/>
    <cellStyle name="Note 6 14 5 7" xfId="10325" xr:uid="{00000000-0005-0000-0000-000064A30000}"/>
    <cellStyle name="Note 6 14 5 7 2" xfId="27760" xr:uid="{00000000-0005-0000-0000-000065A30000}"/>
    <cellStyle name="Note 6 14 5 7 3" xfId="42213" xr:uid="{00000000-0005-0000-0000-000066A30000}"/>
    <cellStyle name="Note 6 14 5 8" xfId="12745" xr:uid="{00000000-0005-0000-0000-000067A30000}"/>
    <cellStyle name="Note 6 14 5 8 2" xfId="30180" xr:uid="{00000000-0005-0000-0000-000068A30000}"/>
    <cellStyle name="Note 6 14 5 8 3" xfId="44633" xr:uid="{00000000-0005-0000-0000-000069A30000}"/>
    <cellStyle name="Note 6 14 5 9" xfId="19752" xr:uid="{00000000-0005-0000-0000-00006AA30000}"/>
    <cellStyle name="Note 6 14 6" xfId="2915" xr:uid="{00000000-0005-0000-0000-00006BA30000}"/>
    <cellStyle name="Note 6 14 6 2" xfId="5426" xr:uid="{00000000-0005-0000-0000-00006CA30000}"/>
    <cellStyle name="Note 6 14 6 2 2" xfId="14695" xr:uid="{00000000-0005-0000-0000-00006DA30000}"/>
    <cellStyle name="Note 6 14 6 2 2 2" xfId="32130" xr:uid="{00000000-0005-0000-0000-00006EA30000}"/>
    <cellStyle name="Note 6 14 6 2 2 3" xfId="46583" xr:uid="{00000000-0005-0000-0000-00006FA30000}"/>
    <cellStyle name="Note 6 14 6 2 3" xfId="17156" xr:uid="{00000000-0005-0000-0000-000070A30000}"/>
    <cellStyle name="Note 6 14 6 2 3 2" xfId="34591" xr:uid="{00000000-0005-0000-0000-000071A30000}"/>
    <cellStyle name="Note 6 14 6 2 3 3" xfId="49044" xr:uid="{00000000-0005-0000-0000-000072A30000}"/>
    <cellStyle name="Note 6 14 6 2 4" xfId="22862" xr:uid="{00000000-0005-0000-0000-000073A30000}"/>
    <cellStyle name="Note 6 14 6 2 5" xfId="37315" xr:uid="{00000000-0005-0000-0000-000074A30000}"/>
    <cellStyle name="Note 6 14 6 3" xfId="7888" xr:uid="{00000000-0005-0000-0000-000075A30000}"/>
    <cellStyle name="Note 6 14 6 3 2" xfId="25323" xr:uid="{00000000-0005-0000-0000-000076A30000}"/>
    <cellStyle name="Note 6 14 6 3 3" xfId="39776" xr:uid="{00000000-0005-0000-0000-000077A30000}"/>
    <cellStyle name="Note 6 14 6 4" xfId="10329" xr:uid="{00000000-0005-0000-0000-000078A30000}"/>
    <cellStyle name="Note 6 14 6 4 2" xfId="27764" xr:uid="{00000000-0005-0000-0000-000079A30000}"/>
    <cellStyle name="Note 6 14 6 4 3" xfId="42217" xr:uid="{00000000-0005-0000-0000-00007AA30000}"/>
    <cellStyle name="Note 6 14 6 5" xfId="12749" xr:uid="{00000000-0005-0000-0000-00007BA30000}"/>
    <cellStyle name="Note 6 14 6 5 2" xfId="30184" xr:uid="{00000000-0005-0000-0000-00007CA30000}"/>
    <cellStyle name="Note 6 14 6 5 3" xfId="44637" xr:uid="{00000000-0005-0000-0000-00007DA30000}"/>
    <cellStyle name="Note 6 14 6 6" xfId="19756" xr:uid="{00000000-0005-0000-0000-00007EA30000}"/>
    <cellStyle name="Note 6 14 7" xfId="2916" xr:uid="{00000000-0005-0000-0000-00007FA30000}"/>
    <cellStyle name="Note 6 14 7 2" xfId="5427" xr:uid="{00000000-0005-0000-0000-000080A30000}"/>
    <cellStyle name="Note 6 14 7 2 2" xfId="14696" xr:uid="{00000000-0005-0000-0000-000081A30000}"/>
    <cellStyle name="Note 6 14 7 2 2 2" xfId="32131" xr:uid="{00000000-0005-0000-0000-000082A30000}"/>
    <cellStyle name="Note 6 14 7 2 2 3" xfId="46584" xr:uid="{00000000-0005-0000-0000-000083A30000}"/>
    <cellStyle name="Note 6 14 7 2 3" xfId="17157" xr:uid="{00000000-0005-0000-0000-000084A30000}"/>
    <cellStyle name="Note 6 14 7 2 3 2" xfId="34592" xr:uid="{00000000-0005-0000-0000-000085A30000}"/>
    <cellStyle name="Note 6 14 7 2 3 3" xfId="49045" xr:uid="{00000000-0005-0000-0000-000086A30000}"/>
    <cellStyle name="Note 6 14 7 2 4" xfId="22863" xr:uid="{00000000-0005-0000-0000-000087A30000}"/>
    <cellStyle name="Note 6 14 7 2 5" xfId="37316" xr:uid="{00000000-0005-0000-0000-000088A30000}"/>
    <cellStyle name="Note 6 14 7 3" xfId="7889" xr:uid="{00000000-0005-0000-0000-000089A30000}"/>
    <cellStyle name="Note 6 14 7 3 2" xfId="25324" xr:uid="{00000000-0005-0000-0000-00008AA30000}"/>
    <cellStyle name="Note 6 14 7 3 3" xfId="39777" xr:uid="{00000000-0005-0000-0000-00008BA30000}"/>
    <cellStyle name="Note 6 14 7 4" xfId="10330" xr:uid="{00000000-0005-0000-0000-00008CA30000}"/>
    <cellStyle name="Note 6 14 7 4 2" xfId="27765" xr:uid="{00000000-0005-0000-0000-00008DA30000}"/>
    <cellStyle name="Note 6 14 7 4 3" xfId="42218" xr:uid="{00000000-0005-0000-0000-00008EA30000}"/>
    <cellStyle name="Note 6 14 7 5" xfId="12750" xr:uid="{00000000-0005-0000-0000-00008FA30000}"/>
    <cellStyle name="Note 6 14 7 5 2" xfId="30185" xr:uid="{00000000-0005-0000-0000-000090A30000}"/>
    <cellStyle name="Note 6 14 7 5 3" xfId="44638" xr:uid="{00000000-0005-0000-0000-000091A30000}"/>
    <cellStyle name="Note 6 14 7 6" xfId="19757" xr:uid="{00000000-0005-0000-0000-000092A30000}"/>
    <cellStyle name="Note 6 14 8" xfId="2917" xr:uid="{00000000-0005-0000-0000-000093A30000}"/>
    <cellStyle name="Note 6 14 8 2" xfId="5428" xr:uid="{00000000-0005-0000-0000-000094A30000}"/>
    <cellStyle name="Note 6 14 8 2 2" xfId="22864" xr:uid="{00000000-0005-0000-0000-000095A30000}"/>
    <cellStyle name="Note 6 14 8 2 3" xfId="37317" xr:uid="{00000000-0005-0000-0000-000096A30000}"/>
    <cellStyle name="Note 6 14 8 3" xfId="7890" xr:uid="{00000000-0005-0000-0000-000097A30000}"/>
    <cellStyle name="Note 6 14 8 3 2" xfId="25325" xr:uid="{00000000-0005-0000-0000-000098A30000}"/>
    <cellStyle name="Note 6 14 8 3 3" xfId="39778" xr:uid="{00000000-0005-0000-0000-000099A30000}"/>
    <cellStyle name="Note 6 14 8 4" xfId="10331" xr:uid="{00000000-0005-0000-0000-00009AA30000}"/>
    <cellStyle name="Note 6 14 8 4 2" xfId="27766" xr:uid="{00000000-0005-0000-0000-00009BA30000}"/>
    <cellStyle name="Note 6 14 8 4 3" xfId="42219" xr:uid="{00000000-0005-0000-0000-00009CA30000}"/>
    <cellStyle name="Note 6 14 8 5" xfId="12751" xr:uid="{00000000-0005-0000-0000-00009DA30000}"/>
    <cellStyle name="Note 6 14 8 5 2" xfId="30186" xr:uid="{00000000-0005-0000-0000-00009EA30000}"/>
    <cellStyle name="Note 6 14 8 5 3" xfId="44639" xr:uid="{00000000-0005-0000-0000-00009FA30000}"/>
    <cellStyle name="Note 6 14 8 6" xfId="15499" xr:uid="{00000000-0005-0000-0000-0000A0A30000}"/>
    <cellStyle name="Note 6 14 8 6 2" xfId="32934" xr:uid="{00000000-0005-0000-0000-0000A1A30000}"/>
    <cellStyle name="Note 6 14 8 6 3" xfId="47387" xr:uid="{00000000-0005-0000-0000-0000A2A30000}"/>
    <cellStyle name="Note 6 14 8 7" xfId="19758" xr:uid="{00000000-0005-0000-0000-0000A3A30000}"/>
    <cellStyle name="Note 6 14 8 8" xfId="20661" xr:uid="{00000000-0005-0000-0000-0000A4A30000}"/>
    <cellStyle name="Note 6 14 9" xfId="5409" xr:uid="{00000000-0005-0000-0000-0000A5A30000}"/>
    <cellStyle name="Note 6 14 9 2" xfId="14682" xr:uid="{00000000-0005-0000-0000-0000A6A30000}"/>
    <cellStyle name="Note 6 14 9 2 2" xfId="32117" xr:uid="{00000000-0005-0000-0000-0000A7A30000}"/>
    <cellStyle name="Note 6 14 9 2 3" xfId="46570" xr:uid="{00000000-0005-0000-0000-0000A8A30000}"/>
    <cellStyle name="Note 6 14 9 3" xfId="17143" xr:uid="{00000000-0005-0000-0000-0000A9A30000}"/>
    <cellStyle name="Note 6 14 9 3 2" xfId="34578" xr:uid="{00000000-0005-0000-0000-0000AAA30000}"/>
    <cellStyle name="Note 6 14 9 3 3" xfId="49031" xr:uid="{00000000-0005-0000-0000-0000ABA30000}"/>
    <cellStyle name="Note 6 14 9 4" xfId="22845" xr:uid="{00000000-0005-0000-0000-0000ACA30000}"/>
    <cellStyle name="Note 6 14 9 5" xfId="37298" xr:uid="{00000000-0005-0000-0000-0000ADA30000}"/>
    <cellStyle name="Note 6 15" xfId="2918" xr:uid="{00000000-0005-0000-0000-0000AEA30000}"/>
    <cellStyle name="Note 6 15 10" xfId="7891" xr:uid="{00000000-0005-0000-0000-0000AFA30000}"/>
    <cellStyle name="Note 6 15 10 2" xfId="25326" xr:uid="{00000000-0005-0000-0000-0000B0A30000}"/>
    <cellStyle name="Note 6 15 10 3" xfId="39779" xr:uid="{00000000-0005-0000-0000-0000B1A30000}"/>
    <cellStyle name="Note 6 15 11" xfId="10332" xr:uid="{00000000-0005-0000-0000-0000B2A30000}"/>
    <cellStyle name="Note 6 15 11 2" xfId="27767" xr:uid="{00000000-0005-0000-0000-0000B3A30000}"/>
    <cellStyle name="Note 6 15 11 3" xfId="42220" xr:uid="{00000000-0005-0000-0000-0000B4A30000}"/>
    <cellStyle name="Note 6 15 12" xfId="12752" xr:uid="{00000000-0005-0000-0000-0000B5A30000}"/>
    <cellStyle name="Note 6 15 12 2" xfId="30187" xr:uid="{00000000-0005-0000-0000-0000B6A30000}"/>
    <cellStyle name="Note 6 15 12 3" xfId="44640" xr:uid="{00000000-0005-0000-0000-0000B7A30000}"/>
    <cellStyle name="Note 6 15 13" xfId="19759" xr:uid="{00000000-0005-0000-0000-0000B8A30000}"/>
    <cellStyle name="Note 6 15 2" xfId="2919" xr:uid="{00000000-0005-0000-0000-0000B9A30000}"/>
    <cellStyle name="Note 6 15 2 2" xfId="2920" xr:uid="{00000000-0005-0000-0000-0000BAA30000}"/>
    <cellStyle name="Note 6 15 2 2 2" xfId="5431" xr:uid="{00000000-0005-0000-0000-0000BBA30000}"/>
    <cellStyle name="Note 6 15 2 2 2 2" xfId="14699" xr:uid="{00000000-0005-0000-0000-0000BCA30000}"/>
    <cellStyle name="Note 6 15 2 2 2 2 2" xfId="32134" xr:uid="{00000000-0005-0000-0000-0000BDA30000}"/>
    <cellStyle name="Note 6 15 2 2 2 2 3" xfId="46587" xr:uid="{00000000-0005-0000-0000-0000BEA30000}"/>
    <cellStyle name="Note 6 15 2 2 2 3" xfId="17160" xr:uid="{00000000-0005-0000-0000-0000BFA30000}"/>
    <cellStyle name="Note 6 15 2 2 2 3 2" xfId="34595" xr:uid="{00000000-0005-0000-0000-0000C0A30000}"/>
    <cellStyle name="Note 6 15 2 2 2 3 3" xfId="49048" xr:uid="{00000000-0005-0000-0000-0000C1A30000}"/>
    <cellStyle name="Note 6 15 2 2 2 4" xfId="22867" xr:uid="{00000000-0005-0000-0000-0000C2A30000}"/>
    <cellStyle name="Note 6 15 2 2 2 5" xfId="37320" xr:uid="{00000000-0005-0000-0000-0000C3A30000}"/>
    <cellStyle name="Note 6 15 2 2 3" xfId="7893" xr:uid="{00000000-0005-0000-0000-0000C4A30000}"/>
    <cellStyle name="Note 6 15 2 2 3 2" xfId="25328" xr:uid="{00000000-0005-0000-0000-0000C5A30000}"/>
    <cellStyle name="Note 6 15 2 2 3 3" xfId="39781" xr:uid="{00000000-0005-0000-0000-0000C6A30000}"/>
    <cellStyle name="Note 6 15 2 2 4" xfId="10334" xr:uid="{00000000-0005-0000-0000-0000C7A30000}"/>
    <cellStyle name="Note 6 15 2 2 4 2" xfId="27769" xr:uid="{00000000-0005-0000-0000-0000C8A30000}"/>
    <cellStyle name="Note 6 15 2 2 4 3" xfId="42222" xr:uid="{00000000-0005-0000-0000-0000C9A30000}"/>
    <cellStyle name="Note 6 15 2 2 5" xfId="12754" xr:uid="{00000000-0005-0000-0000-0000CAA30000}"/>
    <cellStyle name="Note 6 15 2 2 5 2" xfId="30189" xr:uid="{00000000-0005-0000-0000-0000CBA30000}"/>
    <cellStyle name="Note 6 15 2 2 5 3" xfId="44642" xr:uid="{00000000-0005-0000-0000-0000CCA30000}"/>
    <cellStyle name="Note 6 15 2 2 6" xfId="19761" xr:uid="{00000000-0005-0000-0000-0000CDA30000}"/>
    <cellStyle name="Note 6 15 2 3" xfId="2921" xr:uid="{00000000-0005-0000-0000-0000CEA30000}"/>
    <cellStyle name="Note 6 15 2 3 2" xfId="5432" xr:uid="{00000000-0005-0000-0000-0000CFA30000}"/>
    <cellStyle name="Note 6 15 2 3 2 2" xfId="14700" xr:uid="{00000000-0005-0000-0000-0000D0A30000}"/>
    <cellStyle name="Note 6 15 2 3 2 2 2" xfId="32135" xr:uid="{00000000-0005-0000-0000-0000D1A30000}"/>
    <cellStyle name="Note 6 15 2 3 2 2 3" xfId="46588" xr:uid="{00000000-0005-0000-0000-0000D2A30000}"/>
    <cellStyle name="Note 6 15 2 3 2 3" xfId="17161" xr:uid="{00000000-0005-0000-0000-0000D3A30000}"/>
    <cellStyle name="Note 6 15 2 3 2 3 2" xfId="34596" xr:uid="{00000000-0005-0000-0000-0000D4A30000}"/>
    <cellStyle name="Note 6 15 2 3 2 3 3" xfId="49049" xr:uid="{00000000-0005-0000-0000-0000D5A30000}"/>
    <cellStyle name="Note 6 15 2 3 2 4" xfId="22868" xr:uid="{00000000-0005-0000-0000-0000D6A30000}"/>
    <cellStyle name="Note 6 15 2 3 2 5" xfId="37321" xr:uid="{00000000-0005-0000-0000-0000D7A30000}"/>
    <cellStyle name="Note 6 15 2 3 3" xfId="7894" xr:uid="{00000000-0005-0000-0000-0000D8A30000}"/>
    <cellStyle name="Note 6 15 2 3 3 2" xfId="25329" xr:uid="{00000000-0005-0000-0000-0000D9A30000}"/>
    <cellStyle name="Note 6 15 2 3 3 3" xfId="39782" xr:uid="{00000000-0005-0000-0000-0000DAA30000}"/>
    <cellStyle name="Note 6 15 2 3 4" xfId="10335" xr:uid="{00000000-0005-0000-0000-0000DBA30000}"/>
    <cellStyle name="Note 6 15 2 3 4 2" xfId="27770" xr:uid="{00000000-0005-0000-0000-0000DCA30000}"/>
    <cellStyle name="Note 6 15 2 3 4 3" xfId="42223" xr:uid="{00000000-0005-0000-0000-0000DDA30000}"/>
    <cellStyle name="Note 6 15 2 3 5" xfId="12755" xr:uid="{00000000-0005-0000-0000-0000DEA30000}"/>
    <cellStyle name="Note 6 15 2 3 5 2" xfId="30190" xr:uid="{00000000-0005-0000-0000-0000DFA30000}"/>
    <cellStyle name="Note 6 15 2 3 5 3" xfId="44643" xr:uid="{00000000-0005-0000-0000-0000E0A30000}"/>
    <cellStyle name="Note 6 15 2 3 6" xfId="19762" xr:uid="{00000000-0005-0000-0000-0000E1A30000}"/>
    <cellStyle name="Note 6 15 2 4" xfId="2922" xr:uid="{00000000-0005-0000-0000-0000E2A30000}"/>
    <cellStyle name="Note 6 15 2 4 2" xfId="5433" xr:uid="{00000000-0005-0000-0000-0000E3A30000}"/>
    <cellStyle name="Note 6 15 2 4 2 2" xfId="22869" xr:uid="{00000000-0005-0000-0000-0000E4A30000}"/>
    <cellStyle name="Note 6 15 2 4 2 3" xfId="37322" xr:uid="{00000000-0005-0000-0000-0000E5A30000}"/>
    <cellStyle name="Note 6 15 2 4 3" xfId="7895" xr:uid="{00000000-0005-0000-0000-0000E6A30000}"/>
    <cellStyle name="Note 6 15 2 4 3 2" xfId="25330" xr:uid="{00000000-0005-0000-0000-0000E7A30000}"/>
    <cellStyle name="Note 6 15 2 4 3 3" xfId="39783" xr:uid="{00000000-0005-0000-0000-0000E8A30000}"/>
    <cellStyle name="Note 6 15 2 4 4" xfId="10336" xr:uid="{00000000-0005-0000-0000-0000E9A30000}"/>
    <cellStyle name="Note 6 15 2 4 4 2" xfId="27771" xr:uid="{00000000-0005-0000-0000-0000EAA30000}"/>
    <cellStyle name="Note 6 15 2 4 4 3" xfId="42224" xr:uid="{00000000-0005-0000-0000-0000EBA30000}"/>
    <cellStyle name="Note 6 15 2 4 5" xfId="12756" xr:uid="{00000000-0005-0000-0000-0000ECA30000}"/>
    <cellStyle name="Note 6 15 2 4 5 2" xfId="30191" xr:uid="{00000000-0005-0000-0000-0000EDA30000}"/>
    <cellStyle name="Note 6 15 2 4 5 3" xfId="44644" xr:uid="{00000000-0005-0000-0000-0000EEA30000}"/>
    <cellStyle name="Note 6 15 2 4 6" xfId="15500" xr:uid="{00000000-0005-0000-0000-0000EFA30000}"/>
    <cellStyle name="Note 6 15 2 4 6 2" xfId="32935" xr:uid="{00000000-0005-0000-0000-0000F0A30000}"/>
    <cellStyle name="Note 6 15 2 4 6 3" xfId="47388" xr:uid="{00000000-0005-0000-0000-0000F1A30000}"/>
    <cellStyle name="Note 6 15 2 4 7" xfId="19763" xr:uid="{00000000-0005-0000-0000-0000F2A30000}"/>
    <cellStyle name="Note 6 15 2 4 8" xfId="20662" xr:uid="{00000000-0005-0000-0000-0000F3A30000}"/>
    <cellStyle name="Note 6 15 2 5" xfId="5430" xr:uid="{00000000-0005-0000-0000-0000F4A30000}"/>
    <cellStyle name="Note 6 15 2 5 2" xfId="14698" xr:uid="{00000000-0005-0000-0000-0000F5A30000}"/>
    <cellStyle name="Note 6 15 2 5 2 2" xfId="32133" xr:uid="{00000000-0005-0000-0000-0000F6A30000}"/>
    <cellStyle name="Note 6 15 2 5 2 3" xfId="46586" xr:uid="{00000000-0005-0000-0000-0000F7A30000}"/>
    <cellStyle name="Note 6 15 2 5 3" xfId="17159" xr:uid="{00000000-0005-0000-0000-0000F8A30000}"/>
    <cellStyle name="Note 6 15 2 5 3 2" xfId="34594" xr:uid="{00000000-0005-0000-0000-0000F9A30000}"/>
    <cellStyle name="Note 6 15 2 5 3 3" xfId="49047" xr:uid="{00000000-0005-0000-0000-0000FAA30000}"/>
    <cellStyle name="Note 6 15 2 5 4" xfId="22866" xr:uid="{00000000-0005-0000-0000-0000FBA30000}"/>
    <cellStyle name="Note 6 15 2 5 5" xfId="37319" xr:uid="{00000000-0005-0000-0000-0000FCA30000}"/>
    <cellStyle name="Note 6 15 2 6" xfId="7892" xr:uid="{00000000-0005-0000-0000-0000FDA30000}"/>
    <cellStyle name="Note 6 15 2 6 2" xfId="25327" xr:uid="{00000000-0005-0000-0000-0000FEA30000}"/>
    <cellStyle name="Note 6 15 2 6 3" xfId="39780" xr:uid="{00000000-0005-0000-0000-0000FFA30000}"/>
    <cellStyle name="Note 6 15 2 7" xfId="10333" xr:uid="{00000000-0005-0000-0000-000000A40000}"/>
    <cellStyle name="Note 6 15 2 7 2" xfId="27768" xr:uid="{00000000-0005-0000-0000-000001A40000}"/>
    <cellStyle name="Note 6 15 2 7 3" xfId="42221" xr:uid="{00000000-0005-0000-0000-000002A40000}"/>
    <cellStyle name="Note 6 15 2 8" xfId="12753" xr:uid="{00000000-0005-0000-0000-000003A40000}"/>
    <cellStyle name="Note 6 15 2 8 2" xfId="30188" xr:uid="{00000000-0005-0000-0000-000004A40000}"/>
    <cellStyle name="Note 6 15 2 8 3" xfId="44641" xr:uid="{00000000-0005-0000-0000-000005A40000}"/>
    <cellStyle name="Note 6 15 2 9" xfId="19760" xr:uid="{00000000-0005-0000-0000-000006A40000}"/>
    <cellStyle name="Note 6 15 3" xfId="2923" xr:uid="{00000000-0005-0000-0000-000007A40000}"/>
    <cellStyle name="Note 6 15 3 2" xfId="2924" xr:uid="{00000000-0005-0000-0000-000008A40000}"/>
    <cellStyle name="Note 6 15 3 2 2" xfId="5435" xr:uid="{00000000-0005-0000-0000-000009A40000}"/>
    <cellStyle name="Note 6 15 3 2 2 2" xfId="14702" xr:uid="{00000000-0005-0000-0000-00000AA40000}"/>
    <cellStyle name="Note 6 15 3 2 2 2 2" xfId="32137" xr:uid="{00000000-0005-0000-0000-00000BA40000}"/>
    <cellStyle name="Note 6 15 3 2 2 2 3" xfId="46590" xr:uid="{00000000-0005-0000-0000-00000CA40000}"/>
    <cellStyle name="Note 6 15 3 2 2 3" xfId="17163" xr:uid="{00000000-0005-0000-0000-00000DA40000}"/>
    <cellStyle name="Note 6 15 3 2 2 3 2" xfId="34598" xr:uid="{00000000-0005-0000-0000-00000EA40000}"/>
    <cellStyle name="Note 6 15 3 2 2 3 3" xfId="49051" xr:uid="{00000000-0005-0000-0000-00000FA40000}"/>
    <cellStyle name="Note 6 15 3 2 2 4" xfId="22871" xr:uid="{00000000-0005-0000-0000-000010A40000}"/>
    <cellStyle name="Note 6 15 3 2 2 5" xfId="37324" xr:uid="{00000000-0005-0000-0000-000011A40000}"/>
    <cellStyle name="Note 6 15 3 2 3" xfId="7897" xr:uid="{00000000-0005-0000-0000-000012A40000}"/>
    <cellStyle name="Note 6 15 3 2 3 2" xfId="25332" xr:uid="{00000000-0005-0000-0000-000013A40000}"/>
    <cellStyle name="Note 6 15 3 2 3 3" xfId="39785" xr:uid="{00000000-0005-0000-0000-000014A40000}"/>
    <cellStyle name="Note 6 15 3 2 4" xfId="10338" xr:uid="{00000000-0005-0000-0000-000015A40000}"/>
    <cellStyle name="Note 6 15 3 2 4 2" xfId="27773" xr:uid="{00000000-0005-0000-0000-000016A40000}"/>
    <cellStyle name="Note 6 15 3 2 4 3" xfId="42226" xr:uid="{00000000-0005-0000-0000-000017A40000}"/>
    <cellStyle name="Note 6 15 3 2 5" xfId="12758" xr:uid="{00000000-0005-0000-0000-000018A40000}"/>
    <cellStyle name="Note 6 15 3 2 5 2" xfId="30193" xr:uid="{00000000-0005-0000-0000-000019A40000}"/>
    <cellStyle name="Note 6 15 3 2 5 3" xfId="44646" xr:uid="{00000000-0005-0000-0000-00001AA40000}"/>
    <cellStyle name="Note 6 15 3 2 6" xfId="19765" xr:uid="{00000000-0005-0000-0000-00001BA40000}"/>
    <cellStyle name="Note 6 15 3 3" xfId="2925" xr:uid="{00000000-0005-0000-0000-00001CA40000}"/>
    <cellStyle name="Note 6 15 3 3 2" xfId="5436" xr:uid="{00000000-0005-0000-0000-00001DA40000}"/>
    <cellStyle name="Note 6 15 3 3 2 2" xfId="14703" xr:uid="{00000000-0005-0000-0000-00001EA40000}"/>
    <cellStyle name="Note 6 15 3 3 2 2 2" xfId="32138" xr:uid="{00000000-0005-0000-0000-00001FA40000}"/>
    <cellStyle name="Note 6 15 3 3 2 2 3" xfId="46591" xr:uid="{00000000-0005-0000-0000-000020A40000}"/>
    <cellStyle name="Note 6 15 3 3 2 3" xfId="17164" xr:uid="{00000000-0005-0000-0000-000021A40000}"/>
    <cellStyle name="Note 6 15 3 3 2 3 2" xfId="34599" xr:uid="{00000000-0005-0000-0000-000022A40000}"/>
    <cellStyle name="Note 6 15 3 3 2 3 3" xfId="49052" xr:uid="{00000000-0005-0000-0000-000023A40000}"/>
    <cellStyle name="Note 6 15 3 3 2 4" xfId="22872" xr:uid="{00000000-0005-0000-0000-000024A40000}"/>
    <cellStyle name="Note 6 15 3 3 2 5" xfId="37325" xr:uid="{00000000-0005-0000-0000-000025A40000}"/>
    <cellStyle name="Note 6 15 3 3 3" xfId="7898" xr:uid="{00000000-0005-0000-0000-000026A40000}"/>
    <cellStyle name="Note 6 15 3 3 3 2" xfId="25333" xr:uid="{00000000-0005-0000-0000-000027A40000}"/>
    <cellStyle name="Note 6 15 3 3 3 3" xfId="39786" xr:uid="{00000000-0005-0000-0000-000028A40000}"/>
    <cellStyle name="Note 6 15 3 3 4" xfId="10339" xr:uid="{00000000-0005-0000-0000-000029A40000}"/>
    <cellStyle name="Note 6 15 3 3 4 2" xfId="27774" xr:uid="{00000000-0005-0000-0000-00002AA40000}"/>
    <cellStyle name="Note 6 15 3 3 4 3" xfId="42227" xr:uid="{00000000-0005-0000-0000-00002BA40000}"/>
    <cellStyle name="Note 6 15 3 3 5" xfId="12759" xr:uid="{00000000-0005-0000-0000-00002CA40000}"/>
    <cellStyle name="Note 6 15 3 3 5 2" xfId="30194" xr:uid="{00000000-0005-0000-0000-00002DA40000}"/>
    <cellStyle name="Note 6 15 3 3 5 3" xfId="44647" xr:uid="{00000000-0005-0000-0000-00002EA40000}"/>
    <cellStyle name="Note 6 15 3 3 6" xfId="19766" xr:uid="{00000000-0005-0000-0000-00002FA40000}"/>
    <cellStyle name="Note 6 15 3 4" xfId="2926" xr:uid="{00000000-0005-0000-0000-000030A40000}"/>
    <cellStyle name="Note 6 15 3 4 2" xfId="5437" xr:uid="{00000000-0005-0000-0000-000031A40000}"/>
    <cellStyle name="Note 6 15 3 4 2 2" xfId="22873" xr:uid="{00000000-0005-0000-0000-000032A40000}"/>
    <cellStyle name="Note 6 15 3 4 2 3" xfId="37326" xr:uid="{00000000-0005-0000-0000-000033A40000}"/>
    <cellStyle name="Note 6 15 3 4 3" xfId="7899" xr:uid="{00000000-0005-0000-0000-000034A40000}"/>
    <cellStyle name="Note 6 15 3 4 3 2" xfId="25334" xr:uid="{00000000-0005-0000-0000-000035A40000}"/>
    <cellStyle name="Note 6 15 3 4 3 3" xfId="39787" xr:uid="{00000000-0005-0000-0000-000036A40000}"/>
    <cellStyle name="Note 6 15 3 4 4" xfId="10340" xr:uid="{00000000-0005-0000-0000-000037A40000}"/>
    <cellStyle name="Note 6 15 3 4 4 2" xfId="27775" xr:uid="{00000000-0005-0000-0000-000038A40000}"/>
    <cellStyle name="Note 6 15 3 4 4 3" xfId="42228" xr:uid="{00000000-0005-0000-0000-000039A40000}"/>
    <cellStyle name="Note 6 15 3 4 5" xfId="12760" xr:uid="{00000000-0005-0000-0000-00003AA40000}"/>
    <cellStyle name="Note 6 15 3 4 5 2" xfId="30195" xr:uid="{00000000-0005-0000-0000-00003BA40000}"/>
    <cellStyle name="Note 6 15 3 4 5 3" xfId="44648" xr:uid="{00000000-0005-0000-0000-00003CA40000}"/>
    <cellStyle name="Note 6 15 3 4 6" xfId="15501" xr:uid="{00000000-0005-0000-0000-00003DA40000}"/>
    <cellStyle name="Note 6 15 3 4 6 2" xfId="32936" xr:uid="{00000000-0005-0000-0000-00003EA40000}"/>
    <cellStyle name="Note 6 15 3 4 6 3" xfId="47389" xr:uid="{00000000-0005-0000-0000-00003FA40000}"/>
    <cellStyle name="Note 6 15 3 4 7" xfId="19767" xr:uid="{00000000-0005-0000-0000-000040A40000}"/>
    <cellStyle name="Note 6 15 3 4 8" xfId="20663" xr:uid="{00000000-0005-0000-0000-000041A40000}"/>
    <cellStyle name="Note 6 15 3 5" xfId="5434" xr:uid="{00000000-0005-0000-0000-000042A40000}"/>
    <cellStyle name="Note 6 15 3 5 2" xfId="14701" xr:uid="{00000000-0005-0000-0000-000043A40000}"/>
    <cellStyle name="Note 6 15 3 5 2 2" xfId="32136" xr:uid="{00000000-0005-0000-0000-000044A40000}"/>
    <cellStyle name="Note 6 15 3 5 2 3" xfId="46589" xr:uid="{00000000-0005-0000-0000-000045A40000}"/>
    <cellStyle name="Note 6 15 3 5 3" xfId="17162" xr:uid="{00000000-0005-0000-0000-000046A40000}"/>
    <cellStyle name="Note 6 15 3 5 3 2" xfId="34597" xr:uid="{00000000-0005-0000-0000-000047A40000}"/>
    <cellStyle name="Note 6 15 3 5 3 3" xfId="49050" xr:uid="{00000000-0005-0000-0000-000048A40000}"/>
    <cellStyle name="Note 6 15 3 5 4" xfId="22870" xr:uid="{00000000-0005-0000-0000-000049A40000}"/>
    <cellStyle name="Note 6 15 3 5 5" xfId="37323" xr:uid="{00000000-0005-0000-0000-00004AA40000}"/>
    <cellStyle name="Note 6 15 3 6" xfId="7896" xr:uid="{00000000-0005-0000-0000-00004BA40000}"/>
    <cellStyle name="Note 6 15 3 6 2" xfId="25331" xr:uid="{00000000-0005-0000-0000-00004CA40000}"/>
    <cellStyle name="Note 6 15 3 6 3" xfId="39784" xr:uid="{00000000-0005-0000-0000-00004DA40000}"/>
    <cellStyle name="Note 6 15 3 7" xfId="10337" xr:uid="{00000000-0005-0000-0000-00004EA40000}"/>
    <cellStyle name="Note 6 15 3 7 2" xfId="27772" xr:uid="{00000000-0005-0000-0000-00004FA40000}"/>
    <cellStyle name="Note 6 15 3 7 3" xfId="42225" xr:uid="{00000000-0005-0000-0000-000050A40000}"/>
    <cellStyle name="Note 6 15 3 8" xfId="12757" xr:uid="{00000000-0005-0000-0000-000051A40000}"/>
    <cellStyle name="Note 6 15 3 8 2" xfId="30192" xr:uid="{00000000-0005-0000-0000-000052A40000}"/>
    <cellStyle name="Note 6 15 3 8 3" xfId="44645" xr:uid="{00000000-0005-0000-0000-000053A40000}"/>
    <cellStyle name="Note 6 15 3 9" xfId="19764" xr:uid="{00000000-0005-0000-0000-000054A40000}"/>
    <cellStyle name="Note 6 15 4" xfId="2927" xr:uid="{00000000-0005-0000-0000-000055A40000}"/>
    <cellStyle name="Note 6 15 4 2" xfId="2928" xr:uid="{00000000-0005-0000-0000-000056A40000}"/>
    <cellStyle name="Note 6 15 4 2 2" xfId="5439" xr:uid="{00000000-0005-0000-0000-000057A40000}"/>
    <cellStyle name="Note 6 15 4 2 2 2" xfId="14705" xr:uid="{00000000-0005-0000-0000-000058A40000}"/>
    <cellStyle name="Note 6 15 4 2 2 2 2" xfId="32140" xr:uid="{00000000-0005-0000-0000-000059A40000}"/>
    <cellStyle name="Note 6 15 4 2 2 2 3" xfId="46593" xr:uid="{00000000-0005-0000-0000-00005AA40000}"/>
    <cellStyle name="Note 6 15 4 2 2 3" xfId="17166" xr:uid="{00000000-0005-0000-0000-00005BA40000}"/>
    <cellStyle name="Note 6 15 4 2 2 3 2" xfId="34601" xr:uid="{00000000-0005-0000-0000-00005CA40000}"/>
    <cellStyle name="Note 6 15 4 2 2 3 3" xfId="49054" xr:uid="{00000000-0005-0000-0000-00005DA40000}"/>
    <cellStyle name="Note 6 15 4 2 2 4" xfId="22875" xr:uid="{00000000-0005-0000-0000-00005EA40000}"/>
    <cellStyle name="Note 6 15 4 2 2 5" xfId="37328" xr:uid="{00000000-0005-0000-0000-00005FA40000}"/>
    <cellStyle name="Note 6 15 4 2 3" xfId="7901" xr:uid="{00000000-0005-0000-0000-000060A40000}"/>
    <cellStyle name="Note 6 15 4 2 3 2" xfId="25336" xr:uid="{00000000-0005-0000-0000-000061A40000}"/>
    <cellStyle name="Note 6 15 4 2 3 3" xfId="39789" xr:uid="{00000000-0005-0000-0000-000062A40000}"/>
    <cellStyle name="Note 6 15 4 2 4" xfId="10342" xr:uid="{00000000-0005-0000-0000-000063A40000}"/>
    <cellStyle name="Note 6 15 4 2 4 2" xfId="27777" xr:uid="{00000000-0005-0000-0000-000064A40000}"/>
    <cellStyle name="Note 6 15 4 2 4 3" xfId="42230" xr:uid="{00000000-0005-0000-0000-000065A40000}"/>
    <cellStyle name="Note 6 15 4 2 5" xfId="12762" xr:uid="{00000000-0005-0000-0000-000066A40000}"/>
    <cellStyle name="Note 6 15 4 2 5 2" xfId="30197" xr:uid="{00000000-0005-0000-0000-000067A40000}"/>
    <cellStyle name="Note 6 15 4 2 5 3" xfId="44650" xr:uid="{00000000-0005-0000-0000-000068A40000}"/>
    <cellStyle name="Note 6 15 4 2 6" xfId="19769" xr:uid="{00000000-0005-0000-0000-000069A40000}"/>
    <cellStyle name="Note 6 15 4 3" xfId="2929" xr:uid="{00000000-0005-0000-0000-00006AA40000}"/>
    <cellStyle name="Note 6 15 4 3 2" xfId="5440" xr:uid="{00000000-0005-0000-0000-00006BA40000}"/>
    <cellStyle name="Note 6 15 4 3 2 2" xfId="14706" xr:uid="{00000000-0005-0000-0000-00006CA40000}"/>
    <cellStyle name="Note 6 15 4 3 2 2 2" xfId="32141" xr:uid="{00000000-0005-0000-0000-00006DA40000}"/>
    <cellStyle name="Note 6 15 4 3 2 2 3" xfId="46594" xr:uid="{00000000-0005-0000-0000-00006EA40000}"/>
    <cellStyle name="Note 6 15 4 3 2 3" xfId="17167" xr:uid="{00000000-0005-0000-0000-00006FA40000}"/>
    <cellStyle name="Note 6 15 4 3 2 3 2" xfId="34602" xr:uid="{00000000-0005-0000-0000-000070A40000}"/>
    <cellStyle name="Note 6 15 4 3 2 3 3" xfId="49055" xr:uid="{00000000-0005-0000-0000-000071A40000}"/>
    <cellStyle name="Note 6 15 4 3 2 4" xfId="22876" xr:uid="{00000000-0005-0000-0000-000072A40000}"/>
    <cellStyle name="Note 6 15 4 3 2 5" xfId="37329" xr:uid="{00000000-0005-0000-0000-000073A40000}"/>
    <cellStyle name="Note 6 15 4 3 3" xfId="7902" xr:uid="{00000000-0005-0000-0000-000074A40000}"/>
    <cellStyle name="Note 6 15 4 3 3 2" xfId="25337" xr:uid="{00000000-0005-0000-0000-000075A40000}"/>
    <cellStyle name="Note 6 15 4 3 3 3" xfId="39790" xr:uid="{00000000-0005-0000-0000-000076A40000}"/>
    <cellStyle name="Note 6 15 4 3 4" xfId="10343" xr:uid="{00000000-0005-0000-0000-000077A40000}"/>
    <cellStyle name="Note 6 15 4 3 4 2" xfId="27778" xr:uid="{00000000-0005-0000-0000-000078A40000}"/>
    <cellStyle name="Note 6 15 4 3 4 3" xfId="42231" xr:uid="{00000000-0005-0000-0000-000079A40000}"/>
    <cellStyle name="Note 6 15 4 3 5" xfId="12763" xr:uid="{00000000-0005-0000-0000-00007AA40000}"/>
    <cellStyle name="Note 6 15 4 3 5 2" xfId="30198" xr:uid="{00000000-0005-0000-0000-00007BA40000}"/>
    <cellStyle name="Note 6 15 4 3 5 3" xfId="44651" xr:uid="{00000000-0005-0000-0000-00007CA40000}"/>
    <cellStyle name="Note 6 15 4 3 6" xfId="19770" xr:uid="{00000000-0005-0000-0000-00007DA40000}"/>
    <cellStyle name="Note 6 15 4 4" xfId="2930" xr:uid="{00000000-0005-0000-0000-00007EA40000}"/>
    <cellStyle name="Note 6 15 4 4 2" xfId="5441" xr:uid="{00000000-0005-0000-0000-00007FA40000}"/>
    <cellStyle name="Note 6 15 4 4 2 2" xfId="22877" xr:uid="{00000000-0005-0000-0000-000080A40000}"/>
    <cellStyle name="Note 6 15 4 4 2 3" xfId="37330" xr:uid="{00000000-0005-0000-0000-000081A40000}"/>
    <cellStyle name="Note 6 15 4 4 3" xfId="7903" xr:uid="{00000000-0005-0000-0000-000082A40000}"/>
    <cellStyle name="Note 6 15 4 4 3 2" xfId="25338" xr:uid="{00000000-0005-0000-0000-000083A40000}"/>
    <cellStyle name="Note 6 15 4 4 3 3" xfId="39791" xr:uid="{00000000-0005-0000-0000-000084A40000}"/>
    <cellStyle name="Note 6 15 4 4 4" xfId="10344" xr:uid="{00000000-0005-0000-0000-000085A40000}"/>
    <cellStyle name="Note 6 15 4 4 4 2" xfId="27779" xr:uid="{00000000-0005-0000-0000-000086A40000}"/>
    <cellStyle name="Note 6 15 4 4 4 3" xfId="42232" xr:uid="{00000000-0005-0000-0000-000087A40000}"/>
    <cellStyle name="Note 6 15 4 4 5" xfId="12764" xr:uid="{00000000-0005-0000-0000-000088A40000}"/>
    <cellStyle name="Note 6 15 4 4 5 2" xfId="30199" xr:uid="{00000000-0005-0000-0000-000089A40000}"/>
    <cellStyle name="Note 6 15 4 4 5 3" xfId="44652" xr:uid="{00000000-0005-0000-0000-00008AA40000}"/>
    <cellStyle name="Note 6 15 4 4 6" xfId="15502" xr:uid="{00000000-0005-0000-0000-00008BA40000}"/>
    <cellStyle name="Note 6 15 4 4 6 2" xfId="32937" xr:uid="{00000000-0005-0000-0000-00008CA40000}"/>
    <cellStyle name="Note 6 15 4 4 6 3" xfId="47390" xr:uid="{00000000-0005-0000-0000-00008DA40000}"/>
    <cellStyle name="Note 6 15 4 4 7" xfId="19771" xr:uid="{00000000-0005-0000-0000-00008EA40000}"/>
    <cellStyle name="Note 6 15 4 4 8" xfId="20664" xr:uid="{00000000-0005-0000-0000-00008FA40000}"/>
    <cellStyle name="Note 6 15 4 5" xfId="5438" xr:uid="{00000000-0005-0000-0000-000090A40000}"/>
    <cellStyle name="Note 6 15 4 5 2" xfId="14704" xr:uid="{00000000-0005-0000-0000-000091A40000}"/>
    <cellStyle name="Note 6 15 4 5 2 2" xfId="32139" xr:uid="{00000000-0005-0000-0000-000092A40000}"/>
    <cellStyle name="Note 6 15 4 5 2 3" xfId="46592" xr:uid="{00000000-0005-0000-0000-000093A40000}"/>
    <cellStyle name="Note 6 15 4 5 3" xfId="17165" xr:uid="{00000000-0005-0000-0000-000094A40000}"/>
    <cellStyle name="Note 6 15 4 5 3 2" xfId="34600" xr:uid="{00000000-0005-0000-0000-000095A40000}"/>
    <cellStyle name="Note 6 15 4 5 3 3" xfId="49053" xr:uid="{00000000-0005-0000-0000-000096A40000}"/>
    <cellStyle name="Note 6 15 4 5 4" xfId="22874" xr:uid="{00000000-0005-0000-0000-000097A40000}"/>
    <cellStyle name="Note 6 15 4 5 5" xfId="37327" xr:uid="{00000000-0005-0000-0000-000098A40000}"/>
    <cellStyle name="Note 6 15 4 6" xfId="7900" xr:uid="{00000000-0005-0000-0000-000099A40000}"/>
    <cellStyle name="Note 6 15 4 6 2" xfId="25335" xr:uid="{00000000-0005-0000-0000-00009AA40000}"/>
    <cellStyle name="Note 6 15 4 6 3" xfId="39788" xr:uid="{00000000-0005-0000-0000-00009BA40000}"/>
    <cellStyle name="Note 6 15 4 7" xfId="10341" xr:uid="{00000000-0005-0000-0000-00009CA40000}"/>
    <cellStyle name="Note 6 15 4 7 2" xfId="27776" xr:uid="{00000000-0005-0000-0000-00009DA40000}"/>
    <cellStyle name="Note 6 15 4 7 3" xfId="42229" xr:uid="{00000000-0005-0000-0000-00009EA40000}"/>
    <cellStyle name="Note 6 15 4 8" xfId="12761" xr:uid="{00000000-0005-0000-0000-00009FA40000}"/>
    <cellStyle name="Note 6 15 4 8 2" xfId="30196" xr:uid="{00000000-0005-0000-0000-0000A0A40000}"/>
    <cellStyle name="Note 6 15 4 8 3" xfId="44649" xr:uid="{00000000-0005-0000-0000-0000A1A40000}"/>
    <cellStyle name="Note 6 15 4 9" xfId="19768" xr:uid="{00000000-0005-0000-0000-0000A2A40000}"/>
    <cellStyle name="Note 6 15 5" xfId="2931" xr:uid="{00000000-0005-0000-0000-0000A3A40000}"/>
    <cellStyle name="Note 6 15 5 2" xfId="2932" xr:uid="{00000000-0005-0000-0000-0000A4A40000}"/>
    <cellStyle name="Note 6 15 5 2 2" xfId="5443" xr:uid="{00000000-0005-0000-0000-0000A5A40000}"/>
    <cellStyle name="Note 6 15 5 2 2 2" xfId="14708" xr:uid="{00000000-0005-0000-0000-0000A6A40000}"/>
    <cellStyle name="Note 6 15 5 2 2 2 2" xfId="32143" xr:uid="{00000000-0005-0000-0000-0000A7A40000}"/>
    <cellStyle name="Note 6 15 5 2 2 2 3" xfId="46596" xr:uid="{00000000-0005-0000-0000-0000A8A40000}"/>
    <cellStyle name="Note 6 15 5 2 2 3" xfId="17169" xr:uid="{00000000-0005-0000-0000-0000A9A40000}"/>
    <cellStyle name="Note 6 15 5 2 2 3 2" xfId="34604" xr:uid="{00000000-0005-0000-0000-0000AAA40000}"/>
    <cellStyle name="Note 6 15 5 2 2 3 3" xfId="49057" xr:uid="{00000000-0005-0000-0000-0000ABA40000}"/>
    <cellStyle name="Note 6 15 5 2 2 4" xfId="22879" xr:uid="{00000000-0005-0000-0000-0000ACA40000}"/>
    <cellStyle name="Note 6 15 5 2 2 5" xfId="37332" xr:uid="{00000000-0005-0000-0000-0000ADA40000}"/>
    <cellStyle name="Note 6 15 5 2 3" xfId="7905" xr:uid="{00000000-0005-0000-0000-0000AEA40000}"/>
    <cellStyle name="Note 6 15 5 2 3 2" xfId="25340" xr:uid="{00000000-0005-0000-0000-0000AFA40000}"/>
    <cellStyle name="Note 6 15 5 2 3 3" xfId="39793" xr:uid="{00000000-0005-0000-0000-0000B0A40000}"/>
    <cellStyle name="Note 6 15 5 2 4" xfId="10346" xr:uid="{00000000-0005-0000-0000-0000B1A40000}"/>
    <cellStyle name="Note 6 15 5 2 4 2" xfId="27781" xr:uid="{00000000-0005-0000-0000-0000B2A40000}"/>
    <cellStyle name="Note 6 15 5 2 4 3" xfId="42234" xr:uid="{00000000-0005-0000-0000-0000B3A40000}"/>
    <cellStyle name="Note 6 15 5 2 5" xfId="12766" xr:uid="{00000000-0005-0000-0000-0000B4A40000}"/>
    <cellStyle name="Note 6 15 5 2 5 2" xfId="30201" xr:uid="{00000000-0005-0000-0000-0000B5A40000}"/>
    <cellStyle name="Note 6 15 5 2 5 3" xfId="44654" xr:uid="{00000000-0005-0000-0000-0000B6A40000}"/>
    <cellStyle name="Note 6 15 5 2 6" xfId="19773" xr:uid="{00000000-0005-0000-0000-0000B7A40000}"/>
    <cellStyle name="Note 6 15 5 3" xfId="2933" xr:uid="{00000000-0005-0000-0000-0000B8A40000}"/>
    <cellStyle name="Note 6 15 5 3 2" xfId="5444" xr:uid="{00000000-0005-0000-0000-0000B9A40000}"/>
    <cellStyle name="Note 6 15 5 3 2 2" xfId="14709" xr:uid="{00000000-0005-0000-0000-0000BAA40000}"/>
    <cellStyle name="Note 6 15 5 3 2 2 2" xfId="32144" xr:uid="{00000000-0005-0000-0000-0000BBA40000}"/>
    <cellStyle name="Note 6 15 5 3 2 2 3" xfId="46597" xr:uid="{00000000-0005-0000-0000-0000BCA40000}"/>
    <cellStyle name="Note 6 15 5 3 2 3" xfId="17170" xr:uid="{00000000-0005-0000-0000-0000BDA40000}"/>
    <cellStyle name="Note 6 15 5 3 2 3 2" xfId="34605" xr:uid="{00000000-0005-0000-0000-0000BEA40000}"/>
    <cellStyle name="Note 6 15 5 3 2 3 3" xfId="49058" xr:uid="{00000000-0005-0000-0000-0000BFA40000}"/>
    <cellStyle name="Note 6 15 5 3 2 4" xfId="22880" xr:uid="{00000000-0005-0000-0000-0000C0A40000}"/>
    <cellStyle name="Note 6 15 5 3 2 5" xfId="37333" xr:uid="{00000000-0005-0000-0000-0000C1A40000}"/>
    <cellStyle name="Note 6 15 5 3 3" xfId="7906" xr:uid="{00000000-0005-0000-0000-0000C2A40000}"/>
    <cellStyle name="Note 6 15 5 3 3 2" xfId="25341" xr:uid="{00000000-0005-0000-0000-0000C3A40000}"/>
    <cellStyle name="Note 6 15 5 3 3 3" xfId="39794" xr:uid="{00000000-0005-0000-0000-0000C4A40000}"/>
    <cellStyle name="Note 6 15 5 3 4" xfId="10347" xr:uid="{00000000-0005-0000-0000-0000C5A40000}"/>
    <cellStyle name="Note 6 15 5 3 4 2" xfId="27782" xr:uid="{00000000-0005-0000-0000-0000C6A40000}"/>
    <cellStyle name="Note 6 15 5 3 4 3" xfId="42235" xr:uid="{00000000-0005-0000-0000-0000C7A40000}"/>
    <cellStyle name="Note 6 15 5 3 5" xfId="12767" xr:uid="{00000000-0005-0000-0000-0000C8A40000}"/>
    <cellStyle name="Note 6 15 5 3 5 2" xfId="30202" xr:uid="{00000000-0005-0000-0000-0000C9A40000}"/>
    <cellStyle name="Note 6 15 5 3 5 3" xfId="44655" xr:uid="{00000000-0005-0000-0000-0000CAA40000}"/>
    <cellStyle name="Note 6 15 5 3 6" xfId="19774" xr:uid="{00000000-0005-0000-0000-0000CBA40000}"/>
    <cellStyle name="Note 6 15 5 4" xfId="2934" xr:uid="{00000000-0005-0000-0000-0000CCA40000}"/>
    <cellStyle name="Note 6 15 5 4 2" xfId="5445" xr:uid="{00000000-0005-0000-0000-0000CDA40000}"/>
    <cellStyle name="Note 6 15 5 4 2 2" xfId="22881" xr:uid="{00000000-0005-0000-0000-0000CEA40000}"/>
    <cellStyle name="Note 6 15 5 4 2 3" xfId="37334" xr:uid="{00000000-0005-0000-0000-0000CFA40000}"/>
    <cellStyle name="Note 6 15 5 4 3" xfId="7907" xr:uid="{00000000-0005-0000-0000-0000D0A40000}"/>
    <cellStyle name="Note 6 15 5 4 3 2" xfId="25342" xr:uid="{00000000-0005-0000-0000-0000D1A40000}"/>
    <cellStyle name="Note 6 15 5 4 3 3" xfId="39795" xr:uid="{00000000-0005-0000-0000-0000D2A40000}"/>
    <cellStyle name="Note 6 15 5 4 4" xfId="10348" xr:uid="{00000000-0005-0000-0000-0000D3A40000}"/>
    <cellStyle name="Note 6 15 5 4 4 2" xfId="27783" xr:uid="{00000000-0005-0000-0000-0000D4A40000}"/>
    <cellStyle name="Note 6 15 5 4 4 3" xfId="42236" xr:uid="{00000000-0005-0000-0000-0000D5A40000}"/>
    <cellStyle name="Note 6 15 5 4 5" xfId="12768" xr:uid="{00000000-0005-0000-0000-0000D6A40000}"/>
    <cellStyle name="Note 6 15 5 4 5 2" xfId="30203" xr:uid="{00000000-0005-0000-0000-0000D7A40000}"/>
    <cellStyle name="Note 6 15 5 4 5 3" xfId="44656" xr:uid="{00000000-0005-0000-0000-0000D8A40000}"/>
    <cellStyle name="Note 6 15 5 4 6" xfId="15503" xr:uid="{00000000-0005-0000-0000-0000D9A40000}"/>
    <cellStyle name="Note 6 15 5 4 6 2" xfId="32938" xr:uid="{00000000-0005-0000-0000-0000DAA40000}"/>
    <cellStyle name="Note 6 15 5 4 6 3" xfId="47391" xr:uid="{00000000-0005-0000-0000-0000DBA40000}"/>
    <cellStyle name="Note 6 15 5 4 7" xfId="19775" xr:uid="{00000000-0005-0000-0000-0000DCA40000}"/>
    <cellStyle name="Note 6 15 5 4 8" xfId="20665" xr:uid="{00000000-0005-0000-0000-0000DDA40000}"/>
    <cellStyle name="Note 6 15 5 5" xfId="5442" xr:uid="{00000000-0005-0000-0000-0000DEA40000}"/>
    <cellStyle name="Note 6 15 5 5 2" xfId="14707" xr:uid="{00000000-0005-0000-0000-0000DFA40000}"/>
    <cellStyle name="Note 6 15 5 5 2 2" xfId="32142" xr:uid="{00000000-0005-0000-0000-0000E0A40000}"/>
    <cellStyle name="Note 6 15 5 5 2 3" xfId="46595" xr:uid="{00000000-0005-0000-0000-0000E1A40000}"/>
    <cellStyle name="Note 6 15 5 5 3" xfId="17168" xr:uid="{00000000-0005-0000-0000-0000E2A40000}"/>
    <cellStyle name="Note 6 15 5 5 3 2" xfId="34603" xr:uid="{00000000-0005-0000-0000-0000E3A40000}"/>
    <cellStyle name="Note 6 15 5 5 3 3" xfId="49056" xr:uid="{00000000-0005-0000-0000-0000E4A40000}"/>
    <cellStyle name="Note 6 15 5 5 4" xfId="22878" xr:uid="{00000000-0005-0000-0000-0000E5A40000}"/>
    <cellStyle name="Note 6 15 5 5 5" xfId="37331" xr:uid="{00000000-0005-0000-0000-0000E6A40000}"/>
    <cellStyle name="Note 6 15 5 6" xfId="7904" xr:uid="{00000000-0005-0000-0000-0000E7A40000}"/>
    <cellStyle name="Note 6 15 5 6 2" xfId="25339" xr:uid="{00000000-0005-0000-0000-0000E8A40000}"/>
    <cellStyle name="Note 6 15 5 6 3" xfId="39792" xr:uid="{00000000-0005-0000-0000-0000E9A40000}"/>
    <cellStyle name="Note 6 15 5 7" xfId="10345" xr:uid="{00000000-0005-0000-0000-0000EAA40000}"/>
    <cellStyle name="Note 6 15 5 7 2" xfId="27780" xr:uid="{00000000-0005-0000-0000-0000EBA40000}"/>
    <cellStyle name="Note 6 15 5 7 3" xfId="42233" xr:uid="{00000000-0005-0000-0000-0000ECA40000}"/>
    <cellStyle name="Note 6 15 5 8" xfId="12765" xr:uid="{00000000-0005-0000-0000-0000EDA40000}"/>
    <cellStyle name="Note 6 15 5 8 2" xfId="30200" xr:uid="{00000000-0005-0000-0000-0000EEA40000}"/>
    <cellStyle name="Note 6 15 5 8 3" xfId="44653" xr:uid="{00000000-0005-0000-0000-0000EFA40000}"/>
    <cellStyle name="Note 6 15 5 9" xfId="19772" xr:uid="{00000000-0005-0000-0000-0000F0A40000}"/>
    <cellStyle name="Note 6 15 6" xfId="2935" xr:uid="{00000000-0005-0000-0000-0000F1A40000}"/>
    <cellStyle name="Note 6 15 6 2" xfId="5446" xr:uid="{00000000-0005-0000-0000-0000F2A40000}"/>
    <cellStyle name="Note 6 15 6 2 2" xfId="14710" xr:uid="{00000000-0005-0000-0000-0000F3A40000}"/>
    <cellStyle name="Note 6 15 6 2 2 2" xfId="32145" xr:uid="{00000000-0005-0000-0000-0000F4A40000}"/>
    <cellStyle name="Note 6 15 6 2 2 3" xfId="46598" xr:uid="{00000000-0005-0000-0000-0000F5A40000}"/>
    <cellStyle name="Note 6 15 6 2 3" xfId="17171" xr:uid="{00000000-0005-0000-0000-0000F6A40000}"/>
    <cellStyle name="Note 6 15 6 2 3 2" xfId="34606" xr:uid="{00000000-0005-0000-0000-0000F7A40000}"/>
    <cellStyle name="Note 6 15 6 2 3 3" xfId="49059" xr:uid="{00000000-0005-0000-0000-0000F8A40000}"/>
    <cellStyle name="Note 6 15 6 2 4" xfId="22882" xr:uid="{00000000-0005-0000-0000-0000F9A40000}"/>
    <cellStyle name="Note 6 15 6 2 5" xfId="37335" xr:uid="{00000000-0005-0000-0000-0000FAA40000}"/>
    <cellStyle name="Note 6 15 6 3" xfId="7908" xr:uid="{00000000-0005-0000-0000-0000FBA40000}"/>
    <cellStyle name="Note 6 15 6 3 2" xfId="25343" xr:uid="{00000000-0005-0000-0000-0000FCA40000}"/>
    <cellStyle name="Note 6 15 6 3 3" xfId="39796" xr:uid="{00000000-0005-0000-0000-0000FDA40000}"/>
    <cellStyle name="Note 6 15 6 4" xfId="10349" xr:uid="{00000000-0005-0000-0000-0000FEA40000}"/>
    <cellStyle name="Note 6 15 6 4 2" xfId="27784" xr:uid="{00000000-0005-0000-0000-0000FFA40000}"/>
    <cellStyle name="Note 6 15 6 4 3" xfId="42237" xr:uid="{00000000-0005-0000-0000-000000A50000}"/>
    <cellStyle name="Note 6 15 6 5" xfId="12769" xr:uid="{00000000-0005-0000-0000-000001A50000}"/>
    <cellStyle name="Note 6 15 6 5 2" xfId="30204" xr:uid="{00000000-0005-0000-0000-000002A50000}"/>
    <cellStyle name="Note 6 15 6 5 3" xfId="44657" xr:uid="{00000000-0005-0000-0000-000003A50000}"/>
    <cellStyle name="Note 6 15 6 6" xfId="19776" xr:uid="{00000000-0005-0000-0000-000004A50000}"/>
    <cellStyle name="Note 6 15 7" xfId="2936" xr:uid="{00000000-0005-0000-0000-000005A50000}"/>
    <cellStyle name="Note 6 15 7 2" xfId="5447" xr:uid="{00000000-0005-0000-0000-000006A50000}"/>
    <cellStyle name="Note 6 15 7 2 2" xfId="14711" xr:uid="{00000000-0005-0000-0000-000007A50000}"/>
    <cellStyle name="Note 6 15 7 2 2 2" xfId="32146" xr:uid="{00000000-0005-0000-0000-000008A50000}"/>
    <cellStyle name="Note 6 15 7 2 2 3" xfId="46599" xr:uid="{00000000-0005-0000-0000-000009A50000}"/>
    <cellStyle name="Note 6 15 7 2 3" xfId="17172" xr:uid="{00000000-0005-0000-0000-00000AA50000}"/>
    <cellStyle name="Note 6 15 7 2 3 2" xfId="34607" xr:uid="{00000000-0005-0000-0000-00000BA50000}"/>
    <cellStyle name="Note 6 15 7 2 3 3" xfId="49060" xr:uid="{00000000-0005-0000-0000-00000CA50000}"/>
    <cellStyle name="Note 6 15 7 2 4" xfId="22883" xr:uid="{00000000-0005-0000-0000-00000DA50000}"/>
    <cellStyle name="Note 6 15 7 2 5" xfId="37336" xr:uid="{00000000-0005-0000-0000-00000EA50000}"/>
    <cellStyle name="Note 6 15 7 3" xfId="7909" xr:uid="{00000000-0005-0000-0000-00000FA50000}"/>
    <cellStyle name="Note 6 15 7 3 2" xfId="25344" xr:uid="{00000000-0005-0000-0000-000010A50000}"/>
    <cellStyle name="Note 6 15 7 3 3" xfId="39797" xr:uid="{00000000-0005-0000-0000-000011A50000}"/>
    <cellStyle name="Note 6 15 7 4" xfId="10350" xr:uid="{00000000-0005-0000-0000-000012A50000}"/>
    <cellStyle name="Note 6 15 7 4 2" xfId="27785" xr:uid="{00000000-0005-0000-0000-000013A50000}"/>
    <cellStyle name="Note 6 15 7 4 3" xfId="42238" xr:uid="{00000000-0005-0000-0000-000014A50000}"/>
    <cellStyle name="Note 6 15 7 5" xfId="12770" xr:uid="{00000000-0005-0000-0000-000015A50000}"/>
    <cellStyle name="Note 6 15 7 5 2" xfId="30205" xr:uid="{00000000-0005-0000-0000-000016A50000}"/>
    <cellStyle name="Note 6 15 7 5 3" xfId="44658" xr:uid="{00000000-0005-0000-0000-000017A50000}"/>
    <cellStyle name="Note 6 15 7 6" xfId="19777" xr:uid="{00000000-0005-0000-0000-000018A50000}"/>
    <cellStyle name="Note 6 15 8" xfId="2937" xr:uid="{00000000-0005-0000-0000-000019A50000}"/>
    <cellStyle name="Note 6 15 8 2" xfId="5448" xr:uid="{00000000-0005-0000-0000-00001AA50000}"/>
    <cellStyle name="Note 6 15 8 2 2" xfId="22884" xr:uid="{00000000-0005-0000-0000-00001BA50000}"/>
    <cellStyle name="Note 6 15 8 2 3" xfId="37337" xr:uid="{00000000-0005-0000-0000-00001CA50000}"/>
    <cellStyle name="Note 6 15 8 3" xfId="7910" xr:uid="{00000000-0005-0000-0000-00001DA50000}"/>
    <cellStyle name="Note 6 15 8 3 2" xfId="25345" xr:uid="{00000000-0005-0000-0000-00001EA50000}"/>
    <cellStyle name="Note 6 15 8 3 3" xfId="39798" xr:uid="{00000000-0005-0000-0000-00001FA50000}"/>
    <cellStyle name="Note 6 15 8 4" xfId="10351" xr:uid="{00000000-0005-0000-0000-000020A50000}"/>
    <cellStyle name="Note 6 15 8 4 2" xfId="27786" xr:uid="{00000000-0005-0000-0000-000021A50000}"/>
    <cellStyle name="Note 6 15 8 4 3" xfId="42239" xr:uid="{00000000-0005-0000-0000-000022A50000}"/>
    <cellStyle name="Note 6 15 8 5" xfId="12771" xr:uid="{00000000-0005-0000-0000-000023A50000}"/>
    <cellStyle name="Note 6 15 8 5 2" xfId="30206" xr:uid="{00000000-0005-0000-0000-000024A50000}"/>
    <cellStyle name="Note 6 15 8 5 3" xfId="44659" xr:uid="{00000000-0005-0000-0000-000025A50000}"/>
    <cellStyle name="Note 6 15 8 6" xfId="15504" xr:uid="{00000000-0005-0000-0000-000026A50000}"/>
    <cellStyle name="Note 6 15 8 6 2" xfId="32939" xr:uid="{00000000-0005-0000-0000-000027A50000}"/>
    <cellStyle name="Note 6 15 8 6 3" xfId="47392" xr:uid="{00000000-0005-0000-0000-000028A50000}"/>
    <cellStyle name="Note 6 15 8 7" xfId="19778" xr:uid="{00000000-0005-0000-0000-000029A50000}"/>
    <cellStyle name="Note 6 15 8 8" xfId="20666" xr:uid="{00000000-0005-0000-0000-00002AA50000}"/>
    <cellStyle name="Note 6 15 9" xfId="5429" xr:uid="{00000000-0005-0000-0000-00002BA50000}"/>
    <cellStyle name="Note 6 15 9 2" xfId="14697" xr:uid="{00000000-0005-0000-0000-00002CA50000}"/>
    <cellStyle name="Note 6 15 9 2 2" xfId="32132" xr:uid="{00000000-0005-0000-0000-00002DA50000}"/>
    <cellStyle name="Note 6 15 9 2 3" xfId="46585" xr:uid="{00000000-0005-0000-0000-00002EA50000}"/>
    <cellStyle name="Note 6 15 9 3" xfId="17158" xr:uid="{00000000-0005-0000-0000-00002FA50000}"/>
    <cellStyle name="Note 6 15 9 3 2" xfId="34593" xr:uid="{00000000-0005-0000-0000-000030A50000}"/>
    <cellStyle name="Note 6 15 9 3 3" xfId="49046" xr:uid="{00000000-0005-0000-0000-000031A50000}"/>
    <cellStyle name="Note 6 15 9 4" xfId="22865" xr:uid="{00000000-0005-0000-0000-000032A50000}"/>
    <cellStyle name="Note 6 15 9 5" xfId="37318" xr:uid="{00000000-0005-0000-0000-000033A50000}"/>
    <cellStyle name="Note 6 16" xfId="2938" xr:uid="{00000000-0005-0000-0000-000034A50000}"/>
    <cellStyle name="Note 6 16 10" xfId="7911" xr:uid="{00000000-0005-0000-0000-000035A50000}"/>
    <cellStyle name="Note 6 16 10 2" xfId="25346" xr:uid="{00000000-0005-0000-0000-000036A50000}"/>
    <cellStyle name="Note 6 16 10 3" xfId="39799" xr:uid="{00000000-0005-0000-0000-000037A50000}"/>
    <cellStyle name="Note 6 16 11" xfId="10352" xr:uid="{00000000-0005-0000-0000-000038A50000}"/>
    <cellStyle name="Note 6 16 11 2" xfId="27787" xr:uid="{00000000-0005-0000-0000-000039A50000}"/>
    <cellStyle name="Note 6 16 11 3" xfId="42240" xr:uid="{00000000-0005-0000-0000-00003AA50000}"/>
    <cellStyle name="Note 6 16 12" xfId="12772" xr:uid="{00000000-0005-0000-0000-00003BA50000}"/>
    <cellStyle name="Note 6 16 12 2" xfId="30207" xr:uid="{00000000-0005-0000-0000-00003CA50000}"/>
    <cellStyle name="Note 6 16 12 3" xfId="44660" xr:uid="{00000000-0005-0000-0000-00003DA50000}"/>
    <cellStyle name="Note 6 16 13" xfId="19779" xr:uid="{00000000-0005-0000-0000-00003EA50000}"/>
    <cellStyle name="Note 6 16 2" xfId="2939" xr:uid="{00000000-0005-0000-0000-00003FA50000}"/>
    <cellStyle name="Note 6 16 2 2" xfId="2940" xr:uid="{00000000-0005-0000-0000-000040A50000}"/>
    <cellStyle name="Note 6 16 2 2 2" xfId="5451" xr:uid="{00000000-0005-0000-0000-000041A50000}"/>
    <cellStyle name="Note 6 16 2 2 2 2" xfId="14714" xr:uid="{00000000-0005-0000-0000-000042A50000}"/>
    <cellStyle name="Note 6 16 2 2 2 2 2" xfId="32149" xr:uid="{00000000-0005-0000-0000-000043A50000}"/>
    <cellStyle name="Note 6 16 2 2 2 2 3" xfId="46602" xr:uid="{00000000-0005-0000-0000-000044A50000}"/>
    <cellStyle name="Note 6 16 2 2 2 3" xfId="17175" xr:uid="{00000000-0005-0000-0000-000045A50000}"/>
    <cellStyle name="Note 6 16 2 2 2 3 2" xfId="34610" xr:uid="{00000000-0005-0000-0000-000046A50000}"/>
    <cellStyle name="Note 6 16 2 2 2 3 3" xfId="49063" xr:uid="{00000000-0005-0000-0000-000047A50000}"/>
    <cellStyle name="Note 6 16 2 2 2 4" xfId="22887" xr:uid="{00000000-0005-0000-0000-000048A50000}"/>
    <cellStyle name="Note 6 16 2 2 2 5" xfId="37340" xr:uid="{00000000-0005-0000-0000-000049A50000}"/>
    <cellStyle name="Note 6 16 2 2 3" xfId="7913" xr:uid="{00000000-0005-0000-0000-00004AA50000}"/>
    <cellStyle name="Note 6 16 2 2 3 2" xfId="25348" xr:uid="{00000000-0005-0000-0000-00004BA50000}"/>
    <cellStyle name="Note 6 16 2 2 3 3" xfId="39801" xr:uid="{00000000-0005-0000-0000-00004CA50000}"/>
    <cellStyle name="Note 6 16 2 2 4" xfId="10354" xr:uid="{00000000-0005-0000-0000-00004DA50000}"/>
    <cellStyle name="Note 6 16 2 2 4 2" xfId="27789" xr:uid="{00000000-0005-0000-0000-00004EA50000}"/>
    <cellStyle name="Note 6 16 2 2 4 3" xfId="42242" xr:uid="{00000000-0005-0000-0000-00004FA50000}"/>
    <cellStyle name="Note 6 16 2 2 5" xfId="12774" xr:uid="{00000000-0005-0000-0000-000050A50000}"/>
    <cellStyle name="Note 6 16 2 2 5 2" xfId="30209" xr:uid="{00000000-0005-0000-0000-000051A50000}"/>
    <cellStyle name="Note 6 16 2 2 5 3" xfId="44662" xr:uid="{00000000-0005-0000-0000-000052A50000}"/>
    <cellStyle name="Note 6 16 2 2 6" xfId="19781" xr:uid="{00000000-0005-0000-0000-000053A50000}"/>
    <cellStyle name="Note 6 16 2 3" xfId="2941" xr:uid="{00000000-0005-0000-0000-000054A50000}"/>
    <cellStyle name="Note 6 16 2 3 2" xfId="5452" xr:uid="{00000000-0005-0000-0000-000055A50000}"/>
    <cellStyle name="Note 6 16 2 3 2 2" xfId="14715" xr:uid="{00000000-0005-0000-0000-000056A50000}"/>
    <cellStyle name="Note 6 16 2 3 2 2 2" xfId="32150" xr:uid="{00000000-0005-0000-0000-000057A50000}"/>
    <cellStyle name="Note 6 16 2 3 2 2 3" xfId="46603" xr:uid="{00000000-0005-0000-0000-000058A50000}"/>
    <cellStyle name="Note 6 16 2 3 2 3" xfId="17176" xr:uid="{00000000-0005-0000-0000-000059A50000}"/>
    <cellStyle name="Note 6 16 2 3 2 3 2" xfId="34611" xr:uid="{00000000-0005-0000-0000-00005AA50000}"/>
    <cellStyle name="Note 6 16 2 3 2 3 3" xfId="49064" xr:uid="{00000000-0005-0000-0000-00005BA50000}"/>
    <cellStyle name="Note 6 16 2 3 2 4" xfId="22888" xr:uid="{00000000-0005-0000-0000-00005CA50000}"/>
    <cellStyle name="Note 6 16 2 3 2 5" xfId="37341" xr:uid="{00000000-0005-0000-0000-00005DA50000}"/>
    <cellStyle name="Note 6 16 2 3 3" xfId="7914" xr:uid="{00000000-0005-0000-0000-00005EA50000}"/>
    <cellStyle name="Note 6 16 2 3 3 2" xfId="25349" xr:uid="{00000000-0005-0000-0000-00005FA50000}"/>
    <cellStyle name="Note 6 16 2 3 3 3" xfId="39802" xr:uid="{00000000-0005-0000-0000-000060A50000}"/>
    <cellStyle name="Note 6 16 2 3 4" xfId="10355" xr:uid="{00000000-0005-0000-0000-000061A50000}"/>
    <cellStyle name="Note 6 16 2 3 4 2" xfId="27790" xr:uid="{00000000-0005-0000-0000-000062A50000}"/>
    <cellStyle name="Note 6 16 2 3 4 3" xfId="42243" xr:uid="{00000000-0005-0000-0000-000063A50000}"/>
    <cellStyle name="Note 6 16 2 3 5" xfId="12775" xr:uid="{00000000-0005-0000-0000-000064A50000}"/>
    <cellStyle name="Note 6 16 2 3 5 2" xfId="30210" xr:uid="{00000000-0005-0000-0000-000065A50000}"/>
    <cellStyle name="Note 6 16 2 3 5 3" xfId="44663" xr:uid="{00000000-0005-0000-0000-000066A50000}"/>
    <cellStyle name="Note 6 16 2 3 6" xfId="19782" xr:uid="{00000000-0005-0000-0000-000067A50000}"/>
    <cellStyle name="Note 6 16 2 4" xfId="2942" xr:uid="{00000000-0005-0000-0000-000068A50000}"/>
    <cellStyle name="Note 6 16 2 4 2" xfId="5453" xr:uid="{00000000-0005-0000-0000-000069A50000}"/>
    <cellStyle name="Note 6 16 2 4 2 2" xfId="22889" xr:uid="{00000000-0005-0000-0000-00006AA50000}"/>
    <cellStyle name="Note 6 16 2 4 2 3" xfId="37342" xr:uid="{00000000-0005-0000-0000-00006BA50000}"/>
    <cellStyle name="Note 6 16 2 4 3" xfId="7915" xr:uid="{00000000-0005-0000-0000-00006CA50000}"/>
    <cellStyle name="Note 6 16 2 4 3 2" xfId="25350" xr:uid="{00000000-0005-0000-0000-00006DA50000}"/>
    <cellStyle name="Note 6 16 2 4 3 3" xfId="39803" xr:uid="{00000000-0005-0000-0000-00006EA50000}"/>
    <cellStyle name="Note 6 16 2 4 4" xfId="10356" xr:uid="{00000000-0005-0000-0000-00006FA50000}"/>
    <cellStyle name="Note 6 16 2 4 4 2" xfId="27791" xr:uid="{00000000-0005-0000-0000-000070A50000}"/>
    <cellStyle name="Note 6 16 2 4 4 3" xfId="42244" xr:uid="{00000000-0005-0000-0000-000071A50000}"/>
    <cellStyle name="Note 6 16 2 4 5" xfId="12776" xr:uid="{00000000-0005-0000-0000-000072A50000}"/>
    <cellStyle name="Note 6 16 2 4 5 2" xfId="30211" xr:uid="{00000000-0005-0000-0000-000073A50000}"/>
    <cellStyle name="Note 6 16 2 4 5 3" xfId="44664" xr:uid="{00000000-0005-0000-0000-000074A50000}"/>
    <cellStyle name="Note 6 16 2 4 6" xfId="15505" xr:uid="{00000000-0005-0000-0000-000075A50000}"/>
    <cellStyle name="Note 6 16 2 4 6 2" xfId="32940" xr:uid="{00000000-0005-0000-0000-000076A50000}"/>
    <cellStyle name="Note 6 16 2 4 6 3" xfId="47393" xr:uid="{00000000-0005-0000-0000-000077A50000}"/>
    <cellStyle name="Note 6 16 2 4 7" xfId="19783" xr:uid="{00000000-0005-0000-0000-000078A50000}"/>
    <cellStyle name="Note 6 16 2 4 8" xfId="20667" xr:uid="{00000000-0005-0000-0000-000079A50000}"/>
    <cellStyle name="Note 6 16 2 5" xfId="5450" xr:uid="{00000000-0005-0000-0000-00007AA50000}"/>
    <cellStyle name="Note 6 16 2 5 2" xfId="14713" xr:uid="{00000000-0005-0000-0000-00007BA50000}"/>
    <cellStyle name="Note 6 16 2 5 2 2" xfId="32148" xr:uid="{00000000-0005-0000-0000-00007CA50000}"/>
    <cellStyle name="Note 6 16 2 5 2 3" xfId="46601" xr:uid="{00000000-0005-0000-0000-00007DA50000}"/>
    <cellStyle name="Note 6 16 2 5 3" xfId="17174" xr:uid="{00000000-0005-0000-0000-00007EA50000}"/>
    <cellStyle name="Note 6 16 2 5 3 2" xfId="34609" xr:uid="{00000000-0005-0000-0000-00007FA50000}"/>
    <cellStyle name="Note 6 16 2 5 3 3" xfId="49062" xr:uid="{00000000-0005-0000-0000-000080A50000}"/>
    <cellStyle name="Note 6 16 2 5 4" xfId="22886" xr:uid="{00000000-0005-0000-0000-000081A50000}"/>
    <cellStyle name="Note 6 16 2 5 5" xfId="37339" xr:uid="{00000000-0005-0000-0000-000082A50000}"/>
    <cellStyle name="Note 6 16 2 6" xfId="7912" xr:uid="{00000000-0005-0000-0000-000083A50000}"/>
    <cellStyle name="Note 6 16 2 6 2" xfId="25347" xr:uid="{00000000-0005-0000-0000-000084A50000}"/>
    <cellStyle name="Note 6 16 2 6 3" xfId="39800" xr:uid="{00000000-0005-0000-0000-000085A50000}"/>
    <cellStyle name="Note 6 16 2 7" xfId="10353" xr:uid="{00000000-0005-0000-0000-000086A50000}"/>
    <cellStyle name="Note 6 16 2 7 2" xfId="27788" xr:uid="{00000000-0005-0000-0000-000087A50000}"/>
    <cellStyle name="Note 6 16 2 7 3" xfId="42241" xr:uid="{00000000-0005-0000-0000-000088A50000}"/>
    <cellStyle name="Note 6 16 2 8" xfId="12773" xr:uid="{00000000-0005-0000-0000-000089A50000}"/>
    <cellStyle name="Note 6 16 2 8 2" xfId="30208" xr:uid="{00000000-0005-0000-0000-00008AA50000}"/>
    <cellStyle name="Note 6 16 2 8 3" xfId="44661" xr:uid="{00000000-0005-0000-0000-00008BA50000}"/>
    <cellStyle name="Note 6 16 2 9" xfId="19780" xr:uid="{00000000-0005-0000-0000-00008CA50000}"/>
    <cellStyle name="Note 6 16 3" xfId="2943" xr:uid="{00000000-0005-0000-0000-00008DA50000}"/>
    <cellStyle name="Note 6 16 3 2" xfId="2944" xr:uid="{00000000-0005-0000-0000-00008EA50000}"/>
    <cellStyle name="Note 6 16 3 2 2" xfId="5455" xr:uid="{00000000-0005-0000-0000-00008FA50000}"/>
    <cellStyle name="Note 6 16 3 2 2 2" xfId="14717" xr:uid="{00000000-0005-0000-0000-000090A50000}"/>
    <cellStyle name="Note 6 16 3 2 2 2 2" xfId="32152" xr:uid="{00000000-0005-0000-0000-000091A50000}"/>
    <cellStyle name="Note 6 16 3 2 2 2 3" xfId="46605" xr:uid="{00000000-0005-0000-0000-000092A50000}"/>
    <cellStyle name="Note 6 16 3 2 2 3" xfId="17178" xr:uid="{00000000-0005-0000-0000-000093A50000}"/>
    <cellStyle name="Note 6 16 3 2 2 3 2" xfId="34613" xr:uid="{00000000-0005-0000-0000-000094A50000}"/>
    <cellStyle name="Note 6 16 3 2 2 3 3" xfId="49066" xr:uid="{00000000-0005-0000-0000-000095A50000}"/>
    <cellStyle name="Note 6 16 3 2 2 4" xfId="22891" xr:uid="{00000000-0005-0000-0000-000096A50000}"/>
    <cellStyle name="Note 6 16 3 2 2 5" xfId="37344" xr:uid="{00000000-0005-0000-0000-000097A50000}"/>
    <cellStyle name="Note 6 16 3 2 3" xfId="7917" xr:uid="{00000000-0005-0000-0000-000098A50000}"/>
    <cellStyle name="Note 6 16 3 2 3 2" xfId="25352" xr:uid="{00000000-0005-0000-0000-000099A50000}"/>
    <cellStyle name="Note 6 16 3 2 3 3" xfId="39805" xr:uid="{00000000-0005-0000-0000-00009AA50000}"/>
    <cellStyle name="Note 6 16 3 2 4" xfId="10358" xr:uid="{00000000-0005-0000-0000-00009BA50000}"/>
    <cellStyle name="Note 6 16 3 2 4 2" xfId="27793" xr:uid="{00000000-0005-0000-0000-00009CA50000}"/>
    <cellStyle name="Note 6 16 3 2 4 3" xfId="42246" xr:uid="{00000000-0005-0000-0000-00009DA50000}"/>
    <cellStyle name="Note 6 16 3 2 5" xfId="12778" xr:uid="{00000000-0005-0000-0000-00009EA50000}"/>
    <cellStyle name="Note 6 16 3 2 5 2" xfId="30213" xr:uid="{00000000-0005-0000-0000-00009FA50000}"/>
    <cellStyle name="Note 6 16 3 2 5 3" xfId="44666" xr:uid="{00000000-0005-0000-0000-0000A0A50000}"/>
    <cellStyle name="Note 6 16 3 2 6" xfId="19785" xr:uid="{00000000-0005-0000-0000-0000A1A50000}"/>
    <cellStyle name="Note 6 16 3 3" xfId="2945" xr:uid="{00000000-0005-0000-0000-0000A2A50000}"/>
    <cellStyle name="Note 6 16 3 3 2" xfId="5456" xr:uid="{00000000-0005-0000-0000-0000A3A50000}"/>
    <cellStyle name="Note 6 16 3 3 2 2" xfId="14718" xr:uid="{00000000-0005-0000-0000-0000A4A50000}"/>
    <cellStyle name="Note 6 16 3 3 2 2 2" xfId="32153" xr:uid="{00000000-0005-0000-0000-0000A5A50000}"/>
    <cellStyle name="Note 6 16 3 3 2 2 3" xfId="46606" xr:uid="{00000000-0005-0000-0000-0000A6A50000}"/>
    <cellStyle name="Note 6 16 3 3 2 3" xfId="17179" xr:uid="{00000000-0005-0000-0000-0000A7A50000}"/>
    <cellStyle name="Note 6 16 3 3 2 3 2" xfId="34614" xr:uid="{00000000-0005-0000-0000-0000A8A50000}"/>
    <cellStyle name="Note 6 16 3 3 2 3 3" xfId="49067" xr:uid="{00000000-0005-0000-0000-0000A9A50000}"/>
    <cellStyle name="Note 6 16 3 3 2 4" xfId="22892" xr:uid="{00000000-0005-0000-0000-0000AAA50000}"/>
    <cellStyle name="Note 6 16 3 3 2 5" xfId="37345" xr:uid="{00000000-0005-0000-0000-0000ABA50000}"/>
    <cellStyle name="Note 6 16 3 3 3" xfId="7918" xr:uid="{00000000-0005-0000-0000-0000ACA50000}"/>
    <cellStyle name="Note 6 16 3 3 3 2" xfId="25353" xr:uid="{00000000-0005-0000-0000-0000ADA50000}"/>
    <cellStyle name="Note 6 16 3 3 3 3" xfId="39806" xr:uid="{00000000-0005-0000-0000-0000AEA50000}"/>
    <cellStyle name="Note 6 16 3 3 4" xfId="10359" xr:uid="{00000000-0005-0000-0000-0000AFA50000}"/>
    <cellStyle name="Note 6 16 3 3 4 2" xfId="27794" xr:uid="{00000000-0005-0000-0000-0000B0A50000}"/>
    <cellStyle name="Note 6 16 3 3 4 3" xfId="42247" xr:uid="{00000000-0005-0000-0000-0000B1A50000}"/>
    <cellStyle name="Note 6 16 3 3 5" xfId="12779" xr:uid="{00000000-0005-0000-0000-0000B2A50000}"/>
    <cellStyle name="Note 6 16 3 3 5 2" xfId="30214" xr:uid="{00000000-0005-0000-0000-0000B3A50000}"/>
    <cellStyle name="Note 6 16 3 3 5 3" xfId="44667" xr:uid="{00000000-0005-0000-0000-0000B4A50000}"/>
    <cellStyle name="Note 6 16 3 3 6" xfId="19786" xr:uid="{00000000-0005-0000-0000-0000B5A50000}"/>
    <cellStyle name="Note 6 16 3 4" xfId="2946" xr:uid="{00000000-0005-0000-0000-0000B6A50000}"/>
    <cellStyle name="Note 6 16 3 4 2" xfId="5457" xr:uid="{00000000-0005-0000-0000-0000B7A50000}"/>
    <cellStyle name="Note 6 16 3 4 2 2" xfId="22893" xr:uid="{00000000-0005-0000-0000-0000B8A50000}"/>
    <cellStyle name="Note 6 16 3 4 2 3" xfId="37346" xr:uid="{00000000-0005-0000-0000-0000B9A50000}"/>
    <cellStyle name="Note 6 16 3 4 3" xfId="7919" xr:uid="{00000000-0005-0000-0000-0000BAA50000}"/>
    <cellStyle name="Note 6 16 3 4 3 2" xfId="25354" xr:uid="{00000000-0005-0000-0000-0000BBA50000}"/>
    <cellStyle name="Note 6 16 3 4 3 3" xfId="39807" xr:uid="{00000000-0005-0000-0000-0000BCA50000}"/>
    <cellStyle name="Note 6 16 3 4 4" xfId="10360" xr:uid="{00000000-0005-0000-0000-0000BDA50000}"/>
    <cellStyle name="Note 6 16 3 4 4 2" xfId="27795" xr:uid="{00000000-0005-0000-0000-0000BEA50000}"/>
    <cellStyle name="Note 6 16 3 4 4 3" xfId="42248" xr:uid="{00000000-0005-0000-0000-0000BFA50000}"/>
    <cellStyle name="Note 6 16 3 4 5" xfId="12780" xr:uid="{00000000-0005-0000-0000-0000C0A50000}"/>
    <cellStyle name="Note 6 16 3 4 5 2" xfId="30215" xr:uid="{00000000-0005-0000-0000-0000C1A50000}"/>
    <cellStyle name="Note 6 16 3 4 5 3" xfId="44668" xr:uid="{00000000-0005-0000-0000-0000C2A50000}"/>
    <cellStyle name="Note 6 16 3 4 6" xfId="15506" xr:uid="{00000000-0005-0000-0000-0000C3A50000}"/>
    <cellStyle name="Note 6 16 3 4 6 2" xfId="32941" xr:uid="{00000000-0005-0000-0000-0000C4A50000}"/>
    <cellStyle name="Note 6 16 3 4 6 3" xfId="47394" xr:uid="{00000000-0005-0000-0000-0000C5A50000}"/>
    <cellStyle name="Note 6 16 3 4 7" xfId="19787" xr:uid="{00000000-0005-0000-0000-0000C6A50000}"/>
    <cellStyle name="Note 6 16 3 4 8" xfId="20668" xr:uid="{00000000-0005-0000-0000-0000C7A50000}"/>
    <cellStyle name="Note 6 16 3 5" xfId="5454" xr:uid="{00000000-0005-0000-0000-0000C8A50000}"/>
    <cellStyle name="Note 6 16 3 5 2" xfId="14716" xr:uid="{00000000-0005-0000-0000-0000C9A50000}"/>
    <cellStyle name="Note 6 16 3 5 2 2" xfId="32151" xr:uid="{00000000-0005-0000-0000-0000CAA50000}"/>
    <cellStyle name="Note 6 16 3 5 2 3" xfId="46604" xr:uid="{00000000-0005-0000-0000-0000CBA50000}"/>
    <cellStyle name="Note 6 16 3 5 3" xfId="17177" xr:uid="{00000000-0005-0000-0000-0000CCA50000}"/>
    <cellStyle name="Note 6 16 3 5 3 2" xfId="34612" xr:uid="{00000000-0005-0000-0000-0000CDA50000}"/>
    <cellStyle name="Note 6 16 3 5 3 3" xfId="49065" xr:uid="{00000000-0005-0000-0000-0000CEA50000}"/>
    <cellStyle name="Note 6 16 3 5 4" xfId="22890" xr:uid="{00000000-0005-0000-0000-0000CFA50000}"/>
    <cellStyle name="Note 6 16 3 5 5" xfId="37343" xr:uid="{00000000-0005-0000-0000-0000D0A50000}"/>
    <cellStyle name="Note 6 16 3 6" xfId="7916" xr:uid="{00000000-0005-0000-0000-0000D1A50000}"/>
    <cellStyle name="Note 6 16 3 6 2" xfId="25351" xr:uid="{00000000-0005-0000-0000-0000D2A50000}"/>
    <cellStyle name="Note 6 16 3 6 3" xfId="39804" xr:uid="{00000000-0005-0000-0000-0000D3A50000}"/>
    <cellStyle name="Note 6 16 3 7" xfId="10357" xr:uid="{00000000-0005-0000-0000-0000D4A50000}"/>
    <cellStyle name="Note 6 16 3 7 2" xfId="27792" xr:uid="{00000000-0005-0000-0000-0000D5A50000}"/>
    <cellStyle name="Note 6 16 3 7 3" xfId="42245" xr:uid="{00000000-0005-0000-0000-0000D6A50000}"/>
    <cellStyle name="Note 6 16 3 8" xfId="12777" xr:uid="{00000000-0005-0000-0000-0000D7A50000}"/>
    <cellStyle name="Note 6 16 3 8 2" xfId="30212" xr:uid="{00000000-0005-0000-0000-0000D8A50000}"/>
    <cellStyle name="Note 6 16 3 8 3" xfId="44665" xr:uid="{00000000-0005-0000-0000-0000D9A50000}"/>
    <cellStyle name="Note 6 16 3 9" xfId="19784" xr:uid="{00000000-0005-0000-0000-0000DAA50000}"/>
    <cellStyle name="Note 6 16 4" xfId="2947" xr:uid="{00000000-0005-0000-0000-0000DBA50000}"/>
    <cellStyle name="Note 6 16 4 2" xfId="2948" xr:uid="{00000000-0005-0000-0000-0000DCA50000}"/>
    <cellStyle name="Note 6 16 4 2 2" xfId="5459" xr:uid="{00000000-0005-0000-0000-0000DDA50000}"/>
    <cellStyle name="Note 6 16 4 2 2 2" xfId="14720" xr:uid="{00000000-0005-0000-0000-0000DEA50000}"/>
    <cellStyle name="Note 6 16 4 2 2 2 2" xfId="32155" xr:uid="{00000000-0005-0000-0000-0000DFA50000}"/>
    <cellStyle name="Note 6 16 4 2 2 2 3" xfId="46608" xr:uid="{00000000-0005-0000-0000-0000E0A50000}"/>
    <cellStyle name="Note 6 16 4 2 2 3" xfId="17181" xr:uid="{00000000-0005-0000-0000-0000E1A50000}"/>
    <cellStyle name="Note 6 16 4 2 2 3 2" xfId="34616" xr:uid="{00000000-0005-0000-0000-0000E2A50000}"/>
    <cellStyle name="Note 6 16 4 2 2 3 3" xfId="49069" xr:uid="{00000000-0005-0000-0000-0000E3A50000}"/>
    <cellStyle name="Note 6 16 4 2 2 4" xfId="22895" xr:uid="{00000000-0005-0000-0000-0000E4A50000}"/>
    <cellStyle name="Note 6 16 4 2 2 5" xfId="37348" xr:uid="{00000000-0005-0000-0000-0000E5A50000}"/>
    <cellStyle name="Note 6 16 4 2 3" xfId="7921" xr:uid="{00000000-0005-0000-0000-0000E6A50000}"/>
    <cellStyle name="Note 6 16 4 2 3 2" xfId="25356" xr:uid="{00000000-0005-0000-0000-0000E7A50000}"/>
    <cellStyle name="Note 6 16 4 2 3 3" xfId="39809" xr:uid="{00000000-0005-0000-0000-0000E8A50000}"/>
    <cellStyle name="Note 6 16 4 2 4" xfId="10362" xr:uid="{00000000-0005-0000-0000-0000E9A50000}"/>
    <cellStyle name="Note 6 16 4 2 4 2" xfId="27797" xr:uid="{00000000-0005-0000-0000-0000EAA50000}"/>
    <cellStyle name="Note 6 16 4 2 4 3" xfId="42250" xr:uid="{00000000-0005-0000-0000-0000EBA50000}"/>
    <cellStyle name="Note 6 16 4 2 5" xfId="12782" xr:uid="{00000000-0005-0000-0000-0000ECA50000}"/>
    <cellStyle name="Note 6 16 4 2 5 2" xfId="30217" xr:uid="{00000000-0005-0000-0000-0000EDA50000}"/>
    <cellStyle name="Note 6 16 4 2 5 3" xfId="44670" xr:uid="{00000000-0005-0000-0000-0000EEA50000}"/>
    <cellStyle name="Note 6 16 4 2 6" xfId="19789" xr:uid="{00000000-0005-0000-0000-0000EFA50000}"/>
    <cellStyle name="Note 6 16 4 3" xfId="2949" xr:uid="{00000000-0005-0000-0000-0000F0A50000}"/>
    <cellStyle name="Note 6 16 4 3 2" xfId="5460" xr:uid="{00000000-0005-0000-0000-0000F1A50000}"/>
    <cellStyle name="Note 6 16 4 3 2 2" xfId="14721" xr:uid="{00000000-0005-0000-0000-0000F2A50000}"/>
    <cellStyle name="Note 6 16 4 3 2 2 2" xfId="32156" xr:uid="{00000000-0005-0000-0000-0000F3A50000}"/>
    <cellStyle name="Note 6 16 4 3 2 2 3" xfId="46609" xr:uid="{00000000-0005-0000-0000-0000F4A50000}"/>
    <cellStyle name="Note 6 16 4 3 2 3" xfId="17182" xr:uid="{00000000-0005-0000-0000-0000F5A50000}"/>
    <cellStyle name="Note 6 16 4 3 2 3 2" xfId="34617" xr:uid="{00000000-0005-0000-0000-0000F6A50000}"/>
    <cellStyle name="Note 6 16 4 3 2 3 3" xfId="49070" xr:uid="{00000000-0005-0000-0000-0000F7A50000}"/>
    <cellStyle name="Note 6 16 4 3 2 4" xfId="22896" xr:uid="{00000000-0005-0000-0000-0000F8A50000}"/>
    <cellStyle name="Note 6 16 4 3 2 5" xfId="37349" xr:uid="{00000000-0005-0000-0000-0000F9A50000}"/>
    <cellStyle name="Note 6 16 4 3 3" xfId="7922" xr:uid="{00000000-0005-0000-0000-0000FAA50000}"/>
    <cellStyle name="Note 6 16 4 3 3 2" xfId="25357" xr:uid="{00000000-0005-0000-0000-0000FBA50000}"/>
    <cellStyle name="Note 6 16 4 3 3 3" xfId="39810" xr:uid="{00000000-0005-0000-0000-0000FCA50000}"/>
    <cellStyle name="Note 6 16 4 3 4" xfId="10363" xr:uid="{00000000-0005-0000-0000-0000FDA50000}"/>
    <cellStyle name="Note 6 16 4 3 4 2" xfId="27798" xr:uid="{00000000-0005-0000-0000-0000FEA50000}"/>
    <cellStyle name="Note 6 16 4 3 4 3" xfId="42251" xr:uid="{00000000-0005-0000-0000-0000FFA50000}"/>
    <cellStyle name="Note 6 16 4 3 5" xfId="12783" xr:uid="{00000000-0005-0000-0000-000000A60000}"/>
    <cellStyle name="Note 6 16 4 3 5 2" xfId="30218" xr:uid="{00000000-0005-0000-0000-000001A60000}"/>
    <cellStyle name="Note 6 16 4 3 5 3" xfId="44671" xr:uid="{00000000-0005-0000-0000-000002A60000}"/>
    <cellStyle name="Note 6 16 4 3 6" xfId="19790" xr:uid="{00000000-0005-0000-0000-000003A60000}"/>
    <cellStyle name="Note 6 16 4 4" xfId="2950" xr:uid="{00000000-0005-0000-0000-000004A60000}"/>
    <cellStyle name="Note 6 16 4 4 2" xfId="5461" xr:uid="{00000000-0005-0000-0000-000005A60000}"/>
    <cellStyle name="Note 6 16 4 4 2 2" xfId="22897" xr:uid="{00000000-0005-0000-0000-000006A60000}"/>
    <cellStyle name="Note 6 16 4 4 2 3" xfId="37350" xr:uid="{00000000-0005-0000-0000-000007A60000}"/>
    <cellStyle name="Note 6 16 4 4 3" xfId="7923" xr:uid="{00000000-0005-0000-0000-000008A60000}"/>
    <cellStyle name="Note 6 16 4 4 3 2" xfId="25358" xr:uid="{00000000-0005-0000-0000-000009A60000}"/>
    <cellStyle name="Note 6 16 4 4 3 3" xfId="39811" xr:uid="{00000000-0005-0000-0000-00000AA60000}"/>
    <cellStyle name="Note 6 16 4 4 4" xfId="10364" xr:uid="{00000000-0005-0000-0000-00000BA60000}"/>
    <cellStyle name="Note 6 16 4 4 4 2" xfId="27799" xr:uid="{00000000-0005-0000-0000-00000CA60000}"/>
    <cellStyle name="Note 6 16 4 4 4 3" xfId="42252" xr:uid="{00000000-0005-0000-0000-00000DA60000}"/>
    <cellStyle name="Note 6 16 4 4 5" xfId="12784" xr:uid="{00000000-0005-0000-0000-00000EA60000}"/>
    <cellStyle name="Note 6 16 4 4 5 2" xfId="30219" xr:uid="{00000000-0005-0000-0000-00000FA60000}"/>
    <cellStyle name="Note 6 16 4 4 5 3" xfId="44672" xr:uid="{00000000-0005-0000-0000-000010A60000}"/>
    <cellStyle name="Note 6 16 4 4 6" xfId="15507" xr:uid="{00000000-0005-0000-0000-000011A60000}"/>
    <cellStyle name="Note 6 16 4 4 6 2" xfId="32942" xr:uid="{00000000-0005-0000-0000-000012A60000}"/>
    <cellStyle name="Note 6 16 4 4 6 3" xfId="47395" xr:uid="{00000000-0005-0000-0000-000013A60000}"/>
    <cellStyle name="Note 6 16 4 4 7" xfId="19791" xr:uid="{00000000-0005-0000-0000-000014A60000}"/>
    <cellStyle name="Note 6 16 4 4 8" xfId="20669" xr:uid="{00000000-0005-0000-0000-000015A60000}"/>
    <cellStyle name="Note 6 16 4 5" xfId="5458" xr:uid="{00000000-0005-0000-0000-000016A60000}"/>
    <cellStyle name="Note 6 16 4 5 2" xfId="14719" xr:uid="{00000000-0005-0000-0000-000017A60000}"/>
    <cellStyle name="Note 6 16 4 5 2 2" xfId="32154" xr:uid="{00000000-0005-0000-0000-000018A60000}"/>
    <cellStyle name="Note 6 16 4 5 2 3" xfId="46607" xr:uid="{00000000-0005-0000-0000-000019A60000}"/>
    <cellStyle name="Note 6 16 4 5 3" xfId="17180" xr:uid="{00000000-0005-0000-0000-00001AA60000}"/>
    <cellStyle name="Note 6 16 4 5 3 2" xfId="34615" xr:uid="{00000000-0005-0000-0000-00001BA60000}"/>
    <cellStyle name="Note 6 16 4 5 3 3" xfId="49068" xr:uid="{00000000-0005-0000-0000-00001CA60000}"/>
    <cellStyle name="Note 6 16 4 5 4" xfId="22894" xr:uid="{00000000-0005-0000-0000-00001DA60000}"/>
    <cellStyle name="Note 6 16 4 5 5" xfId="37347" xr:uid="{00000000-0005-0000-0000-00001EA60000}"/>
    <cellStyle name="Note 6 16 4 6" xfId="7920" xr:uid="{00000000-0005-0000-0000-00001FA60000}"/>
    <cellStyle name="Note 6 16 4 6 2" xfId="25355" xr:uid="{00000000-0005-0000-0000-000020A60000}"/>
    <cellStyle name="Note 6 16 4 6 3" xfId="39808" xr:uid="{00000000-0005-0000-0000-000021A60000}"/>
    <cellStyle name="Note 6 16 4 7" xfId="10361" xr:uid="{00000000-0005-0000-0000-000022A60000}"/>
    <cellStyle name="Note 6 16 4 7 2" xfId="27796" xr:uid="{00000000-0005-0000-0000-000023A60000}"/>
    <cellStyle name="Note 6 16 4 7 3" xfId="42249" xr:uid="{00000000-0005-0000-0000-000024A60000}"/>
    <cellStyle name="Note 6 16 4 8" xfId="12781" xr:uid="{00000000-0005-0000-0000-000025A60000}"/>
    <cellStyle name="Note 6 16 4 8 2" xfId="30216" xr:uid="{00000000-0005-0000-0000-000026A60000}"/>
    <cellStyle name="Note 6 16 4 8 3" xfId="44669" xr:uid="{00000000-0005-0000-0000-000027A60000}"/>
    <cellStyle name="Note 6 16 4 9" xfId="19788" xr:uid="{00000000-0005-0000-0000-000028A60000}"/>
    <cellStyle name="Note 6 16 5" xfId="2951" xr:uid="{00000000-0005-0000-0000-000029A60000}"/>
    <cellStyle name="Note 6 16 5 2" xfId="2952" xr:uid="{00000000-0005-0000-0000-00002AA60000}"/>
    <cellStyle name="Note 6 16 5 2 2" xfId="5463" xr:uid="{00000000-0005-0000-0000-00002BA60000}"/>
    <cellStyle name="Note 6 16 5 2 2 2" xfId="14723" xr:uid="{00000000-0005-0000-0000-00002CA60000}"/>
    <cellStyle name="Note 6 16 5 2 2 2 2" xfId="32158" xr:uid="{00000000-0005-0000-0000-00002DA60000}"/>
    <cellStyle name="Note 6 16 5 2 2 2 3" xfId="46611" xr:uid="{00000000-0005-0000-0000-00002EA60000}"/>
    <cellStyle name="Note 6 16 5 2 2 3" xfId="17184" xr:uid="{00000000-0005-0000-0000-00002FA60000}"/>
    <cellStyle name="Note 6 16 5 2 2 3 2" xfId="34619" xr:uid="{00000000-0005-0000-0000-000030A60000}"/>
    <cellStyle name="Note 6 16 5 2 2 3 3" xfId="49072" xr:uid="{00000000-0005-0000-0000-000031A60000}"/>
    <cellStyle name="Note 6 16 5 2 2 4" xfId="22899" xr:uid="{00000000-0005-0000-0000-000032A60000}"/>
    <cellStyle name="Note 6 16 5 2 2 5" xfId="37352" xr:uid="{00000000-0005-0000-0000-000033A60000}"/>
    <cellStyle name="Note 6 16 5 2 3" xfId="7925" xr:uid="{00000000-0005-0000-0000-000034A60000}"/>
    <cellStyle name="Note 6 16 5 2 3 2" xfId="25360" xr:uid="{00000000-0005-0000-0000-000035A60000}"/>
    <cellStyle name="Note 6 16 5 2 3 3" xfId="39813" xr:uid="{00000000-0005-0000-0000-000036A60000}"/>
    <cellStyle name="Note 6 16 5 2 4" xfId="10366" xr:uid="{00000000-0005-0000-0000-000037A60000}"/>
    <cellStyle name="Note 6 16 5 2 4 2" xfId="27801" xr:uid="{00000000-0005-0000-0000-000038A60000}"/>
    <cellStyle name="Note 6 16 5 2 4 3" xfId="42254" xr:uid="{00000000-0005-0000-0000-000039A60000}"/>
    <cellStyle name="Note 6 16 5 2 5" xfId="12786" xr:uid="{00000000-0005-0000-0000-00003AA60000}"/>
    <cellStyle name="Note 6 16 5 2 5 2" xfId="30221" xr:uid="{00000000-0005-0000-0000-00003BA60000}"/>
    <cellStyle name="Note 6 16 5 2 5 3" xfId="44674" xr:uid="{00000000-0005-0000-0000-00003CA60000}"/>
    <cellStyle name="Note 6 16 5 2 6" xfId="19793" xr:uid="{00000000-0005-0000-0000-00003DA60000}"/>
    <cellStyle name="Note 6 16 5 3" xfId="2953" xr:uid="{00000000-0005-0000-0000-00003EA60000}"/>
    <cellStyle name="Note 6 16 5 3 2" xfId="5464" xr:uid="{00000000-0005-0000-0000-00003FA60000}"/>
    <cellStyle name="Note 6 16 5 3 2 2" xfId="14724" xr:uid="{00000000-0005-0000-0000-000040A60000}"/>
    <cellStyle name="Note 6 16 5 3 2 2 2" xfId="32159" xr:uid="{00000000-0005-0000-0000-000041A60000}"/>
    <cellStyle name="Note 6 16 5 3 2 2 3" xfId="46612" xr:uid="{00000000-0005-0000-0000-000042A60000}"/>
    <cellStyle name="Note 6 16 5 3 2 3" xfId="17185" xr:uid="{00000000-0005-0000-0000-000043A60000}"/>
    <cellStyle name="Note 6 16 5 3 2 3 2" xfId="34620" xr:uid="{00000000-0005-0000-0000-000044A60000}"/>
    <cellStyle name="Note 6 16 5 3 2 3 3" xfId="49073" xr:uid="{00000000-0005-0000-0000-000045A60000}"/>
    <cellStyle name="Note 6 16 5 3 2 4" xfId="22900" xr:uid="{00000000-0005-0000-0000-000046A60000}"/>
    <cellStyle name="Note 6 16 5 3 2 5" xfId="37353" xr:uid="{00000000-0005-0000-0000-000047A60000}"/>
    <cellStyle name="Note 6 16 5 3 3" xfId="7926" xr:uid="{00000000-0005-0000-0000-000048A60000}"/>
    <cellStyle name="Note 6 16 5 3 3 2" xfId="25361" xr:uid="{00000000-0005-0000-0000-000049A60000}"/>
    <cellStyle name="Note 6 16 5 3 3 3" xfId="39814" xr:uid="{00000000-0005-0000-0000-00004AA60000}"/>
    <cellStyle name="Note 6 16 5 3 4" xfId="10367" xr:uid="{00000000-0005-0000-0000-00004BA60000}"/>
    <cellStyle name="Note 6 16 5 3 4 2" xfId="27802" xr:uid="{00000000-0005-0000-0000-00004CA60000}"/>
    <cellStyle name="Note 6 16 5 3 4 3" xfId="42255" xr:uid="{00000000-0005-0000-0000-00004DA60000}"/>
    <cellStyle name="Note 6 16 5 3 5" xfId="12787" xr:uid="{00000000-0005-0000-0000-00004EA60000}"/>
    <cellStyle name="Note 6 16 5 3 5 2" xfId="30222" xr:uid="{00000000-0005-0000-0000-00004FA60000}"/>
    <cellStyle name="Note 6 16 5 3 5 3" xfId="44675" xr:uid="{00000000-0005-0000-0000-000050A60000}"/>
    <cellStyle name="Note 6 16 5 3 6" xfId="19794" xr:uid="{00000000-0005-0000-0000-000051A60000}"/>
    <cellStyle name="Note 6 16 5 4" xfId="2954" xr:uid="{00000000-0005-0000-0000-000052A60000}"/>
    <cellStyle name="Note 6 16 5 4 2" xfId="5465" xr:uid="{00000000-0005-0000-0000-000053A60000}"/>
    <cellStyle name="Note 6 16 5 4 2 2" xfId="22901" xr:uid="{00000000-0005-0000-0000-000054A60000}"/>
    <cellStyle name="Note 6 16 5 4 2 3" xfId="37354" xr:uid="{00000000-0005-0000-0000-000055A60000}"/>
    <cellStyle name="Note 6 16 5 4 3" xfId="7927" xr:uid="{00000000-0005-0000-0000-000056A60000}"/>
    <cellStyle name="Note 6 16 5 4 3 2" xfId="25362" xr:uid="{00000000-0005-0000-0000-000057A60000}"/>
    <cellStyle name="Note 6 16 5 4 3 3" xfId="39815" xr:uid="{00000000-0005-0000-0000-000058A60000}"/>
    <cellStyle name="Note 6 16 5 4 4" xfId="10368" xr:uid="{00000000-0005-0000-0000-000059A60000}"/>
    <cellStyle name="Note 6 16 5 4 4 2" xfId="27803" xr:uid="{00000000-0005-0000-0000-00005AA60000}"/>
    <cellStyle name="Note 6 16 5 4 4 3" xfId="42256" xr:uid="{00000000-0005-0000-0000-00005BA60000}"/>
    <cellStyle name="Note 6 16 5 4 5" xfId="12788" xr:uid="{00000000-0005-0000-0000-00005CA60000}"/>
    <cellStyle name="Note 6 16 5 4 5 2" xfId="30223" xr:uid="{00000000-0005-0000-0000-00005DA60000}"/>
    <cellStyle name="Note 6 16 5 4 5 3" xfId="44676" xr:uid="{00000000-0005-0000-0000-00005EA60000}"/>
    <cellStyle name="Note 6 16 5 4 6" xfId="15508" xr:uid="{00000000-0005-0000-0000-00005FA60000}"/>
    <cellStyle name="Note 6 16 5 4 6 2" xfId="32943" xr:uid="{00000000-0005-0000-0000-000060A60000}"/>
    <cellStyle name="Note 6 16 5 4 6 3" xfId="47396" xr:uid="{00000000-0005-0000-0000-000061A60000}"/>
    <cellStyle name="Note 6 16 5 4 7" xfId="19795" xr:uid="{00000000-0005-0000-0000-000062A60000}"/>
    <cellStyle name="Note 6 16 5 4 8" xfId="20670" xr:uid="{00000000-0005-0000-0000-000063A60000}"/>
    <cellStyle name="Note 6 16 5 5" xfId="5462" xr:uid="{00000000-0005-0000-0000-000064A60000}"/>
    <cellStyle name="Note 6 16 5 5 2" xfId="14722" xr:uid="{00000000-0005-0000-0000-000065A60000}"/>
    <cellStyle name="Note 6 16 5 5 2 2" xfId="32157" xr:uid="{00000000-0005-0000-0000-000066A60000}"/>
    <cellStyle name="Note 6 16 5 5 2 3" xfId="46610" xr:uid="{00000000-0005-0000-0000-000067A60000}"/>
    <cellStyle name="Note 6 16 5 5 3" xfId="17183" xr:uid="{00000000-0005-0000-0000-000068A60000}"/>
    <cellStyle name="Note 6 16 5 5 3 2" xfId="34618" xr:uid="{00000000-0005-0000-0000-000069A60000}"/>
    <cellStyle name="Note 6 16 5 5 3 3" xfId="49071" xr:uid="{00000000-0005-0000-0000-00006AA60000}"/>
    <cellStyle name="Note 6 16 5 5 4" xfId="22898" xr:uid="{00000000-0005-0000-0000-00006BA60000}"/>
    <cellStyle name="Note 6 16 5 5 5" xfId="37351" xr:uid="{00000000-0005-0000-0000-00006CA60000}"/>
    <cellStyle name="Note 6 16 5 6" xfId="7924" xr:uid="{00000000-0005-0000-0000-00006DA60000}"/>
    <cellStyle name="Note 6 16 5 6 2" xfId="25359" xr:uid="{00000000-0005-0000-0000-00006EA60000}"/>
    <cellStyle name="Note 6 16 5 6 3" xfId="39812" xr:uid="{00000000-0005-0000-0000-00006FA60000}"/>
    <cellStyle name="Note 6 16 5 7" xfId="10365" xr:uid="{00000000-0005-0000-0000-000070A60000}"/>
    <cellStyle name="Note 6 16 5 7 2" xfId="27800" xr:uid="{00000000-0005-0000-0000-000071A60000}"/>
    <cellStyle name="Note 6 16 5 7 3" xfId="42253" xr:uid="{00000000-0005-0000-0000-000072A60000}"/>
    <cellStyle name="Note 6 16 5 8" xfId="12785" xr:uid="{00000000-0005-0000-0000-000073A60000}"/>
    <cellStyle name="Note 6 16 5 8 2" xfId="30220" xr:uid="{00000000-0005-0000-0000-000074A60000}"/>
    <cellStyle name="Note 6 16 5 8 3" xfId="44673" xr:uid="{00000000-0005-0000-0000-000075A60000}"/>
    <cellStyle name="Note 6 16 5 9" xfId="19792" xr:uid="{00000000-0005-0000-0000-000076A60000}"/>
    <cellStyle name="Note 6 16 6" xfId="2955" xr:uid="{00000000-0005-0000-0000-000077A60000}"/>
    <cellStyle name="Note 6 16 6 2" xfId="5466" xr:uid="{00000000-0005-0000-0000-000078A60000}"/>
    <cellStyle name="Note 6 16 6 2 2" xfId="14725" xr:uid="{00000000-0005-0000-0000-000079A60000}"/>
    <cellStyle name="Note 6 16 6 2 2 2" xfId="32160" xr:uid="{00000000-0005-0000-0000-00007AA60000}"/>
    <cellStyle name="Note 6 16 6 2 2 3" xfId="46613" xr:uid="{00000000-0005-0000-0000-00007BA60000}"/>
    <cellStyle name="Note 6 16 6 2 3" xfId="17186" xr:uid="{00000000-0005-0000-0000-00007CA60000}"/>
    <cellStyle name="Note 6 16 6 2 3 2" xfId="34621" xr:uid="{00000000-0005-0000-0000-00007DA60000}"/>
    <cellStyle name="Note 6 16 6 2 3 3" xfId="49074" xr:uid="{00000000-0005-0000-0000-00007EA60000}"/>
    <cellStyle name="Note 6 16 6 2 4" xfId="22902" xr:uid="{00000000-0005-0000-0000-00007FA60000}"/>
    <cellStyle name="Note 6 16 6 2 5" xfId="37355" xr:uid="{00000000-0005-0000-0000-000080A60000}"/>
    <cellStyle name="Note 6 16 6 3" xfId="7928" xr:uid="{00000000-0005-0000-0000-000081A60000}"/>
    <cellStyle name="Note 6 16 6 3 2" xfId="25363" xr:uid="{00000000-0005-0000-0000-000082A60000}"/>
    <cellStyle name="Note 6 16 6 3 3" xfId="39816" xr:uid="{00000000-0005-0000-0000-000083A60000}"/>
    <cellStyle name="Note 6 16 6 4" xfId="10369" xr:uid="{00000000-0005-0000-0000-000084A60000}"/>
    <cellStyle name="Note 6 16 6 4 2" xfId="27804" xr:uid="{00000000-0005-0000-0000-000085A60000}"/>
    <cellStyle name="Note 6 16 6 4 3" xfId="42257" xr:uid="{00000000-0005-0000-0000-000086A60000}"/>
    <cellStyle name="Note 6 16 6 5" xfId="12789" xr:uid="{00000000-0005-0000-0000-000087A60000}"/>
    <cellStyle name="Note 6 16 6 5 2" xfId="30224" xr:uid="{00000000-0005-0000-0000-000088A60000}"/>
    <cellStyle name="Note 6 16 6 5 3" xfId="44677" xr:uid="{00000000-0005-0000-0000-000089A60000}"/>
    <cellStyle name="Note 6 16 6 6" xfId="19796" xr:uid="{00000000-0005-0000-0000-00008AA60000}"/>
    <cellStyle name="Note 6 16 7" xfId="2956" xr:uid="{00000000-0005-0000-0000-00008BA60000}"/>
    <cellStyle name="Note 6 16 7 2" xfId="5467" xr:uid="{00000000-0005-0000-0000-00008CA60000}"/>
    <cellStyle name="Note 6 16 7 2 2" xfId="14726" xr:uid="{00000000-0005-0000-0000-00008DA60000}"/>
    <cellStyle name="Note 6 16 7 2 2 2" xfId="32161" xr:uid="{00000000-0005-0000-0000-00008EA60000}"/>
    <cellStyle name="Note 6 16 7 2 2 3" xfId="46614" xr:uid="{00000000-0005-0000-0000-00008FA60000}"/>
    <cellStyle name="Note 6 16 7 2 3" xfId="17187" xr:uid="{00000000-0005-0000-0000-000090A60000}"/>
    <cellStyle name="Note 6 16 7 2 3 2" xfId="34622" xr:uid="{00000000-0005-0000-0000-000091A60000}"/>
    <cellStyle name="Note 6 16 7 2 3 3" xfId="49075" xr:uid="{00000000-0005-0000-0000-000092A60000}"/>
    <cellStyle name="Note 6 16 7 2 4" xfId="22903" xr:uid="{00000000-0005-0000-0000-000093A60000}"/>
    <cellStyle name="Note 6 16 7 2 5" xfId="37356" xr:uid="{00000000-0005-0000-0000-000094A60000}"/>
    <cellStyle name="Note 6 16 7 3" xfId="7929" xr:uid="{00000000-0005-0000-0000-000095A60000}"/>
    <cellStyle name="Note 6 16 7 3 2" xfId="25364" xr:uid="{00000000-0005-0000-0000-000096A60000}"/>
    <cellStyle name="Note 6 16 7 3 3" xfId="39817" xr:uid="{00000000-0005-0000-0000-000097A60000}"/>
    <cellStyle name="Note 6 16 7 4" xfId="10370" xr:uid="{00000000-0005-0000-0000-000098A60000}"/>
    <cellStyle name="Note 6 16 7 4 2" xfId="27805" xr:uid="{00000000-0005-0000-0000-000099A60000}"/>
    <cellStyle name="Note 6 16 7 4 3" xfId="42258" xr:uid="{00000000-0005-0000-0000-00009AA60000}"/>
    <cellStyle name="Note 6 16 7 5" xfId="12790" xr:uid="{00000000-0005-0000-0000-00009BA60000}"/>
    <cellStyle name="Note 6 16 7 5 2" xfId="30225" xr:uid="{00000000-0005-0000-0000-00009CA60000}"/>
    <cellStyle name="Note 6 16 7 5 3" xfId="44678" xr:uid="{00000000-0005-0000-0000-00009DA60000}"/>
    <cellStyle name="Note 6 16 7 6" xfId="19797" xr:uid="{00000000-0005-0000-0000-00009EA60000}"/>
    <cellStyle name="Note 6 16 8" xfId="2957" xr:uid="{00000000-0005-0000-0000-00009FA60000}"/>
    <cellStyle name="Note 6 16 8 2" xfId="5468" xr:uid="{00000000-0005-0000-0000-0000A0A60000}"/>
    <cellStyle name="Note 6 16 8 2 2" xfId="22904" xr:uid="{00000000-0005-0000-0000-0000A1A60000}"/>
    <cellStyle name="Note 6 16 8 2 3" xfId="37357" xr:uid="{00000000-0005-0000-0000-0000A2A60000}"/>
    <cellStyle name="Note 6 16 8 3" xfId="7930" xr:uid="{00000000-0005-0000-0000-0000A3A60000}"/>
    <cellStyle name="Note 6 16 8 3 2" xfId="25365" xr:uid="{00000000-0005-0000-0000-0000A4A60000}"/>
    <cellStyle name="Note 6 16 8 3 3" xfId="39818" xr:uid="{00000000-0005-0000-0000-0000A5A60000}"/>
    <cellStyle name="Note 6 16 8 4" xfId="10371" xr:uid="{00000000-0005-0000-0000-0000A6A60000}"/>
    <cellStyle name="Note 6 16 8 4 2" xfId="27806" xr:uid="{00000000-0005-0000-0000-0000A7A60000}"/>
    <cellStyle name="Note 6 16 8 4 3" xfId="42259" xr:uid="{00000000-0005-0000-0000-0000A8A60000}"/>
    <cellStyle name="Note 6 16 8 5" xfId="12791" xr:uid="{00000000-0005-0000-0000-0000A9A60000}"/>
    <cellStyle name="Note 6 16 8 5 2" xfId="30226" xr:uid="{00000000-0005-0000-0000-0000AAA60000}"/>
    <cellStyle name="Note 6 16 8 5 3" xfId="44679" xr:uid="{00000000-0005-0000-0000-0000ABA60000}"/>
    <cellStyle name="Note 6 16 8 6" xfId="15509" xr:uid="{00000000-0005-0000-0000-0000ACA60000}"/>
    <cellStyle name="Note 6 16 8 6 2" xfId="32944" xr:uid="{00000000-0005-0000-0000-0000ADA60000}"/>
    <cellStyle name="Note 6 16 8 6 3" xfId="47397" xr:uid="{00000000-0005-0000-0000-0000AEA60000}"/>
    <cellStyle name="Note 6 16 8 7" xfId="19798" xr:uid="{00000000-0005-0000-0000-0000AFA60000}"/>
    <cellStyle name="Note 6 16 8 8" xfId="20671" xr:uid="{00000000-0005-0000-0000-0000B0A60000}"/>
    <cellStyle name="Note 6 16 9" xfId="5449" xr:uid="{00000000-0005-0000-0000-0000B1A60000}"/>
    <cellStyle name="Note 6 16 9 2" xfId="14712" xr:uid="{00000000-0005-0000-0000-0000B2A60000}"/>
    <cellStyle name="Note 6 16 9 2 2" xfId="32147" xr:uid="{00000000-0005-0000-0000-0000B3A60000}"/>
    <cellStyle name="Note 6 16 9 2 3" xfId="46600" xr:uid="{00000000-0005-0000-0000-0000B4A60000}"/>
    <cellStyle name="Note 6 16 9 3" xfId="17173" xr:uid="{00000000-0005-0000-0000-0000B5A60000}"/>
    <cellStyle name="Note 6 16 9 3 2" xfId="34608" xr:uid="{00000000-0005-0000-0000-0000B6A60000}"/>
    <cellStyle name="Note 6 16 9 3 3" xfId="49061" xr:uid="{00000000-0005-0000-0000-0000B7A60000}"/>
    <cellStyle name="Note 6 16 9 4" xfId="22885" xr:uid="{00000000-0005-0000-0000-0000B8A60000}"/>
    <cellStyle name="Note 6 16 9 5" xfId="37338" xr:uid="{00000000-0005-0000-0000-0000B9A60000}"/>
    <cellStyle name="Note 6 17" xfId="2958" xr:uid="{00000000-0005-0000-0000-0000BAA60000}"/>
    <cellStyle name="Note 6 17 10" xfId="7931" xr:uid="{00000000-0005-0000-0000-0000BBA60000}"/>
    <cellStyle name="Note 6 17 10 2" xfId="25366" xr:uid="{00000000-0005-0000-0000-0000BCA60000}"/>
    <cellStyle name="Note 6 17 10 3" xfId="39819" xr:uid="{00000000-0005-0000-0000-0000BDA60000}"/>
    <cellStyle name="Note 6 17 11" xfId="10372" xr:uid="{00000000-0005-0000-0000-0000BEA60000}"/>
    <cellStyle name="Note 6 17 11 2" xfId="27807" xr:uid="{00000000-0005-0000-0000-0000BFA60000}"/>
    <cellStyle name="Note 6 17 11 3" xfId="42260" xr:uid="{00000000-0005-0000-0000-0000C0A60000}"/>
    <cellStyle name="Note 6 17 12" xfId="12792" xr:uid="{00000000-0005-0000-0000-0000C1A60000}"/>
    <cellStyle name="Note 6 17 12 2" xfId="30227" xr:uid="{00000000-0005-0000-0000-0000C2A60000}"/>
    <cellStyle name="Note 6 17 12 3" xfId="44680" xr:uid="{00000000-0005-0000-0000-0000C3A60000}"/>
    <cellStyle name="Note 6 17 13" xfId="19799" xr:uid="{00000000-0005-0000-0000-0000C4A60000}"/>
    <cellStyle name="Note 6 17 2" xfId="2959" xr:uid="{00000000-0005-0000-0000-0000C5A60000}"/>
    <cellStyle name="Note 6 17 2 2" xfId="2960" xr:uid="{00000000-0005-0000-0000-0000C6A60000}"/>
    <cellStyle name="Note 6 17 2 2 2" xfId="5471" xr:uid="{00000000-0005-0000-0000-0000C7A60000}"/>
    <cellStyle name="Note 6 17 2 2 2 2" xfId="14729" xr:uid="{00000000-0005-0000-0000-0000C8A60000}"/>
    <cellStyle name="Note 6 17 2 2 2 2 2" xfId="32164" xr:uid="{00000000-0005-0000-0000-0000C9A60000}"/>
    <cellStyle name="Note 6 17 2 2 2 2 3" xfId="46617" xr:uid="{00000000-0005-0000-0000-0000CAA60000}"/>
    <cellStyle name="Note 6 17 2 2 2 3" xfId="17190" xr:uid="{00000000-0005-0000-0000-0000CBA60000}"/>
    <cellStyle name="Note 6 17 2 2 2 3 2" xfId="34625" xr:uid="{00000000-0005-0000-0000-0000CCA60000}"/>
    <cellStyle name="Note 6 17 2 2 2 3 3" xfId="49078" xr:uid="{00000000-0005-0000-0000-0000CDA60000}"/>
    <cellStyle name="Note 6 17 2 2 2 4" xfId="22907" xr:uid="{00000000-0005-0000-0000-0000CEA60000}"/>
    <cellStyle name="Note 6 17 2 2 2 5" xfId="37360" xr:uid="{00000000-0005-0000-0000-0000CFA60000}"/>
    <cellStyle name="Note 6 17 2 2 3" xfId="7933" xr:uid="{00000000-0005-0000-0000-0000D0A60000}"/>
    <cellStyle name="Note 6 17 2 2 3 2" xfId="25368" xr:uid="{00000000-0005-0000-0000-0000D1A60000}"/>
    <cellStyle name="Note 6 17 2 2 3 3" xfId="39821" xr:uid="{00000000-0005-0000-0000-0000D2A60000}"/>
    <cellStyle name="Note 6 17 2 2 4" xfId="10374" xr:uid="{00000000-0005-0000-0000-0000D3A60000}"/>
    <cellStyle name="Note 6 17 2 2 4 2" xfId="27809" xr:uid="{00000000-0005-0000-0000-0000D4A60000}"/>
    <cellStyle name="Note 6 17 2 2 4 3" xfId="42262" xr:uid="{00000000-0005-0000-0000-0000D5A60000}"/>
    <cellStyle name="Note 6 17 2 2 5" xfId="12794" xr:uid="{00000000-0005-0000-0000-0000D6A60000}"/>
    <cellStyle name="Note 6 17 2 2 5 2" xfId="30229" xr:uid="{00000000-0005-0000-0000-0000D7A60000}"/>
    <cellStyle name="Note 6 17 2 2 5 3" xfId="44682" xr:uid="{00000000-0005-0000-0000-0000D8A60000}"/>
    <cellStyle name="Note 6 17 2 2 6" xfId="19801" xr:uid="{00000000-0005-0000-0000-0000D9A60000}"/>
    <cellStyle name="Note 6 17 2 3" xfId="2961" xr:uid="{00000000-0005-0000-0000-0000DAA60000}"/>
    <cellStyle name="Note 6 17 2 3 2" xfId="5472" xr:uid="{00000000-0005-0000-0000-0000DBA60000}"/>
    <cellStyle name="Note 6 17 2 3 2 2" xfId="14730" xr:uid="{00000000-0005-0000-0000-0000DCA60000}"/>
    <cellStyle name="Note 6 17 2 3 2 2 2" xfId="32165" xr:uid="{00000000-0005-0000-0000-0000DDA60000}"/>
    <cellStyle name="Note 6 17 2 3 2 2 3" xfId="46618" xr:uid="{00000000-0005-0000-0000-0000DEA60000}"/>
    <cellStyle name="Note 6 17 2 3 2 3" xfId="17191" xr:uid="{00000000-0005-0000-0000-0000DFA60000}"/>
    <cellStyle name="Note 6 17 2 3 2 3 2" xfId="34626" xr:uid="{00000000-0005-0000-0000-0000E0A60000}"/>
    <cellStyle name="Note 6 17 2 3 2 3 3" xfId="49079" xr:uid="{00000000-0005-0000-0000-0000E1A60000}"/>
    <cellStyle name="Note 6 17 2 3 2 4" xfId="22908" xr:uid="{00000000-0005-0000-0000-0000E2A60000}"/>
    <cellStyle name="Note 6 17 2 3 2 5" xfId="37361" xr:uid="{00000000-0005-0000-0000-0000E3A60000}"/>
    <cellStyle name="Note 6 17 2 3 3" xfId="7934" xr:uid="{00000000-0005-0000-0000-0000E4A60000}"/>
    <cellStyle name="Note 6 17 2 3 3 2" xfId="25369" xr:uid="{00000000-0005-0000-0000-0000E5A60000}"/>
    <cellStyle name="Note 6 17 2 3 3 3" xfId="39822" xr:uid="{00000000-0005-0000-0000-0000E6A60000}"/>
    <cellStyle name="Note 6 17 2 3 4" xfId="10375" xr:uid="{00000000-0005-0000-0000-0000E7A60000}"/>
    <cellStyle name="Note 6 17 2 3 4 2" xfId="27810" xr:uid="{00000000-0005-0000-0000-0000E8A60000}"/>
    <cellStyle name="Note 6 17 2 3 4 3" xfId="42263" xr:uid="{00000000-0005-0000-0000-0000E9A60000}"/>
    <cellStyle name="Note 6 17 2 3 5" xfId="12795" xr:uid="{00000000-0005-0000-0000-0000EAA60000}"/>
    <cellStyle name="Note 6 17 2 3 5 2" xfId="30230" xr:uid="{00000000-0005-0000-0000-0000EBA60000}"/>
    <cellStyle name="Note 6 17 2 3 5 3" xfId="44683" xr:uid="{00000000-0005-0000-0000-0000ECA60000}"/>
    <cellStyle name="Note 6 17 2 3 6" xfId="19802" xr:uid="{00000000-0005-0000-0000-0000EDA60000}"/>
    <cellStyle name="Note 6 17 2 4" xfId="2962" xr:uid="{00000000-0005-0000-0000-0000EEA60000}"/>
    <cellStyle name="Note 6 17 2 4 2" xfId="5473" xr:uid="{00000000-0005-0000-0000-0000EFA60000}"/>
    <cellStyle name="Note 6 17 2 4 2 2" xfId="22909" xr:uid="{00000000-0005-0000-0000-0000F0A60000}"/>
    <cellStyle name="Note 6 17 2 4 2 3" xfId="37362" xr:uid="{00000000-0005-0000-0000-0000F1A60000}"/>
    <cellStyle name="Note 6 17 2 4 3" xfId="7935" xr:uid="{00000000-0005-0000-0000-0000F2A60000}"/>
    <cellStyle name="Note 6 17 2 4 3 2" xfId="25370" xr:uid="{00000000-0005-0000-0000-0000F3A60000}"/>
    <cellStyle name="Note 6 17 2 4 3 3" xfId="39823" xr:uid="{00000000-0005-0000-0000-0000F4A60000}"/>
    <cellStyle name="Note 6 17 2 4 4" xfId="10376" xr:uid="{00000000-0005-0000-0000-0000F5A60000}"/>
    <cellStyle name="Note 6 17 2 4 4 2" xfId="27811" xr:uid="{00000000-0005-0000-0000-0000F6A60000}"/>
    <cellStyle name="Note 6 17 2 4 4 3" xfId="42264" xr:uid="{00000000-0005-0000-0000-0000F7A60000}"/>
    <cellStyle name="Note 6 17 2 4 5" xfId="12796" xr:uid="{00000000-0005-0000-0000-0000F8A60000}"/>
    <cellStyle name="Note 6 17 2 4 5 2" xfId="30231" xr:uid="{00000000-0005-0000-0000-0000F9A60000}"/>
    <cellStyle name="Note 6 17 2 4 5 3" xfId="44684" xr:uid="{00000000-0005-0000-0000-0000FAA60000}"/>
    <cellStyle name="Note 6 17 2 4 6" xfId="15510" xr:uid="{00000000-0005-0000-0000-0000FBA60000}"/>
    <cellStyle name="Note 6 17 2 4 6 2" xfId="32945" xr:uid="{00000000-0005-0000-0000-0000FCA60000}"/>
    <cellStyle name="Note 6 17 2 4 6 3" xfId="47398" xr:uid="{00000000-0005-0000-0000-0000FDA60000}"/>
    <cellStyle name="Note 6 17 2 4 7" xfId="19803" xr:uid="{00000000-0005-0000-0000-0000FEA60000}"/>
    <cellStyle name="Note 6 17 2 4 8" xfId="20672" xr:uid="{00000000-0005-0000-0000-0000FFA60000}"/>
    <cellStyle name="Note 6 17 2 5" xfId="5470" xr:uid="{00000000-0005-0000-0000-000000A70000}"/>
    <cellStyle name="Note 6 17 2 5 2" xfId="14728" xr:uid="{00000000-0005-0000-0000-000001A70000}"/>
    <cellStyle name="Note 6 17 2 5 2 2" xfId="32163" xr:uid="{00000000-0005-0000-0000-000002A70000}"/>
    <cellStyle name="Note 6 17 2 5 2 3" xfId="46616" xr:uid="{00000000-0005-0000-0000-000003A70000}"/>
    <cellStyle name="Note 6 17 2 5 3" xfId="17189" xr:uid="{00000000-0005-0000-0000-000004A70000}"/>
    <cellStyle name="Note 6 17 2 5 3 2" xfId="34624" xr:uid="{00000000-0005-0000-0000-000005A70000}"/>
    <cellStyle name="Note 6 17 2 5 3 3" xfId="49077" xr:uid="{00000000-0005-0000-0000-000006A70000}"/>
    <cellStyle name="Note 6 17 2 5 4" xfId="22906" xr:uid="{00000000-0005-0000-0000-000007A70000}"/>
    <cellStyle name="Note 6 17 2 5 5" xfId="37359" xr:uid="{00000000-0005-0000-0000-000008A70000}"/>
    <cellStyle name="Note 6 17 2 6" xfId="7932" xr:uid="{00000000-0005-0000-0000-000009A70000}"/>
    <cellStyle name="Note 6 17 2 6 2" xfId="25367" xr:uid="{00000000-0005-0000-0000-00000AA70000}"/>
    <cellStyle name="Note 6 17 2 6 3" xfId="39820" xr:uid="{00000000-0005-0000-0000-00000BA70000}"/>
    <cellStyle name="Note 6 17 2 7" xfId="10373" xr:uid="{00000000-0005-0000-0000-00000CA70000}"/>
    <cellStyle name="Note 6 17 2 7 2" xfId="27808" xr:uid="{00000000-0005-0000-0000-00000DA70000}"/>
    <cellStyle name="Note 6 17 2 7 3" xfId="42261" xr:uid="{00000000-0005-0000-0000-00000EA70000}"/>
    <cellStyle name="Note 6 17 2 8" xfId="12793" xr:uid="{00000000-0005-0000-0000-00000FA70000}"/>
    <cellStyle name="Note 6 17 2 8 2" xfId="30228" xr:uid="{00000000-0005-0000-0000-000010A70000}"/>
    <cellStyle name="Note 6 17 2 8 3" xfId="44681" xr:uid="{00000000-0005-0000-0000-000011A70000}"/>
    <cellStyle name="Note 6 17 2 9" xfId="19800" xr:uid="{00000000-0005-0000-0000-000012A70000}"/>
    <cellStyle name="Note 6 17 3" xfId="2963" xr:uid="{00000000-0005-0000-0000-000013A70000}"/>
    <cellStyle name="Note 6 17 3 2" xfId="2964" xr:uid="{00000000-0005-0000-0000-000014A70000}"/>
    <cellStyle name="Note 6 17 3 2 2" xfId="5475" xr:uid="{00000000-0005-0000-0000-000015A70000}"/>
    <cellStyle name="Note 6 17 3 2 2 2" xfId="14732" xr:uid="{00000000-0005-0000-0000-000016A70000}"/>
    <cellStyle name="Note 6 17 3 2 2 2 2" xfId="32167" xr:uid="{00000000-0005-0000-0000-000017A70000}"/>
    <cellStyle name="Note 6 17 3 2 2 2 3" xfId="46620" xr:uid="{00000000-0005-0000-0000-000018A70000}"/>
    <cellStyle name="Note 6 17 3 2 2 3" xfId="17193" xr:uid="{00000000-0005-0000-0000-000019A70000}"/>
    <cellStyle name="Note 6 17 3 2 2 3 2" xfId="34628" xr:uid="{00000000-0005-0000-0000-00001AA70000}"/>
    <cellStyle name="Note 6 17 3 2 2 3 3" xfId="49081" xr:uid="{00000000-0005-0000-0000-00001BA70000}"/>
    <cellStyle name="Note 6 17 3 2 2 4" xfId="22911" xr:uid="{00000000-0005-0000-0000-00001CA70000}"/>
    <cellStyle name="Note 6 17 3 2 2 5" xfId="37364" xr:uid="{00000000-0005-0000-0000-00001DA70000}"/>
    <cellStyle name="Note 6 17 3 2 3" xfId="7937" xr:uid="{00000000-0005-0000-0000-00001EA70000}"/>
    <cellStyle name="Note 6 17 3 2 3 2" xfId="25372" xr:uid="{00000000-0005-0000-0000-00001FA70000}"/>
    <cellStyle name="Note 6 17 3 2 3 3" xfId="39825" xr:uid="{00000000-0005-0000-0000-000020A70000}"/>
    <cellStyle name="Note 6 17 3 2 4" xfId="10378" xr:uid="{00000000-0005-0000-0000-000021A70000}"/>
    <cellStyle name="Note 6 17 3 2 4 2" xfId="27813" xr:uid="{00000000-0005-0000-0000-000022A70000}"/>
    <cellStyle name="Note 6 17 3 2 4 3" xfId="42266" xr:uid="{00000000-0005-0000-0000-000023A70000}"/>
    <cellStyle name="Note 6 17 3 2 5" xfId="12798" xr:uid="{00000000-0005-0000-0000-000024A70000}"/>
    <cellStyle name="Note 6 17 3 2 5 2" xfId="30233" xr:uid="{00000000-0005-0000-0000-000025A70000}"/>
    <cellStyle name="Note 6 17 3 2 5 3" xfId="44686" xr:uid="{00000000-0005-0000-0000-000026A70000}"/>
    <cellStyle name="Note 6 17 3 2 6" xfId="19805" xr:uid="{00000000-0005-0000-0000-000027A70000}"/>
    <cellStyle name="Note 6 17 3 3" xfId="2965" xr:uid="{00000000-0005-0000-0000-000028A70000}"/>
    <cellStyle name="Note 6 17 3 3 2" xfId="5476" xr:uid="{00000000-0005-0000-0000-000029A70000}"/>
    <cellStyle name="Note 6 17 3 3 2 2" xfId="14733" xr:uid="{00000000-0005-0000-0000-00002AA70000}"/>
    <cellStyle name="Note 6 17 3 3 2 2 2" xfId="32168" xr:uid="{00000000-0005-0000-0000-00002BA70000}"/>
    <cellStyle name="Note 6 17 3 3 2 2 3" xfId="46621" xr:uid="{00000000-0005-0000-0000-00002CA70000}"/>
    <cellStyle name="Note 6 17 3 3 2 3" xfId="17194" xr:uid="{00000000-0005-0000-0000-00002DA70000}"/>
    <cellStyle name="Note 6 17 3 3 2 3 2" xfId="34629" xr:uid="{00000000-0005-0000-0000-00002EA70000}"/>
    <cellStyle name="Note 6 17 3 3 2 3 3" xfId="49082" xr:uid="{00000000-0005-0000-0000-00002FA70000}"/>
    <cellStyle name="Note 6 17 3 3 2 4" xfId="22912" xr:uid="{00000000-0005-0000-0000-000030A70000}"/>
    <cellStyle name="Note 6 17 3 3 2 5" xfId="37365" xr:uid="{00000000-0005-0000-0000-000031A70000}"/>
    <cellStyle name="Note 6 17 3 3 3" xfId="7938" xr:uid="{00000000-0005-0000-0000-000032A70000}"/>
    <cellStyle name="Note 6 17 3 3 3 2" xfId="25373" xr:uid="{00000000-0005-0000-0000-000033A70000}"/>
    <cellStyle name="Note 6 17 3 3 3 3" xfId="39826" xr:uid="{00000000-0005-0000-0000-000034A70000}"/>
    <cellStyle name="Note 6 17 3 3 4" xfId="10379" xr:uid="{00000000-0005-0000-0000-000035A70000}"/>
    <cellStyle name="Note 6 17 3 3 4 2" xfId="27814" xr:uid="{00000000-0005-0000-0000-000036A70000}"/>
    <cellStyle name="Note 6 17 3 3 4 3" xfId="42267" xr:uid="{00000000-0005-0000-0000-000037A70000}"/>
    <cellStyle name="Note 6 17 3 3 5" xfId="12799" xr:uid="{00000000-0005-0000-0000-000038A70000}"/>
    <cellStyle name="Note 6 17 3 3 5 2" xfId="30234" xr:uid="{00000000-0005-0000-0000-000039A70000}"/>
    <cellStyle name="Note 6 17 3 3 5 3" xfId="44687" xr:uid="{00000000-0005-0000-0000-00003AA70000}"/>
    <cellStyle name="Note 6 17 3 3 6" xfId="19806" xr:uid="{00000000-0005-0000-0000-00003BA70000}"/>
    <cellStyle name="Note 6 17 3 4" xfId="2966" xr:uid="{00000000-0005-0000-0000-00003CA70000}"/>
    <cellStyle name="Note 6 17 3 4 2" xfId="5477" xr:uid="{00000000-0005-0000-0000-00003DA70000}"/>
    <cellStyle name="Note 6 17 3 4 2 2" xfId="22913" xr:uid="{00000000-0005-0000-0000-00003EA70000}"/>
    <cellStyle name="Note 6 17 3 4 2 3" xfId="37366" xr:uid="{00000000-0005-0000-0000-00003FA70000}"/>
    <cellStyle name="Note 6 17 3 4 3" xfId="7939" xr:uid="{00000000-0005-0000-0000-000040A70000}"/>
    <cellStyle name="Note 6 17 3 4 3 2" xfId="25374" xr:uid="{00000000-0005-0000-0000-000041A70000}"/>
    <cellStyle name="Note 6 17 3 4 3 3" xfId="39827" xr:uid="{00000000-0005-0000-0000-000042A70000}"/>
    <cellStyle name="Note 6 17 3 4 4" xfId="10380" xr:uid="{00000000-0005-0000-0000-000043A70000}"/>
    <cellStyle name="Note 6 17 3 4 4 2" xfId="27815" xr:uid="{00000000-0005-0000-0000-000044A70000}"/>
    <cellStyle name="Note 6 17 3 4 4 3" xfId="42268" xr:uid="{00000000-0005-0000-0000-000045A70000}"/>
    <cellStyle name="Note 6 17 3 4 5" xfId="12800" xr:uid="{00000000-0005-0000-0000-000046A70000}"/>
    <cellStyle name="Note 6 17 3 4 5 2" xfId="30235" xr:uid="{00000000-0005-0000-0000-000047A70000}"/>
    <cellStyle name="Note 6 17 3 4 5 3" xfId="44688" xr:uid="{00000000-0005-0000-0000-000048A70000}"/>
    <cellStyle name="Note 6 17 3 4 6" xfId="15511" xr:uid="{00000000-0005-0000-0000-000049A70000}"/>
    <cellStyle name="Note 6 17 3 4 6 2" xfId="32946" xr:uid="{00000000-0005-0000-0000-00004AA70000}"/>
    <cellStyle name="Note 6 17 3 4 6 3" xfId="47399" xr:uid="{00000000-0005-0000-0000-00004BA70000}"/>
    <cellStyle name="Note 6 17 3 4 7" xfId="19807" xr:uid="{00000000-0005-0000-0000-00004CA70000}"/>
    <cellStyle name="Note 6 17 3 4 8" xfId="20673" xr:uid="{00000000-0005-0000-0000-00004DA70000}"/>
    <cellStyle name="Note 6 17 3 5" xfId="5474" xr:uid="{00000000-0005-0000-0000-00004EA70000}"/>
    <cellStyle name="Note 6 17 3 5 2" xfId="14731" xr:uid="{00000000-0005-0000-0000-00004FA70000}"/>
    <cellStyle name="Note 6 17 3 5 2 2" xfId="32166" xr:uid="{00000000-0005-0000-0000-000050A70000}"/>
    <cellStyle name="Note 6 17 3 5 2 3" xfId="46619" xr:uid="{00000000-0005-0000-0000-000051A70000}"/>
    <cellStyle name="Note 6 17 3 5 3" xfId="17192" xr:uid="{00000000-0005-0000-0000-000052A70000}"/>
    <cellStyle name="Note 6 17 3 5 3 2" xfId="34627" xr:uid="{00000000-0005-0000-0000-000053A70000}"/>
    <cellStyle name="Note 6 17 3 5 3 3" xfId="49080" xr:uid="{00000000-0005-0000-0000-000054A70000}"/>
    <cellStyle name="Note 6 17 3 5 4" xfId="22910" xr:uid="{00000000-0005-0000-0000-000055A70000}"/>
    <cellStyle name="Note 6 17 3 5 5" xfId="37363" xr:uid="{00000000-0005-0000-0000-000056A70000}"/>
    <cellStyle name="Note 6 17 3 6" xfId="7936" xr:uid="{00000000-0005-0000-0000-000057A70000}"/>
    <cellStyle name="Note 6 17 3 6 2" xfId="25371" xr:uid="{00000000-0005-0000-0000-000058A70000}"/>
    <cellStyle name="Note 6 17 3 6 3" xfId="39824" xr:uid="{00000000-0005-0000-0000-000059A70000}"/>
    <cellStyle name="Note 6 17 3 7" xfId="10377" xr:uid="{00000000-0005-0000-0000-00005AA70000}"/>
    <cellStyle name="Note 6 17 3 7 2" xfId="27812" xr:uid="{00000000-0005-0000-0000-00005BA70000}"/>
    <cellStyle name="Note 6 17 3 7 3" xfId="42265" xr:uid="{00000000-0005-0000-0000-00005CA70000}"/>
    <cellStyle name="Note 6 17 3 8" xfId="12797" xr:uid="{00000000-0005-0000-0000-00005DA70000}"/>
    <cellStyle name="Note 6 17 3 8 2" xfId="30232" xr:uid="{00000000-0005-0000-0000-00005EA70000}"/>
    <cellStyle name="Note 6 17 3 8 3" xfId="44685" xr:uid="{00000000-0005-0000-0000-00005FA70000}"/>
    <cellStyle name="Note 6 17 3 9" xfId="19804" xr:uid="{00000000-0005-0000-0000-000060A70000}"/>
    <cellStyle name="Note 6 17 4" xfId="2967" xr:uid="{00000000-0005-0000-0000-000061A70000}"/>
    <cellStyle name="Note 6 17 4 2" xfId="2968" xr:uid="{00000000-0005-0000-0000-000062A70000}"/>
    <cellStyle name="Note 6 17 4 2 2" xfId="5479" xr:uid="{00000000-0005-0000-0000-000063A70000}"/>
    <cellStyle name="Note 6 17 4 2 2 2" xfId="14735" xr:uid="{00000000-0005-0000-0000-000064A70000}"/>
    <cellStyle name="Note 6 17 4 2 2 2 2" xfId="32170" xr:uid="{00000000-0005-0000-0000-000065A70000}"/>
    <cellStyle name="Note 6 17 4 2 2 2 3" xfId="46623" xr:uid="{00000000-0005-0000-0000-000066A70000}"/>
    <cellStyle name="Note 6 17 4 2 2 3" xfId="17196" xr:uid="{00000000-0005-0000-0000-000067A70000}"/>
    <cellStyle name="Note 6 17 4 2 2 3 2" xfId="34631" xr:uid="{00000000-0005-0000-0000-000068A70000}"/>
    <cellStyle name="Note 6 17 4 2 2 3 3" xfId="49084" xr:uid="{00000000-0005-0000-0000-000069A70000}"/>
    <cellStyle name="Note 6 17 4 2 2 4" xfId="22915" xr:uid="{00000000-0005-0000-0000-00006AA70000}"/>
    <cellStyle name="Note 6 17 4 2 2 5" xfId="37368" xr:uid="{00000000-0005-0000-0000-00006BA70000}"/>
    <cellStyle name="Note 6 17 4 2 3" xfId="7941" xr:uid="{00000000-0005-0000-0000-00006CA70000}"/>
    <cellStyle name="Note 6 17 4 2 3 2" xfId="25376" xr:uid="{00000000-0005-0000-0000-00006DA70000}"/>
    <cellStyle name="Note 6 17 4 2 3 3" xfId="39829" xr:uid="{00000000-0005-0000-0000-00006EA70000}"/>
    <cellStyle name="Note 6 17 4 2 4" xfId="10382" xr:uid="{00000000-0005-0000-0000-00006FA70000}"/>
    <cellStyle name="Note 6 17 4 2 4 2" xfId="27817" xr:uid="{00000000-0005-0000-0000-000070A70000}"/>
    <cellStyle name="Note 6 17 4 2 4 3" xfId="42270" xr:uid="{00000000-0005-0000-0000-000071A70000}"/>
    <cellStyle name="Note 6 17 4 2 5" xfId="12802" xr:uid="{00000000-0005-0000-0000-000072A70000}"/>
    <cellStyle name="Note 6 17 4 2 5 2" xfId="30237" xr:uid="{00000000-0005-0000-0000-000073A70000}"/>
    <cellStyle name="Note 6 17 4 2 5 3" xfId="44690" xr:uid="{00000000-0005-0000-0000-000074A70000}"/>
    <cellStyle name="Note 6 17 4 2 6" xfId="19809" xr:uid="{00000000-0005-0000-0000-000075A70000}"/>
    <cellStyle name="Note 6 17 4 3" xfId="2969" xr:uid="{00000000-0005-0000-0000-000076A70000}"/>
    <cellStyle name="Note 6 17 4 3 2" xfId="5480" xr:uid="{00000000-0005-0000-0000-000077A70000}"/>
    <cellStyle name="Note 6 17 4 3 2 2" xfId="14736" xr:uid="{00000000-0005-0000-0000-000078A70000}"/>
    <cellStyle name="Note 6 17 4 3 2 2 2" xfId="32171" xr:uid="{00000000-0005-0000-0000-000079A70000}"/>
    <cellStyle name="Note 6 17 4 3 2 2 3" xfId="46624" xr:uid="{00000000-0005-0000-0000-00007AA70000}"/>
    <cellStyle name="Note 6 17 4 3 2 3" xfId="17197" xr:uid="{00000000-0005-0000-0000-00007BA70000}"/>
    <cellStyle name="Note 6 17 4 3 2 3 2" xfId="34632" xr:uid="{00000000-0005-0000-0000-00007CA70000}"/>
    <cellStyle name="Note 6 17 4 3 2 3 3" xfId="49085" xr:uid="{00000000-0005-0000-0000-00007DA70000}"/>
    <cellStyle name="Note 6 17 4 3 2 4" xfId="22916" xr:uid="{00000000-0005-0000-0000-00007EA70000}"/>
    <cellStyle name="Note 6 17 4 3 2 5" xfId="37369" xr:uid="{00000000-0005-0000-0000-00007FA70000}"/>
    <cellStyle name="Note 6 17 4 3 3" xfId="7942" xr:uid="{00000000-0005-0000-0000-000080A70000}"/>
    <cellStyle name="Note 6 17 4 3 3 2" xfId="25377" xr:uid="{00000000-0005-0000-0000-000081A70000}"/>
    <cellStyle name="Note 6 17 4 3 3 3" xfId="39830" xr:uid="{00000000-0005-0000-0000-000082A70000}"/>
    <cellStyle name="Note 6 17 4 3 4" xfId="10383" xr:uid="{00000000-0005-0000-0000-000083A70000}"/>
    <cellStyle name="Note 6 17 4 3 4 2" xfId="27818" xr:uid="{00000000-0005-0000-0000-000084A70000}"/>
    <cellStyle name="Note 6 17 4 3 4 3" xfId="42271" xr:uid="{00000000-0005-0000-0000-000085A70000}"/>
    <cellStyle name="Note 6 17 4 3 5" xfId="12803" xr:uid="{00000000-0005-0000-0000-000086A70000}"/>
    <cellStyle name="Note 6 17 4 3 5 2" xfId="30238" xr:uid="{00000000-0005-0000-0000-000087A70000}"/>
    <cellStyle name="Note 6 17 4 3 5 3" xfId="44691" xr:uid="{00000000-0005-0000-0000-000088A70000}"/>
    <cellStyle name="Note 6 17 4 3 6" xfId="19810" xr:uid="{00000000-0005-0000-0000-000089A70000}"/>
    <cellStyle name="Note 6 17 4 4" xfId="2970" xr:uid="{00000000-0005-0000-0000-00008AA70000}"/>
    <cellStyle name="Note 6 17 4 4 2" xfId="5481" xr:uid="{00000000-0005-0000-0000-00008BA70000}"/>
    <cellStyle name="Note 6 17 4 4 2 2" xfId="22917" xr:uid="{00000000-0005-0000-0000-00008CA70000}"/>
    <cellStyle name="Note 6 17 4 4 2 3" xfId="37370" xr:uid="{00000000-0005-0000-0000-00008DA70000}"/>
    <cellStyle name="Note 6 17 4 4 3" xfId="7943" xr:uid="{00000000-0005-0000-0000-00008EA70000}"/>
    <cellStyle name="Note 6 17 4 4 3 2" xfId="25378" xr:uid="{00000000-0005-0000-0000-00008FA70000}"/>
    <cellStyle name="Note 6 17 4 4 3 3" xfId="39831" xr:uid="{00000000-0005-0000-0000-000090A70000}"/>
    <cellStyle name="Note 6 17 4 4 4" xfId="10384" xr:uid="{00000000-0005-0000-0000-000091A70000}"/>
    <cellStyle name="Note 6 17 4 4 4 2" xfId="27819" xr:uid="{00000000-0005-0000-0000-000092A70000}"/>
    <cellStyle name="Note 6 17 4 4 4 3" xfId="42272" xr:uid="{00000000-0005-0000-0000-000093A70000}"/>
    <cellStyle name="Note 6 17 4 4 5" xfId="12804" xr:uid="{00000000-0005-0000-0000-000094A70000}"/>
    <cellStyle name="Note 6 17 4 4 5 2" xfId="30239" xr:uid="{00000000-0005-0000-0000-000095A70000}"/>
    <cellStyle name="Note 6 17 4 4 5 3" xfId="44692" xr:uid="{00000000-0005-0000-0000-000096A70000}"/>
    <cellStyle name="Note 6 17 4 4 6" xfId="15512" xr:uid="{00000000-0005-0000-0000-000097A70000}"/>
    <cellStyle name="Note 6 17 4 4 6 2" xfId="32947" xr:uid="{00000000-0005-0000-0000-000098A70000}"/>
    <cellStyle name="Note 6 17 4 4 6 3" xfId="47400" xr:uid="{00000000-0005-0000-0000-000099A70000}"/>
    <cellStyle name="Note 6 17 4 4 7" xfId="19811" xr:uid="{00000000-0005-0000-0000-00009AA70000}"/>
    <cellStyle name="Note 6 17 4 4 8" xfId="20674" xr:uid="{00000000-0005-0000-0000-00009BA70000}"/>
    <cellStyle name="Note 6 17 4 5" xfId="5478" xr:uid="{00000000-0005-0000-0000-00009CA70000}"/>
    <cellStyle name="Note 6 17 4 5 2" xfId="14734" xr:uid="{00000000-0005-0000-0000-00009DA70000}"/>
    <cellStyle name="Note 6 17 4 5 2 2" xfId="32169" xr:uid="{00000000-0005-0000-0000-00009EA70000}"/>
    <cellStyle name="Note 6 17 4 5 2 3" xfId="46622" xr:uid="{00000000-0005-0000-0000-00009FA70000}"/>
    <cellStyle name="Note 6 17 4 5 3" xfId="17195" xr:uid="{00000000-0005-0000-0000-0000A0A70000}"/>
    <cellStyle name="Note 6 17 4 5 3 2" xfId="34630" xr:uid="{00000000-0005-0000-0000-0000A1A70000}"/>
    <cellStyle name="Note 6 17 4 5 3 3" xfId="49083" xr:uid="{00000000-0005-0000-0000-0000A2A70000}"/>
    <cellStyle name="Note 6 17 4 5 4" xfId="22914" xr:uid="{00000000-0005-0000-0000-0000A3A70000}"/>
    <cellStyle name="Note 6 17 4 5 5" xfId="37367" xr:uid="{00000000-0005-0000-0000-0000A4A70000}"/>
    <cellStyle name="Note 6 17 4 6" xfId="7940" xr:uid="{00000000-0005-0000-0000-0000A5A70000}"/>
    <cellStyle name="Note 6 17 4 6 2" xfId="25375" xr:uid="{00000000-0005-0000-0000-0000A6A70000}"/>
    <cellStyle name="Note 6 17 4 6 3" xfId="39828" xr:uid="{00000000-0005-0000-0000-0000A7A70000}"/>
    <cellStyle name="Note 6 17 4 7" xfId="10381" xr:uid="{00000000-0005-0000-0000-0000A8A70000}"/>
    <cellStyle name="Note 6 17 4 7 2" xfId="27816" xr:uid="{00000000-0005-0000-0000-0000A9A70000}"/>
    <cellStyle name="Note 6 17 4 7 3" xfId="42269" xr:uid="{00000000-0005-0000-0000-0000AAA70000}"/>
    <cellStyle name="Note 6 17 4 8" xfId="12801" xr:uid="{00000000-0005-0000-0000-0000ABA70000}"/>
    <cellStyle name="Note 6 17 4 8 2" xfId="30236" xr:uid="{00000000-0005-0000-0000-0000ACA70000}"/>
    <cellStyle name="Note 6 17 4 8 3" xfId="44689" xr:uid="{00000000-0005-0000-0000-0000ADA70000}"/>
    <cellStyle name="Note 6 17 4 9" xfId="19808" xr:uid="{00000000-0005-0000-0000-0000AEA70000}"/>
    <cellStyle name="Note 6 17 5" xfId="2971" xr:uid="{00000000-0005-0000-0000-0000AFA70000}"/>
    <cellStyle name="Note 6 17 5 2" xfId="2972" xr:uid="{00000000-0005-0000-0000-0000B0A70000}"/>
    <cellStyle name="Note 6 17 5 2 2" xfId="5483" xr:uid="{00000000-0005-0000-0000-0000B1A70000}"/>
    <cellStyle name="Note 6 17 5 2 2 2" xfId="14738" xr:uid="{00000000-0005-0000-0000-0000B2A70000}"/>
    <cellStyle name="Note 6 17 5 2 2 2 2" xfId="32173" xr:uid="{00000000-0005-0000-0000-0000B3A70000}"/>
    <cellStyle name="Note 6 17 5 2 2 2 3" xfId="46626" xr:uid="{00000000-0005-0000-0000-0000B4A70000}"/>
    <cellStyle name="Note 6 17 5 2 2 3" xfId="17199" xr:uid="{00000000-0005-0000-0000-0000B5A70000}"/>
    <cellStyle name="Note 6 17 5 2 2 3 2" xfId="34634" xr:uid="{00000000-0005-0000-0000-0000B6A70000}"/>
    <cellStyle name="Note 6 17 5 2 2 3 3" xfId="49087" xr:uid="{00000000-0005-0000-0000-0000B7A70000}"/>
    <cellStyle name="Note 6 17 5 2 2 4" xfId="22919" xr:uid="{00000000-0005-0000-0000-0000B8A70000}"/>
    <cellStyle name="Note 6 17 5 2 2 5" xfId="37372" xr:uid="{00000000-0005-0000-0000-0000B9A70000}"/>
    <cellStyle name="Note 6 17 5 2 3" xfId="7945" xr:uid="{00000000-0005-0000-0000-0000BAA70000}"/>
    <cellStyle name="Note 6 17 5 2 3 2" xfId="25380" xr:uid="{00000000-0005-0000-0000-0000BBA70000}"/>
    <cellStyle name="Note 6 17 5 2 3 3" xfId="39833" xr:uid="{00000000-0005-0000-0000-0000BCA70000}"/>
    <cellStyle name="Note 6 17 5 2 4" xfId="10386" xr:uid="{00000000-0005-0000-0000-0000BDA70000}"/>
    <cellStyle name="Note 6 17 5 2 4 2" xfId="27821" xr:uid="{00000000-0005-0000-0000-0000BEA70000}"/>
    <cellStyle name="Note 6 17 5 2 4 3" xfId="42274" xr:uid="{00000000-0005-0000-0000-0000BFA70000}"/>
    <cellStyle name="Note 6 17 5 2 5" xfId="12806" xr:uid="{00000000-0005-0000-0000-0000C0A70000}"/>
    <cellStyle name="Note 6 17 5 2 5 2" xfId="30241" xr:uid="{00000000-0005-0000-0000-0000C1A70000}"/>
    <cellStyle name="Note 6 17 5 2 5 3" xfId="44694" xr:uid="{00000000-0005-0000-0000-0000C2A70000}"/>
    <cellStyle name="Note 6 17 5 2 6" xfId="19813" xr:uid="{00000000-0005-0000-0000-0000C3A70000}"/>
    <cellStyle name="Note 6 17 5 3" xfId="2973" xr:uid="{00000000-0005-0000-0000-0000C4A70000}"/>
    <cellStyle name="Note 6 17 5 3 2" xfId="5484" xr:uid="{00000000-0005-0000-0000-0000C5A70000}"/>
    <cellStyle name="Note 6 17 5 3 2 2" xfId="14739" xr:uid="{00000000-0005-0000-0000-0000C6A70000}"/>
    <cellStyle name="Note 6 17 5 3 2 2 2" xfId="32174" xr:uid="{00000000-0005-0000-0000-0000C7A70000}"/>
    <cellStyle name="Note 6 17 5 3 2 2 3" xfId="46627" xr:uid="{00000000-0005-0000-0000-0000C8A70000}"/>
    <cellStyle name="Note 6 17 5 3 2 3" xfId="17200" xr:uid="{00000000-0005-0000-0000-0000C9A70000}"/>
    <cellStyle name="Note 6 17 5 3 2 3 2" xfId="34635" xr:uid="{00000000-0005-0000-0000-0000CAA70000}"/>
    <cellStyle name="Note 6 17 5 3 2 3 3" xfId="49088" xr:uid="{00000000-0005-0000-0000-0000CBA70000}"/>
    <cellStyle name="Note 6 17 5 3 2 4" xfId="22920" xr:uid="{00000000-0005-0000-0000-0000CCA70000}"/>
    <cellStyle name="Note 6 17 5 3 2 5" xfId="37373" xr:uid="{00000000-0005-0000-0000-0000CDA70000}"/>
    <cellStyle name="Note 6 17 5 3 3" xfId="7946" xr:uid="{00000000-0005-0000-0000-0000CEA70000}"/>
    <cellStyle name="Note 6 17 5 3 3 2" xfId="25381" xr:uid="{00000000-0005-0000-0000-0000CFA70000}"/>
    <cellStyle name="Note 6 17 5 3 3 3" xfId="39834" xr:uid="{00000000-0005-0000-0000-0000D0A70000}"/>
    <cellStyle name="Note 6 17 5 3 4" xfId="10387" xr:uid="{00000000-0005-0000-0000-0000D1A70000}"/>
    <cellStyle name="Note 6 17 5 3 4 2" xfId="27822" xr:uid="{00000000-0005-0000-0000-0000D2A70000}"/>
    <cellStyle name="Note 6 17 5 3 4 3" xfId="42275" xr:uid="{00000000-0005-0000-0000-0000D3A70000}"/>
    <cellStyle name="Note 6 17 5 3 5" xfId="12807" xr:uid="{00000000-0005-0000-0000-0000D4A70000}"/>
    <cellStyle name="Note 6 17 5 3 5 2" xfId="30242" xr:uid="{00000000-0005-0000-0000-0000D5A70000}"/>
    <cellStyle name="Note 6 17 5 3 5 3" xfId="44695" xr:uid="{00000000-0005-0000-0000-0000D6A70000}"/>
    <cellStyle name="Note 6 17 5 3 6" xfId="19814" xr:uid="{00000000-0005-0000-0000-0000D7A70000}"/>
    <cellStyle name="Note 6 17 5 4" xfId="2974" xr:uid="{00000000-0005-0000-0000-0000D8A70000}"/>
    <cellStyle name="Note 6 17 5 4 2" xfId="5485" xr:uid="{00000000-0005-0000-0000-0000D9A70000}"/>
    <cellStyle name="Note 6 17 5 4 2 2" xfId="22921" xr:uid="{00000000-0005-0000-0000-0000DAA70000}"/>
    <cellStyle name="Note 6 17 5 4 2 3" xfId="37374" xr:uid="{00000000-0005-0000-0000-0000DBA70000}"/>
    <cellStyle name="Note 6 17 5 4 3" xfId="7947" xr:uid="{00000000-0005-0000-0000-0000DCA70000}"/>
    <cellStyle name="Note 6 17 5 4 3 2" xfId="25382" xr:uid="{00000000-0005-0000-0000-0000DDA70000}"/>
    <cellStyle name="Note 6 17 5 4 3 3" xfId="39835" xr:uid="{00000000-0005-0000-0000-0000DEA70000}"/>
    <cellStyle name="Note 6 17 5 4 4" xfId="10388" xr:uid="{00000000-0005-0000-0000-0000DFA70000}"/>
    <cellStyle name="Note 6 17 5 4 4 2" xfId="27823" xr:uid="{00000000-0005-0000-0000-0000E0A70000}"/>
    <cellStyle name="Note 6 17 5 4 4 3" xfId="42276" xr:uid="{00000000-0005-0000-0000-0000E1A70000}"/>
    <cellStyle name="Note 6 17 5 4 5" xfId="12808" xr:uid="{00000000-0005-0000-0000-0000E2A70000}"/>
    <cellStyle name="Note 6 17 5 4 5 2" xfId="30243" xr:uid="{00000000-0005-0000-0000-0000E3A70000}"/>
    <cellStyle name="Note 6 17 5 4 5 3" xfId="44696" xr:uid="{00000000-0005-0000-0000-0000E4A70000}"/>
    <cellStyle name="Note 6 17 5 4 6" xfId="15513" xr:uid="{00000000-0005-0000-0000-0000E5A70000}"/>
    <cellStyle name="Note 6 17 5 4 6 2" xfId="32948" xr:uid="{00000000-0005-0000-0000-0000E6A70000}"/>
    <cellStyle name="Note 6 17 5 4 6 3" xfId="47401" xr:uid="{00000000-0005-0000-0000-0000E7A70000}"/>
    <cellStyle name="Note 6 17 5 4 7" xfId="19815" xr:uid="{00000000-0005-0000-0000-0000E8A70000}"/>
    <cellStyle name="Note 6 17 5 4 8" xfId="20675" xr:uid="{00000000-0005-0000-0000-0000E9A70000}"/>
    <cellStyle name="Note 6 17 5 5" xfId="5482" xr:uid="{00000000-0005-0000-0000-0000EAA70000}"/>
    <cellStyle name="Note 6 17 5 5 2" xfId="14737" xr:uid="{00000000-0005-0000-0000-0000EBA70000}"/>
    <cellStyle name="Note 6 17 5 5 2 2" xfId="32172" xr:uid="{00000000-0005-0000-0000-0000ECA70000}"/>
    <cellStyle name="Note 6 17 5 5 2 3" xfId="46625" xr:uid="{00000000-0005-0000-0000-0000EDA70000}"/>
    <cellStyle name="Note 6 17 5 5 3" xfId="17198" xr:uid="{00000000-0005-0000-0000-0000EEA70000}"/>
    <cellStyle name="Note 6 17 5 5 3 2" xfId="34633" xr:uid="{00000000-0005-0000-0000-0000EFA70000}"/>
    <cellStyle name="Note 6 17 5 5 3 3" xfId="49086" xr:uid="{00000000-0005-0000-0000-0000F0A70000}"/>
    <cellStyle name="Note 6 17 5 5 4" xfId="22918" xr:uid="{00000000-0005-0000-0000-0000F1A70000}"/>
    <cellStyle name="Note 6 17 5 5 5" xfId="37371" xr:uid="{00000000-0005-0000-0000-0000F2A70000}"/>
    <cellStyle name="Note 6 17 5 6" xfId="7944" xr:uid="{00000000-0005-0000-0000-0000F3A70000}"/>
    <cellStyle name="Note 6 17 5 6 2" xfId="25379" xr:uid="{00000000-0005-0000-0000-0000F4A70000}"/>
    <cellStyle name="Note 6 17 5 6 3" xfId="39832" xr:uid="{00000000-0005-0000-0000-0000F5A70000}"/>
    <cellStyle name="Note 6 17 5 7" xfId="10385" xr:uid="{00000000-0005-0000-0000-0000F6A70000}"/>
    <cellStyle name="Note 6 17 5 7 2" xfId="27820" xr:uid="{00000000-0005-0000-0000-0000F7A70000}"/>
    <cellStyle name="Note 6 17 5 7 3" xfId="42273" xr:uid="{00000000-0005-0000-0000-0000F8A70000}"/>
    <cellStyle name="Note 6 17 5 8" xfId="12805" xr:uid="{00000000-0005-0000-0000-0000F9A70000}"/>
    <cellStyle name="Note 6 17 5 8 2" xfId="30240" xr:uid="{00000000-0005-0000-0000-0000FAA70000}"/>
    <cellStyle name="Note 6 17 5 8 3" xfId="44693" xr:uid="{00000000-0005-0000-0000-0000FBA70000}"/>
    <cellStyle name="Note 6 17 5 9" xfId="19812" xr:uid="{00000000-0005-0000-0000-0000FCA70000}"/>
    <cellStyle name="Note 6 17 6" xfId="2975" xr:uid="{00000000-0005-0000-0000-0000FDA70000}"/>
    <cellStyle name="Note 6 17 6 2" xfId="5486" xr:uid="{00000000-0005-0000-0000-0000FEA70000}"/>
    <cellStyle name="Note 6 17 6 2 2" xfId="14740" xr:uid="{00000000-0005-0000-0000-0000FFA70000}"/>
    <cellStyle name="Note 6 17 6 2 2 2" xfId="32175" xr:uid="{00000000-0005-0000-0000-000000A80000}"/>
    <cellStyle name="Note 6 17 6 2 2 3" xfId="46628" xr:uid="{00000000-0005-0000-0000-000001A80000}"/>
    <cellStyle name="Note 6 17 6 2 3" xfId="17201" xr:uid="{00000000-0005-0000-0000-000002A80000}"/>
    <cellStyle name="Note 6 17 6 2 3 2" xfId="34636" xr:uid="{00000000-0005-0000-0000-000003A80000}"/>
    <cellStyle name="Note 6 17 6 2 3 3" xfId="49089" xr:uid="{00000000-0005-0000-0000-000004A80000}"/>
    <cellStyle name="Note 6 17 6 2 4" xfId="22922" xr:uid="{00000000-0005-0000-0000-000005A80000}"/>
    <cellStyle name="Note 6 17 6 2 5" xfId="37375" xr:uid="{00000000-0005-0000-0000-000006A80000}"/>
    <cellStyle name="Note 6 17 6 3" xfId="7948" xr:uid="{00000000-0005-0000-0000-000007A80000}"/>
    <cellStyle name="Note 6 17 6 3 2" xfId="25383" xr:uid="{00000000-0005-0000-0000-000008A80000}"/>
    <cellStyle name="Note 6 17 6 3 3" xfId="39836" xr:uid="{00000000-0005-0000-0000-000009A80000}"/>
    <cellStyle name="Note 6 17 6 4" xfId="10389" xr:uid="{00000000-0005-0000-0000-00000AA80000}"/>
    <cellStyle name="Note 6 17 6 4 2" xfId="27824" xr:uid="{00000000-0005-0000-0000-00000BA80000}"/>
    <cellStyle name="Note 6 17 6 4 3" xfId="42277" xr:uid="{00000000-0005-0000-0000-00000CA80000}"/>
    <cellStyle name="Note 6 17 6 5" xfId="12809" xr:uid="{00000000-0005-0000-0000-00000DA80000}"/>
    <cellStyle name="Note 6 17 6 5 2" xfId="30244" xr:uid="{00000000-0005-0000-0000-00000EA80000}"/>
    <cellStyle name="Note 6 17 6 5 3" xfId="44697" xr:uid="{00000000-0005-0000-0000-00000FA80000}"/>
    <cellStyle name="Note 6 17 6 6" xfId="19816" xr:uid="{00000000-0005-0000-0000-000010A80000}"/>
    <cellStyle name="Note 6 17 7" xfId="2976" xr:uid="{00000000-0005-0000-0000-000011A80000}"/>
    <cellStyle name="Note 6 17 7 2" xfId="5487" xr:uid="{00000000-0005-0000-0000-000012A80000}"/>
    <cellStyle name="Note 6 17 7 2 2" xfId="14741" xr:uid="{00000000-0005-0000-0000-000013A80000}"/>
    <cellStyle name="Note 6 17 7 2 2 2" xfId="32176" xr:uid="{00000000-0005-0000-0000-000014A80000}"/>
    <cellStyle name="Note 6 17 7 2 2 3" xfId="46629" xr:uid="{00000000-0005-0000-0000-000015A80000}"/>
    <cellStyle name="Note 6 17 7 2 3" xfId="17202" xr:uid="{00000000-0005-0000-0000-000016A80000}"/>
    <cellStyle name="Note 6 17 7 2 3 2" xfId="34637" xr:uid="{00000000-0005-0000-0000-000017A80000}"/>
    <cellStyle name="Note 6 17 7 2 3 3" xfId="49090" xr:uid="{00000000-0005-0000-0000-000018A80000}"/>
    <cellStyle name="Note 6 17 7 2 4" xfId="22923" xr:uid="{00000000-0005-0000-0000-000019A80000}"/>
    <cellStyle name="Note 6 17 7 2 5" xfId="37376" xr:uid="{00000000-0005-0000-0000-00001AA80000}"/>
    <cellStyle name="Note 6 17 7 3" xfId="7949" xr:uid="{00000000-0005-0000-0000-00001BA80000}"/>
    <cellStyle name="Note 6 17 7 3 2" xfId="25384" xr:uid="{00000000-0005-0000-0000-00001CA80000}"/>
    <cellStyle name="Note 6 17 7 3 3" xfId="39837" xr:uid="{00000000-0005-0000-0000-00001DA80000}"/>
    <cellStyle name="Note 6 17 7 4" xfId="10390" xr:uid="{00000000-0005-0000-0000-00001EA80000}"/>
    <cellStyle name="Note 6 17 7 4 2" xfId="27825" xr:uid="{00000000-0005-0000-0000-00001FA80000}"/>
    <cellStyle name="Note 6 17 7 4 3" xfId="42278" xr:uid="{00000000-0005-0000-0000-000020A80000}"/>
    <cellStyle name="Note 6 17 7 5" xfId="12810" xr:uid="{00000000-0005-0000-0000-000021A80000}"/>
    <cellStyle name="Note 6 17 7 5 2" xfId="30245" xr:uid="{00000000-0005-0000-0000-000022A80000}"/>
    <cellStyle name="Note 6 17 7 5 3" xfId="44698" xr:uid="{00000000-0005-0000-0000-000023A80000}"/>
    <cellStyle name="Note 6 17 7 6" xfId="19817" xr:uid="{00000000-0005-0000-0000-000024A80000}"/>
    <cellStyle name="Note 6 17 8" xfId="2977" xr:uid="{00000000-0005-0000-0000-000025A80000}"/>
    <cellStyle name="Note 6 17 8 2" xfId="5488" xr:uid="{00000000-0005-0000-0000-000026A80000}"/>
    <cellStyle name="Note 6 17 8 2 2" xfId="22924" xr:uid="{00000000-0005-0000-0000-000027A80000}"/>
    <cellStyle name="Note 6 17 8 2 3" xfId="37377" xr:uid="{00000000-0005-0000-0000-000028A80000}"/>
    <cellStyle name="Note 6 17 8 3" xfId="7950" xr:uid="{00000000-0005-0000-0000-000029A80000}"/>
    <cellStyle name="Note 6 17 8 3 2" xfId="25385" xr:uid="{00000000-0005-0000-0000-00002AA80000}"/>
    <cellStyle name="Note 6 17 8 3 3" xfId="39838" xr:uid="{00000000-0005-0000-0000-00002BA80000}"/>
    <cellStyle name="Note 6 17 8 4" xfId="10391" xr:uid="{00000000-0005-0000-0000-00002CA80000}"/>
    <cellStyle name="Note 6 17 8 4 2" xfId="27826" xr:uid="{00000000-0005-0000-0000-00002DA80000}"/>
    <cellStyle name="Note 6 17 8 4 3" xfId="42279" xr:uid="{00000000-0005-0000-0000-00002EA80000}"/>
    <cellStyle name="Note 6 17 8 5" xfId="12811" xr:uid="{00000000-0005-0000-0000-00002FA80000}"/>
    <cellStyle name="Note 6 17 8 5 2" xfId="30246" xr:uid="{00000000-0005-0000-0000-000030A80000}"/>
    <cellStyle name="Note 6 17 8 5 3" xfId="44699" xr:uid="{00000000-0005-0000-0000-000031A80000}"/>
    <cellStyle name="Note 6 17 8 6" xfId="15514" xr:uid="{00000000-0005-0000-0000-000032A80000}"/>
    <cellStyle name="Note 6 17 8 6 2" xfId="32949" xr:uid="{00000000-0005-0000-0000-000033A80000}"/>
    <cellStyle name="Note 6 17 8 6 3" xfId="47402" xr:uid="{00000000-0005-0000-0000-000034A80000}"/>
    <cellStyle name="Note 6 17 8 7" xfId="19818" xr:uid="{00000000-0005-0000-0000-000035A80000}"/>
    <cellStyle name="Note 6 17 8 8" xfId="20676" xr:uid="{00000000-0005-0000-0000-000036A80000}"/>
    <cellStyle name="Note 6 17 9" xfId="5469" xr:uid="{00000000-0005-0000-0000-000037A80000}"/>
    <cellStyle name="Note 6 17 9 2" xfId="14727" xr:uid="{00000000-0005-0000-0000-000038A80000}"/>
    <cellStyle name="Note 6 17 9 2 2" xfId="32162" xr:uid="{00000000-0005-0000-0000-000039A80000}"/>
    <cellStyle name="Note 6 17 9 2 3" xfId="46615" xr:uid="{00000000-0005-0000-0000-00003AA80000}"/>
    <cellStyle name="Note 6 17 9 3" xfId="17188" xr:uid="{00000000-0005-0000-0000-00003BA80000}"/>
    <cellStyle name="Note 6 17 9 3 2" xfId="34623" xr:uid="{00000000-0005-0000-0000-00003CA80000}"/>
    <cellStyle name="Note 6 17 9 3 3" xfId="49076" xr:uid="{00000000-0005-0000-0000-00003DA80000}"/>
    <cellStyle name="Note 6 17 9 4" xfId="22905" xr:uid="{00000000-0005-0000-0000-00003EA80000}"/>
    <cellStyle name="Note 6 17 9 5" xfId="37358" xr:uid="{00000000-0005-0000-0000-00003FA80000}"/>
    <cellStyle name="Note 6 18" xfId="2978" xr:uid="{00000000-0005-0000-0000-000040A80000}"/>
    <cellStyle name="Note 6 18 10" xfId="7951" xr:uid="{00000000-0005-0000-0000-000041A80000}"/>
    <cellStyle name="Note 6 18 10 2" xfId="25386" xr:uid="{00000000-0005-0000-0000-000042A80000}"/>
    <cellStyle name="Note 6 18 10 3" xfId="39839" xr:uid="{00000000-0005-0000-0000-000043A80000}"/>
    <cellStyle name="Note 6 18 11" xfId="10392" xr:uid="{00000000-0005-0000-0000-000044A80000}"/>
    <cellStyle name="Note 6 18 11 2" xfId="27827" xr:uid="{00000000-0005-0000-0000-000045A80000}"/>
    <cellStyle name="Note 6 18 11 3" xfId="42280" xr:uid="{00000000-0005-0000-0000-000046A80000}"/>
    <cellStyle name="Note 6 18 12" xfId="12812" xr:uid="{00000000-0005-0000-0000-000047A80000}"/>
    <cellStyle name="Note 6 18 12 2" xfId="30247" xr:uid="{00000000-0005-0000-0000-000048A80000}"/>
    <cellStyle name="Note 6 18 12 3" xfId="44700" xr:uid="{00000000-0005-0000-0000-000049A80000}"/>
    <cellStyle name="Note 6 18 13" xfId="19819" xr:uid="{00000000-0005-0000-0000-00004AA80000}"/>
    <cellStyle name="Note 6 18 2" xfId="2979" xr:uid="{00000000-0005-0000-0000-00004BA80000}"/>
    <cellStyle name="Note 6 18 2 2" xfId="2980" xr:uid="{00000000-0005-0000-0000-00004CA80000}"/>
    <cellStyle name="Note 6 18 2 2 2" xfId="5491" xr:uid="{00000000-0005-0000-0000-00004DA80000}"/>
    <cellStyle name="Note 6 18 2 2 2 2" xfId="14744" xr:uid="{00000000-0005-0000-0000-00004EA80000}"/>
    <cellStyle name="Note 6 18 2 2 2 2 2" xfId="32179" xr:uid="{00000000-0005-0000-0000-00004FA80000}"/>
    <cellStyle name="Note 6 18 2 2 2 2 3" xfId="46632" xr:uid="{00000000-0005-0000-0000-000050A80000}"/>
    <cellStyle name="Note 6 18 2 2 2 3" xfId="17205" xr:uid="{00000000-0005-0000-0000-000051A80000}"/>
    <cellStyle name="Note 6 18 2 2 2 3 2" xfId="34640" xr:uid="{00000000-0005-0000-0000-000052A80000}"/>
    <cellStyle name="Note 6 18 2 2 2 3 3" xfId="49093" xr:uid="{00000000-0005-0000-0000-000053A80000}"/>
    <cellStyle name="Note 6 18 2 2 2 4" xfId="22927" xr:uid="{00000000-0005-0000-0000-000054A80000}"/>
    <cellStyle name="Note 6 18 2 2 2 5" xfId="37380" xr:uid="{00000000-0005-0000-0000-000055A80000}"/>
    <cellStyle name="Note 6 18 2 2 3" xfId="7953" xr:uid="{00000000-0005-0000-0000-000056A80000}"/>
    <cellStyle name="Note 6 18 2 2 3 2" xfId="25388" xr:uid="{00000000-0005-0000-0000-000057A80000}"/>
    <cellStyle name="Note 6 18 2 2 3 3" xfId="39841" xr:uid="{00000000-0005-0000-0000-000058A80000}"/>
    <cellStyle name="Note 6 18 2 2 4" xfId="10394" xr:uid="{00000000-0005-0000-0000-000059A80000}"/>
    <cellStyle name="Note 6 18 2 2 4 2" xfId="27829" xr:uid="{00000000-0005-0000-0000-00005AA80000}"/>
    <cellStyle name="Note 6 18 2 2 4 3" xfId="42282" xr:uid="{00000000-0005-0000-0000-00005BA80000}"/>
    <cellStyle name="Note 6 18 2 2 5" xfId="12814" xr:uid="{00000000-0005-0000-0000-00005CA80000}"/>
    <cellStyle name="Note 6 18 2 2 5 2" xfId="30249" xr:uid="{00000000-0005-0000-0000-00005DA80000}"/>
    <cellStyle name="Note 6 18 2 2 5 3" xfId="44702" xr:uid="{00000000-0005-0000-0000-00005EA80000}"/>
    <cellStyle name="Note 6 18 2 2 6" xfId="19821" xr:uid="{00000000-0005-0000-0000-00005FA80000}"/>
    <cellStyle name="Note 6 18 2 3" xfId="2981" xr:uid="{00000000-0005-0000-0000-000060A80000}"/>
    <cellStyle name="Note 6 18 2 3 2" xfId="5492" xr:uid="{00000000-0005-0000-0000-000061A80000}"/>
    <cellStyle name="Note 6 18 2 3 2 2" xfId="14745" xr:uid="{00000000-0005-0000-0000-000062A80000}"/>
    <cellStyle name="Note 6 18 2 3 2 2 2" xfId="32180" xr:uid="{00000000-0005-0000-0000-000063A80000}"/>
    <cellStyle name="Note 6 18 2 3 2 2 3" xfId="46633" xr:uid="{00000000-0005-0000-0000-000064A80000}"/>
    <cellStyle name="Note 6 18 2 3 2 3" xfId="17206" xr:uid="{00000000-0005-0000-0000-000065A80000}"/>
    <cellStyle name="Note 6 18 2 3 2 3 2" xfId="34641" xr:uid="{00000000-0005-0000-0000-000066A80000}"/>
    <cellStyle name="Note 6 18 2 3 2 3 3" xfId="49094" xr:uid="{00000000-0005-0000-0000-000067A80000}"/>
    <cellStyle name="Note 6 18 2 3 2 4" xfId="22928" xr:uid="{00000000-0005-0000-0000-000068A80000}"/>
    <cellStyle name="Note 6 18 2 3 2 5" xfId="37381" xr:uid="{00000000-0005-0000-0000-000069A80000}"/>
    <cellStyle name="Note 6 18 2 3 3" xfId="7954" xr:uid="{00000000-0005-0000-0000-00006AA80000}"/>
    <cellStyle name="Note 6 18 2 3 3 2" xfId="25389" xr:uid="{00000000-0005-0000-0000-00006BA80000}"/>
    <cellStyle name="Note 6 18 2 3 3 3" xfId="39842" xr:uid="{00000000-0005-0000-0000-00006CA80000}"/>
    <cellStyle name="Note 6 18 2 3 4" xfId="10395" xr:uid="{00000000-0005-0000-0000-00006DA80000}"/>
    <cellStyle name="Note 6 18 2 3 4 2" xfId="27830" xr:uid="{00000000-0005-0000-0000-00006EA80000}"/>
    <cellStyle name="Note 6 18 2 3 4 3" xfId="42283" xr:uid="{00000000-0005-0000-0000-00006FA80000}"/>
    <cellStyle name="Note 6 18 2 3 5" xfId="12815" xr:uid="{00000000-0005-0000-0000-000070A80000}"/>
    <cellStyle name="Note 6 18 2 3 5 2" xfId="30250" xr:uid="{00000000-0005-0000-0000-000071A80000}"/>
    <cellStyle name="Note 6 18 2 3 5 3" xfId="44703" xr:uid="{00000000-0005-0000-0000-000072A80000}"/>
    <cellStyle name="Note 6 18 2 3 6" xfId="19822" xr:uid="{00000000-0005-0000-0000-000073A80000}"/>
    <cellStyle name="Note 6 18 2 4" xfId="2982" xr:uid="{00000000-0005-0000-0000-000074A80000}"/>
    <cellStyle name="Note 6 18 2 4 2" xfId="5493" xr:uid="{00000000-0005-0000-0000-000075A80000}"/>
    <cellStyle name="Note 6 18 2 4 2 2" xfId="22929" xr:uid="{00000000-0005-0000-0000-000076A80000}"/>
    <cellStyle name="Note 6 18 2 4 2 3" xfId="37382" xr:uid="{00000000-0005-0000-0000-000077A80000}"/>
    <cellStyle name="Note 6 18 2 4 3" xfId="7955" xr:uid="{00000000-0005-0000-0000-000078A80000}"/>
    <cellStyle name="Note 6 18 2 4 3 2" xfId="25390" xr:uid="{00000000-0005-0000-0000-000079A80000}"/>
    <cellStyle name="Note 6 18 2 4 3 3" xfId="39843" xr:uid="{00000000-0005-0000-0000-00007AA80000}"/>
    <cellStyle name="Note 6 18 2 4 4" xfId="10396" xr:uid="{00000000-0005-0000-0000-00007BA80000}"/>
    <cellStyle name="Note 6 18 2 4 4 2" xfId="27831" xr:uid="{00000000-0005-0000-0000-00007CA80000}"/>
    <cellStyle name="Note 6 18 2 4 4 3" xfId="42284" xr:uid="{00000000-0005-0000-0000-00007DA80000}"/>
    <cellStyle name="Note 6 18 2 4 5" xfId="12816" xr:uid="{00000000-0005-0000-0000-00007EA80000}"/>
    <cellStyle name="Note 6 18 2 4 5 2" xfId="30251" xr:uid="{00000000-0005-0000-0000-00007FA80000}"/>
    <cellStyle name="Note 6 18 2 4 5 3" xfId="44704" xr:uid="{00000000-0005-0000-0000-000080A80000}"/>
    <cellStyle name="Note 6 18 2 4 6" xfId="15515" xr:uid="{00000000-0005-0000-0000-000081A80000}"/>
    <cellStyle name="Note 6 18 2 4 6 2" xfId="32950" xr:uid="{00000000-0005-0000-0000-000082A80000}"/>
    <cellStyle name="Note 6 18 2 4 6 3" xfId="47403" xr:uid="{00000000-0005-0000-0000-000083A80000}"/>
    <cellStyle name="Note 6 18 2 4 7" xfId="19823" xr:uid="{00000000-0005-0000-0000-000084A80000}"/>
    <cellStyle name="Note 6 18 2 4 8" xfId="20677" xr:uid="{00000000-0005-0000-0000-000085A80000}"/>
    <cellStyle name="Note 6 18 2 5" xfId="5490" xr:uid="{00000000-0005-0000-0000-000086A80000}"/>
    <cellStyle name="Note 6 18 2 5 2" xfId="14743" xr:uid="{00000000-0005-0000-0000-000087A80000}"/>
    <cellStyle name="Note 6 18 2 5 2 2" xfId="32178" xr:uid="{00000000-0005-0000-0000-000088A80000}"/>
    <cellStyle name="Note 6 18 2 5 2 3" xfId="46631" xr:uid="{00000000-0005-0000-0000-000089A80000}"/>
    <cellStyle name="Note 6 18 2 5 3" xfId="17204" xr:uid="{00000000-0005-0000-0000-00008AA80000}"/>
    <cellStyle name="Note 6 18 2 5 3 2" xfId="34639" xr:uid="{00000000-0005-0000-0000-00008BA80000}"/>
    <cellStyle name="Note 6 18 2 5 3 3" xfId="49092" xr:uid="{00000000-0005-0000-0000-00008CA80000}"/>
    <cellStyle name="Note 6 18 2 5 4" xfId="22926" xr:uid="{00000000-0005-0000-0000-00008DA80000}"/>
    <cellStyle name="Note 6 18 2 5 5" xfId="37379" xr:uid="{00000000-0005-0000-0000-00008EA80000}"/>
    <cellStyle name="Note 6 18 2 6" xfId="7952" xr:uid="{00000000-0005-0000-0000-00008FA80000}"/>
    <cellStyle name="Note 6 18 2 6 2" xfId="25387" xr:uid="{00000000-0005-0000-0000-000090A80000}"/>
    <cellStyle name="Note 6 18 2 6 3" xfId="39840" xr:uid="{00000000-0005-0000-0000-000091A80000}"/>
    <cellStyle name="Note 6 18 2 7" xfId="10393" xr:uid="{00000000-0005-0000-0000-000092A80000}"/>
    <cellStyle name="Note 6 18 2 7 2" xfId="27828" xr:uid="{00000000-0005-0000-0000-000093A80000}"/>
    <cellStyle name="Note 6 18 2 7 3" xfId="42281" xr:uid="{00000000-0005-0000-0000-000094A80000}"/>
    <cellStyle name="Note 6 18 2 8" xfId="12813" xr:uid="{00000000-0005-0000-0000-000095A80000}"/>
    <cellStyle name="Note 6 18 2 8 2" xfId="30248" xr:uid="{00000000-0005-0000-0000-000096A80000}"/>
    <cellStyle name="Note 6 18 2 8 3" xfId="44701" xr:uid="{00000000-0005-0000-0000-000097A80000}"/>
    <cellStyle name="Note 6 18 2 9" xfId="19820" xr:uid="{00000000-0005-0000-0000-000098A80000}"/>
    <cellStyle name="Note 6 18 3" xfId="2983" xr:uid="{00000000-0005-0000-0000-000099A80000}"/>
    <cellStyle name="Note 6 18 3 2" xfId="2984" xr:uid="{00000000-0005-0000-0000-00009AA80000}"/>
    <cellStyle name="Note 6 18 3 2 2" xfId="5495" xr:uid="{00000000-0005-0000-0000-00009BA80000}"/>
    <cellStyle name="Note 6 18 3 2 2 2" xfId="14747" xr:uid="{00000000-0005-0000-0000-00009CA80000}"/>
    <cellStyle name="Note 6 18 3 2 2 2 2" xfId="32182" xr:uid="{00000000-0005-0000-0000-00009DA80000}"/>
    <cellStyle name="Note 6 18 3 2 2 2 3" xfId="46635" xr:uid="{00000000-0005-0000-0000-00009EA80000}"/>
    <cellStyle name="Note 6 18 3 2 2 3" xfId="17208" xr:uid="{00000000-0005-0000-0000-00009FA80000}"/>
    <cellStyle name="Note 6 18 3 2 2 3 2" xfId="34643" xr:uid="{00000000-0005-0000-0000-0000A0A80000}"/>
    <cellStyle name="Note 6 18 3 2 2 3 3" xfId="49096" xr:uid="{00000000-0005-0000-0000-0000A1A80000}"/>
    <cellStyle name="Note 6 18 3 2 2 4" xfId="22931" xr:uid="{00000000-0005-0000-0000-0000A2A80000}"/>
    <cellStyle name="Note 6 18 3 2 2 5" xfId="37384" xr:uid="{00000000-0005-0000-0000-0000A3A80000}"/>
    <cellStyle name="Note 6 18 3 2 3" xfId="7957" xr:uid="{00000000-0005-0000-0000-0000A4A80000}"/>
    <cellStyle name="Note 6 18 3 2 3 2" xfId="25392" xr:uid="{00000000-0005-0000-0000-0000A5A80000}"/>
    <cellStyle name="Note 6 18 3 2 3 3" xfId="39845" xr:uid="{00000000-0005-0000-0000-0000A6A80000}"/>
    <cellStyle name="Note 6 18 3 2 4" xfId="10398" xr:uid="{00000000-0005-0000-0000-0000A7A80000}"/>
    <cellStyle name="Note 6 18 3 2 4 2" xfId="27833" xr:uid="{00000000-0005-0000-0000-0000A8A80000}"/>
    <cellStyle name="Note 6 18 3 2 4 3" xfId="42286" xr:uid="{00000000-0005-0000-0000-0000A9A80000}"/>
    <cellStyle name="Note 6 18 3 2 5" xfId="12818" xr:uid="{00000000-0005-0000-0000-0000AAA80000}"/>
    <cellStyle name="Note 6 18 3 2 5 2" xfId="30253" xr:uid="{00000000-0005-0000-0000-0000ABA80000}"/>
    <cellStyle name="Note 6 18 3 2 5 3" xfId="44706" xr:uid="{00000000-0005-0000-0000-0000ACA80000}"/>
    <cellStyle name="Note 6 18 3 2 6" xfId="19825" xr:uid="{00000000-0005-0000-0000-0000ADA80000}"/>
    <cellStyle name="Note 6 18 3 3" xfId="2985" xr:uid="{00000000-0005-0000-0000-0000AEA80000}"/>
    <cellStyle name="Note 6 18 3 3 2" xfId="5496" xr:uid="{00000000-0005-0000-0000-0000AFA80000}"/>
    <cellStyle name="Note 6 18 3 3 2 2" xfId="14748" xr:uid="{00000000-0005-0000-0000-0000B0A80000}"/>
    <cellStyle name="Note 6 18 3 3 2 2 2" xfId="32183" xr:uid="{00000000-0005-0000-0000-0000B1A80000}"/>
    <cellStyle name="Note 6 18 3 3 2 2 3" xfId="46636" xr:uid="{00000000-0005-0000-0000-0000B2A80000}"/>
    <cellStyle name="Note 6 18 3 3 2 3" xfId="17209" xr:uid="{00000000-0005-0000-0000-0000B3A80000}"/>
    <cellStyle name="Note 6 18 3 3 2 3 2" xfId="34644" xr:uid="{00000000-0005-0000-0000-0000B4A80000}"/>
    <cellStyle name="Note 6 18 3 3 2 3 3" xfId="49097" xr:uid="{00000000-0005-0000-0000-0000B5A80000}"/>
    <cellStyle name="Note 6 18 3 3 2 4" xfId="22932" xr:uid="{00000000-0005-0000-0000-0000B6A80000}"/>
    <cellStyle name="Note 6 18 3 3 2 5" xfId="37385" xr:uid="{00000000-0005-0000-0000-0000B7A80000}"/>
    <cellStyle name="Note 6 18 3 3 3" xfId="7958" xr:uid="{00000000-0005-0000-0000-0000B8A80000}"/>
    <cellStyle name="Note 6 18 3 3 3 2" xfId="25393" xr:uid="{00000000-0005-0000-0000-0000B9A80000}"/>
    <cellStyle name="Note 6 18 3 3 3 3" xfId="39846" xr:uid="{00000000-0005-0000-0000-0000BAA80000}"/>
    <cellStyle name="Note 6 18 3 3 4" xfId="10399" xr:uid="{00000000-0005-0000-0000-0000BBA80000}"/>
    <cellStyle name="Note 6 18 3 3 4 2" xfId="27834" xr:uid="{00000000-0005-0000-0000-0000BCA80000}"/>
    <cellStyle name="Note 6 18 3 3 4 3" xfId="42287" xr:uid="{00000000-0005-0000-0000-0000BDA80000}"/>
    <cellStyle name="Note 6 18 3 3 5" xfId="12819" xr:uid="{00000000-0005-0000-0000-0000BEA80000}"/>
    <cellStyle name="Note 6 18 3 3 5 2" xfId="30254" xr:uid="{00000000-0005-0000-0000-0000BFA80000}"/>
    <cellStyle name="Note 6 18 3 3 5 3" xfId="44707" xr:uid="{00000000-0005-0000-0000-0000C0A80000}"/>
    <cellStyle name="Note 6 18 3 3 6" xfId="19826" xr:uid="{00000000-0005-0000-0000-0000C1A80000}"/>
    <cellStyle name="Note 6 18 3 4" xfId="2986" xr:uid="{00000000-0005-0000-0000-0000C2A80000}"/>
    <cellStyle name="Note 6 18 3 4 2" xfId="5497" xr:uid="{00000000-0005-0000-0000-0000C3A80000}"/>
    <cellStyle name="Note 6 18 3 4 2 2" xfId="22933" xr:uid="{00000000-0005-0000-0000-0000C4A80000}"/>
    <cellStyle name="Note 6 18 3 4 2 3" xfId="37386" xr:uid="{00000000-0005-0000-0000-0000C5A80000}"/>
    <cellStyle name="Note 6 18 3 4 3" xfId="7959" xr:uid="{00000000-0005-0000-0000-0000C6A80000}"/>
    <cellStyle name="Note 6 18 3 4 3 2" xfId="25394" xr:uid="{00000000-0005-0000-0000-0000C7A80000}"/>
    <cellStyle name="Note 6 18 3 4 3 3" xfId="39847" xr:uid="{00000000-0005-0000-0000-0000C8A80000}"/>
    <cellStyle name="Note 6 18 3 4 4" xfId="10400" xr:uid="{00000000-0005-0000-0000-0000C9A80000}"/>
    <cellStyle name="Note 6 18 3 4 4 2" xfId="27835" xr:uid="{00000000-0005-0000-0000-0000CAA80000}"/>
    <cellStyle name="Note 6 18 3 4 4 3" xfId="42288" xr:uid="{00000000-0005-0000-0000-0000CBA80000}"/>
    <cellStyle name="Note 6 18 3 4 5" xfId="12820" xr:uid="{00000000-0005-0000-0000-0000CCA80000}"/>
    <cellStyle name="Note 6 18 3 4 5 2" xfId="30255" xr:uid="{00000000-0005-0000-0000-0000CDA80000}"/>
    <cellStyle name="Note 6 18 3 4 5 3" xfId="44708" xr:uid="{00000000-0005-0000-0000-0000CEA80000}"/>
    <cellStyle name="Note 6 18 3 4 6" xfId="15516" xr:uid="{00000000-0005-0000-0000-0000CFA80000}"/>
    <cellStyle name="Note 6 18 3 4 6 2" xfId="32951" xr:uid="{00000000-0005-0000-0000-0000D0A80000}"/>
    <cellStyle name="Note 6 18 3 4 6 3" xfId="47404" xr:uid="{00000000-0005-0000-0000-0000D1A80000}"/>
    <cellStyle name="Note 6 18 3 4 7" xfId="19827" xr:uid="{00000000-0005-0000-0000-0000D2A80000}"/>
    <cellStyle name="Note 6 18 3 4 8" xfId="20678" xr:uid="{00000000-0005-0000-0000-0000D3A80000}"/>
    <cellStyle name="Note 6 18 3 5" xfId="5494" xr:uid="{00000000-0005-0000-0000-0000D4A80000}"/>
    <cellStyle name="Note 6 18 3 5 2" xfId="14746" xr:uid="{00000000-0005-0000-0000-0000D5A80000}"/>
    <cellStyle name="Note 6 18 3 5 2 2" xfId="32181" xr:uid="{00000000-0005-0000-0000-0000D6A80000}"/>
    <cellStyle name="Note 6 18 3 5 2 3" xfId="46634" xr:uid="{00000000-0005-0000-0000-0000D7A80000}"/>
    <cellStyle name="Note 6 18 3 5 3" xfId="17207" xr:uid="{00000000-0005-0000-0000-0000D8A80000}"/>
    <cellStyle name="Note 6 18 3 5 3 2" xfId="34642" xr:uid="{00000000-0005-0000-0000-0000D9A80000}"/>
    <cellStyle name="Note 6 18 3 5 3 3" xfId="49095" xr:uid="{00000000-0005-0000-0000-0000DAA80000}"/>
    <cellStyle name="Note 6 18 3 5 4" xfId="22930" xr:uid="{00000000-0005-0000-0000-0000DBA80000}"/>
    <cellStyle name="Note 6 18 3 5 5" xfId="37383" xr:uid="{00000000-0005-0000-0000-0000DCA80000}"/>
    <cellStyle name="Note 6 18 3 6" xfId="7956" xr:uid="{00000000-0005-0000-0000-0000DDA80000}"/>
    <cellStyle name="Note 6 18 3 6 2" xfId="25391" xr:uid="{00000000-0005-0000-0000-0000DEA80000}"/>
    <cellStyle name="Note 6 18 3 6 3" xfId="39844" xr:uid="{00000000-0005-0000-0000-0000DFA80000}"/>
    <cellStyle name="Note 6 18 3 7" xfId="10397" xr:uid="{00000000-0005-0000-0000-0000E0A80000}"/>
    <cellStyle name="Note 6 18 3 7 2" xfId="27832" xr:uid="{00000000-0005-0000-0000-0000E1A80000}"/>
    <cellStyle name="Note 6 18 3 7 3" xfId="42285" xr:uid="{00000000-0005-0000-0000-0000E2A80000}"/>
    <cellStyle name="Note 6 18 3 8" xfId="12817" xr:uid="{00000000-0005-0000-0000-0000E3A80000}"/>
    <cellStyle name="Note 6 18 3 8 2" xfId="30252" xr:uid="{00000000-0005-0000-0000-0000E4A80000}"/>
    <cellStyle name="Note 6 18 3 8 3" xfId="44705" xr:uid="{00000000-0005-0000-0000-0000E5A80000}"/>
    <cellStyle name="Note 6 18 3 9" xfId="19824" xr:uid="{00000000-0005-0000-0000-0000E6A80000}"/>
    <cellStyle name="Note 6 18 4" xfId="2987" xr:uid="{00000000-0005-0000-0000-0000E7A80000}"/>
    <cellStyle name="Note 6 18 4 2" xfId="2988" xr:uid="{00000000-0005-0000-0000-0000E8A80000}"/>
    <cellStyle name="Note 6 18 4 2 2" xfId="5499" xr:uid="{00000000-0005-0000-0000-0000E9A80000}"/>
    <cellStyle name="Note 6 18 4 2 2 2" xfId="14750" xr:uid="{00000000-0005-0000-0000-0000EAA80000}"/>
    <cellStyle name="Note 6 18 4 2 2 2 2" xfId="32185" xr:uid="{00000000-0005-0000-0000-0000EBA80000}"/>
    <cellStyle name="Note 6 18 4 2 2 2 3" xfId="46638" xr:uid="{00000000-0005-0000-0000-0000ECA80000}"/>
    <cellStyle name="Note 6 18 4 2 2 3" xfId="17211" xr:uid="{00000000-0005-0000-0000-0000EDA80000}"/>
    <cellStyle name="Note 6 18 4 2 2 3 2" xfId="34646" xr:uid="{00000000-0005-0000-0000-0000EEA80000}"/>
    <cellStyle name="Note 6 18 4 2 2 3 3" xfId="49099" xr:uid="{00000000-0005-0000-0000-0000EFA80000}"/>
    <cellStyle name="Note 6 18 4 2 2 4" xfId="22935" xr:uid="{00000000-0005-0000-0000-0000F0A80000}"/>
    <cellStyle name="Note 6 18 4 2 2 5" xfId="37388" xr:uid="{00000000-0005-0000-0000-0000F1A80000}"/>
    <cellStyle name="Note 6 18 4 2 3" xfId="7961" xr:uid="{00000000-0005-0000-0000-0000F2A80000}"/>
    <cellStyle name="Note 6 18 4 2 3 2" xfId="25396" xr:uid="{00000000-0005-0000-0000-0000F3A80000}"/>
    <cellStyle name="Note 6 18 4 2 3 3" xfId="39849" xr:uid="{00000000-0005-0000-0000-0000F4A80000}"/>
    <cellStyle name="Note 6 18 4 2 4" xfId="10402" xr:uid="{00000000-0005-0000-0000-0000F5A80000}"/>
    <cellStyle name="Note 6 18 4 2 4 2" xfId="27837" xr:uid="{00000000-0005-0000-0000-0000F6A80000}"/>
    <cellStyle name="Note 6 18 4 2 4 3" xfId="42290" xr:uid="{00000000-0005-0000-0000-0000F7A80000}"/>
    <cellStyle name="Note 6 18 4 2 5" xfId="12822" xr:uid="{00000000-0005-0000-0000-0000F8A80000}"/>
    <cellStyle name="Note 6 18 4 2 5 2" xfId="30257" xr:uid="{00000000-0005-0000-0000-0000F9A80000}"/>
    <cellStyle name="Note 6 18 4 2 5 3" xfId="44710" xr:uid="{00000000-0005-0000-0000-0000FAA80000}"/>
    <cellStyle name="Note 6 18 4 2 6" xfId="19829" xr:uid="{00000000-0005-0000-0000-0000FBA80000}"/>
    <cellStyle name="Note 6 18 4 3" xfId="2989" xr:uid="{00000000-0005-0000-0000-0000FCA80000}"/>
    <cellStyle name="Note 6 18 4 3 2" xfId="5500" xr:uid="{00000000-0005-0000-0000-0000FDA80000}"/>
    <cellStyle name="Note 6 18 4 3 2 2" xfId="14751" xr:uid="{00000000-0005-0000-0000-0000FEA80000}"/>
    <cellStyle name="Note 6 18 4 3 2 2 2" xfId="32186" xr:uid="{00000000-0005-0000-0000-0000FFA80000}"/>
    <cellStyle name="Note 6 18 4 3 2 2 3" xfId="46639" xr:uid="{00000000-0005-0000-0000-000000A90000}"/>
    <cellStyle name="Note 6 18 4 3 2 3" xfId="17212" xr:uid="{00000000-0005-0000-0000-000001A90000}"/>
    <cellStyle name="Note 6 18 4 3 2 3 2" xfId="34647" xr:uid="{00000000-0005-0000-0000-000002A90000}"/>
    <cellStyle name="Note 6 18 4 3 2 3 3" xfId="49100" xr:uid="{00000000-0005-0000-0000-000003A90000}"/>
    <cellStyle name="Note 6 18 4 3 2 4" xfId="22936" xr:uid="{00000000-0005-0000-0000-000004A90000}"/>
    <cellStyle name="Note 6 18 4 3 2 5" xfId="37389" xr:uid="{00000000-0005-0000-0000-000005A90000}"/>
    <cellStyle name="Note 6 18 4 3 3" xfId="7962" xr:uid="{00000000-0005-0000-0000-000006A90000}"/>
    <cellStyle name="Note 6 18 4 3 3 2" xfId="25397" xr:uid="{00000000-0005-0000-0000-000007A90000}"/>
    <cellStyle name="Note 6 18 4 3 3 3" xfId="39850" xr:uid="{00000000-0005-0000-0000-000008A90000}"/>
    <cellStyle name="Note 6 18 4 3 4" xfId="10403" xr:uid="{00000000-0005-0000-0000-000009A90000}"/>
    <cellStyle name="Note 6 18 4 3 4 2" xfId="27838" xr:uid="{00000000-0005-0000-0000-00000AA90000}"/>
    <cellStyle name="Note 6 18 4 3 4 3" xfId="42291" xr:uid="{00000000-0005-0000-0000-00000BA90000}"/>
    <cellStyle name="Note 6 18 4 3 5" xfId="12823" xr:uid="{00000000-0005-0000-0000-00000CA90000}"/>
    <cellStyle name="Note 6 18 4 3 5 2" xfId="30258" xr:uid="{00000000-0005-0000-0000-00000DA90000}"/>
    <cellStyle name="Note 6 18 4 3 5 3" xfId="44711" xr:uid="{00000000-0005-0000-0000-00000EA90000}"/>
    <cellStyle name="Note 6 18 4 3 6" xfId="19830" xr:uid="{00000000-0005-0000-0000-00000FA90000}"/>
    <cellStyle name="Note 6 18 4 4" xfId="2990" xr:uid="{00000000-0005-0000-0000-000010A90000}"/>
    <cellStyle name="Note 6 18 4 4 2" xfId="5501" xr:uid="{00000000-0005-0000-0000-000011A90000}"/>
    <cellStyle name="Note 6 18 4 4 2 2" xfId="22937" xr:uid="{00000000-0005-0000-0000-000012A90000}"/>
    <cellStyle name="Note 6 18 4 4 2 3" xfId="37390" xr:uid="{00000000-0005-0000-0000-000013A90000}"/>
    <cellStyle name="Note 6 18 4 4 3" xfId="7963" xr:uid="{00000000-0005-0000-0000-000014A90000}"/>
    <cellStyle name="Note 6 18 4 4 3 2" xfId="25398" xr:uid="{00000000-0005-0000-0000-000015A90000}"/>
    <cellStyle name="Note 6 18 4 4 3 3" xfId="39851" xr:uid="{00000000-0005-0000-0000-000016A90000}"/>
    <cellStyle name="Note 6 18 4 4 4" xfId="10404" xr:uid="{00000000-0005-0000-0000-000017A90000}"/>
    <cellStyle name="Note 6 18 4 4 4 2" xfId="27839" xr:uid="{00000000-0005-0000-0000-000018A90000}"/>
    <cellStyle name="Note 6 18 4 4 4 3" xfId="42292" xr:uid="{00000000-0005-0000-0000-000019A90000}"/>
    <cellStyle name="Note 6 18 4 4 5" xfId="12824" xr:uid="{00000000-0005-0000-0000-00001AA90000}"/>
    <cellStyle name="Note 6 18 4 4 5 2" xfId="30259" xr:uid="{00000000-0005-0000-0000-00001BA90000}"/>
    <cellStyle name="Note 6 18 4 4 5 3" xfId="44712" xr:uid="{00000000-0005-0000-0000-00001CA90000}"/>
    <cellStyle name="Note 6 18 4 4 6" xfId="15517" xr:uid="{00000000-0005-0000-0000-00001DA90000}"/>
    <cellStyle name="Note 6 18 4 4 6 2" xfId="32952" xr:uid="{00000000-0005-0000-0000-00001EA90000}"/>
    <cellStyle name="Note 6 18 4 4 6 3" xfId="47405" xr:uid="{00000000-0005-0000-0000-00001FA90000}"/>
    <cellStyle name="Note 6 18 4 4 7" xfId="19831" xr:uid="{00000000-0005-0000-0000-000020A90000}"/>
    <cellStyle name="Note 6 18 4 4 8" xfId="20679" xr:uid="{00000000-0005-0000-0000-000021A90000}"/>
    <cellStyle name="Note 6 18 4 5" xfId="5498" xr:uid="{00000000-0005-0000-0000-000022A90000}"/>
    <cellStyle name="Note 6 18 4 5 2" xfId="14749" xr:uid="{00000000-0005-0000-0000-000023A90000}"/>
    <cellStyle name="Note 6 18 4 5 2 2" xfId="32184" xr:uid="{00000000-0005-0000-0000-000024A90000}"/>
    <cellStyle name="Note 6 18 4 5 2 3" xfId="46637" xr:uid="{00000000-0005-0000-0000-000025A90000}"/>
    <cellStyle name="Note 6 18 4 5 3" xfId="17210" xr:uid="{00000000-0005-0000-0000-000026A90000}"/>
    <cellStyle name="Note 6 18 4 5 3 2" xfId="34645" xr:uid="{00000000-0005-0000-0000-000027A90000}"/>
    <cellStyle name="Note 6 18 4 5 3 3" xfId="49098" xr:uid="{00000000-0005-0000-0000-000028A90000}"/>
    <cellStyle name="Note 6 18 4 5 4" xfId="22934" xr:uid="{00000000-0005-0000-0000-000029A90000}"/>
    <cellStyle name="Note 6 18 4 5 5" xfId="37387" xr:uid="{00000000-0005-0000-0000-00002AA90000}"/>
    <cellStyle name="Note 6 18 4 6" xfId="7960" xr:uid="{00000000-0005-0000-0000-00002BA90000}"/>
    <cellStyle name="Note 6 18 4 6 2" xfId="25395" xr:uid="{00000000-0005-0000-0000-00002CA90000}"/>
    <cellStyle name="Note 6 18 4 6 3" xfId="39848" xr:uid="{00000000-0005-0000-0000-00002DA90000}"/>
    <cellStyle name="Note 6 18 4 7" xfId="10401" xr:uid="{00000000-0005-0000-0000-00002EA90000}"/>
    <cellStyle name="Note 6 18 4 7 2" xfId="27836" xr:uid="{00000000-0005-0000-0000-00002FA90000}"/>
    <cellStyle name="Note 6 18 4 7 3" xfId="42289" xr:uid="{00000000-0005-0000-0000-000030A90000}"/>
    <cellStyle name="Note 6 18 4 8" xfId="12821" xr:uid="{00000000-0005-0000-0000-000031A90000}"/>
    <cellStyle name="Note 6 18 4 8 2" xfId="30256" xr:uid="{00000000-0005-0000-0000-000032A90000}"/>
    <cellStyle name="Note 6 18 4 8 3" xfId="44709" xr:uid="{00000000-0005-0000-0000-000033A90000}"/>
    <cellStyle name="Note 6 18 4 9" xfId="19828" xr:uid="{00000000-0005-0000-0000-000034A90000}"/>
    <cellStyle name="Note 6 18 5" xfId="2991" xr:uid="{00000000-0005-0000-0000-000035A90000}"/>
    <cellStyle name="Note 6 18 5 2" xfId="2992" xr:uid="{00000000-0005-0000-0000-000036A90000}"/>
    <cellStyle name="Note 6 18 5 2 2" xfId="5503" xr:uid="{00000000-0005-0000-0000-000037A90000}"/>
    <cellStyle name="Note 6 18 5 2 2 2" xfId="14753" xr:uid="{00000000-0005-0000-0000-000038A90000}"/>
    <cellStyle name="Note 6 18 5 2 2 2 2" xfId="32188" xr:uid="{00000000-0005-0000-0000-000039A90000}"/>
    <cellStyle name="Note 6 18 5 2 2 2 3" xfId="46641" xr:uid="{00000000-0005-0000-0000-00003AA90000}"/>
    <cellStyle name="Note 6 18 5 2 2 3" xfId="17214" xr:uid="{00000000-0005-0000-0000-00003BA90000}"/>
    <cellStyle name="Note 6 18 5 2 2 3 2" xfId="34649" xr:uid="{00000000-0005-0000-0000-00003CA90000}"/>
    <cellStyle name="Note 6 18 5 2 2 3 3" xfId="49102" xr:uid="{00000000-0005-0000-0000-00003DA90000}"/>
    <cellStyle name="Note 6 18 5 2 2 4" xfId="22939" xr:uid="{00000000-0005-0000-0000-00003EA90000}"/>
    <cellStyle name="Note 6 18 5 2 2 5" xfId="37392" xr:uid="{00000000-0005-0000-0000-00003FA90000}"/>
    <cellStyle name="Note 6 18 5 2 3" xfId="7965" xr:uid="{00000000-0005-0000-0000-000040A90000}"/>
    <cellStyle name="Note 6 18 5 2 3 2" xfId="25400" xr:uid="{00000000-0005-0000-0000-000041A90000}"/>
    <cellStyle name="Note 6 18 5 2 3 3" xfId="39853" xr:uid="{00000000-0005-0000-0000-000042A90000}"/>
    <cellStyle name="Note 6 18 5 2 4" xfId="10406" xr:uid="{00000000-0005-0000-0000-000043A90000}"/>
    <cellStyle name="Note 6 18 5 2 4 2" xfId="27841" xr:uid="{00000000-0005-0000-0000-000044A90000}"/>
    <cellStyle name="Note 6 18 5 2 4 3" xfId="42294" xr:uid="{00000000-0005-0000-0000-000045A90000}"/>
    <cellStyle name="Note 6 18 5 2 5" xfId="12826" xr:uid="{00000000-0005-0000-0000-000046A90000}"/>
    <cellStyle name="Note 6 18 5 2 5 2" xfId="30261" xr:uid="{00000000-0005-0000-0000-000047A90000}"/>
    <cellStyle name="Note 6 18 5 2 5 3" xfId="44714" xr:uid="{00000000-0005-0000-0000-000048A90000}"/>
    <cellStyle name="Note 6 18 5 2 6" xfId="19833" xr:uid="{00000000-0005-0000-0000-000049A90000}"/>
    <cellStyle name="Note 6 18 5 3" xfId="2993" xr:uid="{00000000-0005-0000-0000-00004AA90000}"/>
    <cellStyle name="Note 6 18 5 3 2" xfId="5504" xr:uid="{00000000-0005-0000-0000-00004BA90000}"/>
    <cellStyle name="Note 6 18 5 3 2 2" xfId="14754" xr:uid="{00000000-0005-0000-0000-00004CA90000}"/>
    <cellStyle name="Note 6 18 5 3 2 2 2" xfId="32189" xr:uid="{00000000-0005-0000-0000-00004DA90000}"/>
    <cellStyle name="Note 6 18 5 3 2 2 3" xfId="46642" xr:uid="{00000000-0005-0000-0000-00004EA90000}"/>
    <cellStyle name="Note 6 18 5 3 2 3" xfId="17215" xr:uid="{00000000-0005-0000-0000-00004FA90000}"/>
    <cellStyle name="Note 6 18 5 3 2 3 2" xfId="34650" xr:uid="{00000000-0005-0000-0000-000050A90000}"/>
    <cellStyle name="Note 6 18 5 3 2 3 3" xfId="49103" xr:uid="{00000000-0005-0000-0000-000051A90000}"/>
    <cellStyle name="Note 6 18 5 3 2 4" xfId="22940" xr:uid="{00000000-0005-0000-0000-000052A90000}"/>
    <cellStyle name="Note 6 18 5 3 2 5" xfId="37393" xr:uid="{00000000-0005-0000-0000-000053A90000}"/>
    <cellStyle name="Note 6 18 5 3 3" xfId="7966" xr:uid="{00000000-0005-0000-0000-000054A90000}"/>
    <cellStyle name="Note 6 18 5 3 3 2" xfId="25401" xr:uid="{00000000-0005-0000-0000-000055A90000}"/>
    <cellStyle name="Note 6 18 5 3 3 3" xfId="39854" xr:uid="{00000000-0005-0000-0000-000056A90000}"/>
    <cellStyle name="Note 6 18 5 3 4" xfId="10407" xr:uid="{00000000-0005-0000-0000-000057A90000}"/>
    <cellStyle name="Note 6 18 5 3 4 2" xfId="27842" xr:uid="{00000000-0005-0000-0000-000058A90000}"/>
    <cellStyle name="Note 6 18 5 3 4 3" xfId="42295" xr:uid="{00000000-0005-0000-0000-000059A90000}"/>
    <cellStyle name="Note 6 18 5 3 5" xfId="12827" xr:uid="{00000000-0005-0000-0000-00005AA90000}"/>
    <cellStyle name="Note 6 18 5 3 5 2" xfId="30262" xr:uid="{00000000-0005-0000-0000-00005BA90000}"/>
    <cellStyle name="Note 6 18 5 3 5 3" xfId="44715" xr:uid="{00000000-0005-0000-0000-00005CA90000}"/>
    <cellStyle name="Note 6 18 5 3 6" xfId="19834" xr:uid="{00000000-0005-0000-0000-00005DA90000}"/>
    <cellStyle name="Note 6 18 5 4" xfId="2994" xr:uid="{00000000-0005-0000-0000-00005EA90000}"/>
    <cellStyle name="Note 6 18 5 4 2" xfId="5505" xr:uid="{00000000-0005-0000-0000-00005FA90000}"/>
    <cellStyle name="Note 6 18 5 4 2 2" xfId="22941" xr:uid="{00000000-0005-0000-0000-000060A90000}"/>
    <cellStyle name="Note 6 18 5 4 2 3" xfId="37394" xr:uid="{00000000-0005-0000-0000-000061A90000}"/>
    <cellStyle name="Note 6 18 5 4 3" xfId="7967" xr:uid="{00000000-0005-0000-0000-000062A90000}"/>
    <cellStyle name="Note 6 18 5 4 3 2" xfId="25402" xr:uid="{00000000-0005-0000-0000-000063A90000}"/>
    <cellStyle name="Note 6 18 5 4 3 3" xfId="39855" xr:uid="{00000000-0005-0000-0000-000064A90000}"/>
    <cellStyle name="Note 6 18 5 4 4" xfId="10408" xr:uid="{00000000-0005-0000-0000-000065A90000}"/>
    <cellStyle name="Note 6 18 5 4 4 2" xfId="27843" xr:uid="{00000000-0005-0000-0000-000066A90000}"/>
    <cellStyle name="Note 6 18 5 4 4 3" xfId="42296" xr:uid="{00000000-0005-0000-0000-000067A90000}"/>
    <cellStyle name="Note 6 18 5 4 5" xfId="12828" xr:uid="{00000000-0005-0000-0000-000068A90000}"/>
    <cellStyle name="Note 6 18 5 4 5 2" xfId="30263" xr:uid="{00000000-0005-0000-0000-000069A90000}"/>
    <cellStyle name="Note 6 18 5 4 5 3" xfId="44716" xr:uid="{00000000-0005-0000-0000-00006AA90000}"/>
    <cellStyle name="Note 6 18 5 4 6" xfId="15518" xr:uid="{00000000-0005-0000-0000-00006BA90000}"/>
    <cellStyle name="Note 6 18 5 4 6 2" xfId="32953" xr:uid="{00000000-0005-0000-0000-00006CA90000}"/>
    <cellStyle name="Note 6 18 5 4 6 3" xfId="47406" xr:uid="{00000000-0005-0000-0000-00006DA90000}"/>
    <cellStyle name="Note 6 18 5 4 7" xfId="19835" xr:uid="{00000000-0005-0000-0000-00006EA90000}"/>
    <cellStyle name="Note 6 18 5 4 8" xfId="20680" xr:uid="{00000000-0005-0000-0000-00006FA90000}"/>
    <cellStyle name="Note 6 18 5 5" xfId="5502" xr:uid="{00000000-0005-0000-0000-000070A90000}"/>
    <cellStyle name="Note 6 18 5 5 2" xfId="14752" xr:uid="{00000000-0005-0000-0000-000071A90000}"/>
    <cellStyle name="Note 6 18 5 5 2 2" xfId="32187" xr:uid="{00000000-0005-0000-0000-000072A90000}"/>
    <cellStyle name="Note 6 18 5 5 2 3" xfId="46640" xr:uid="{00000000-0005-0000-0000-000073A90000}"/>
    <cellStyle name="Note 6 18 5 5 3" xfId="17213" xr:uid="{00000000-0005-0000-0000-000074A90000}"/>
    <cellStyle name="Note 6 18 5 5 3 2" xfId="34648" xr:uid="{00000000-0005-0000-0000-000075A90000}"/>
    <cellStyle name="Note 6 18 5 5 3 3" xfId="49101" xr:uid="{00000000-0005-0000-0000-000076A90000}"/>
    <cellStyle name="Note 6 18 5 5 4" xfId="22938" xr:uid="{00000000-0005-0000-0000-000077A90000}"/>
    <cellStyle name="Note 6 18 5 5 5" xfId="37391" xr:uid="{00000000-0005-0000-0000-000078A90000}"/>
    <cellStyle name="Note 6 18 5 6" xfId="7964" xr:uid="{00000000-0005-0000-0000-000079A90000}"/>
    <cellStyle name="Note 6 18 5 6 2" xfId="25399" xr:uid="{00000000-0005-0000-0000-00007AA90000}"/>
    <cellStyle name="Note 6 18 5 6 3" xfId="39852" xr:uid="{00000000-0005-0000-0000-00007BA90000}"/>
    <cellStyle name="Note 6 18 5 7" xfId="10405" xr:uid="{00000000-0005-0000-0000-00007CA90000}"/>
    <cellStyle name="Note 6 18 5 7 2" xfId="27840" xr:uid="{00000000-0005-0000-0000-00007DA90000}"/>
    <cellStyle name="Note 6 18 5 7 3" xfId="42293" xr:uid="{00000000-0005-0000-0000-00007EA90000}"/>
    <cellStyle name="Note 6 18 5 8" xfId="12825" xr:uid="{00000000-0005-0000-0000-00007FA90000}"/>
    <cellStyle name="Note 6 18 5 8 2" xfId="30260" xr:uid="{00000000-0005-0000-0000-000080A90000}"/>
    <cellStyle name="Note 6 18 5 8 3" xfId="44713" xr:uid="{00000000-0005-0000-0000-000081A90000}"/>
    <cellStyle name="Note 6 18 5 9" xfId="19832" xr:uid="{00000000-0005-0000-0000-000082A90000}"/>
    <cellStyle name="Note 6 18 6" xfId="2995" xr:uid="{00000000-0005-0000-0000-000083A90000}"/>
    <cellStyle name="Note 6 18 6 2" xfId="5506" xr:uid="{00000000-0005-0000-0000-000084A90000}"/>
    <cellStyle name="Note 6 18 6 2 2" xfId="14755" xr:uid="{00000000-0005-0000-0000-000085A90000}"/>
    <cellStyle name="Note 6 18 6 2 2 2" xfId="32190" xr:uid="{00000000-0005-0000-0000-000086A90000}"/>
    <cellStyle name="Note 6 18 6 2 2 3" xfId="46643" xr:uid="{00000000-0005-0000-0000-000087A90000}"/>
    <cellStyle name="Note 6 18 6 2 3" xfId="17216" xr:uid="{00000000-0005-0000-0000-000088A90000}"/>
    <cellStyle name="Note 6 18 6 2 3 2" xfId="34651" xr:uid="{00000000-0005-0000-0000-000089A90000}"/>
    <cellStyle name="Note 6 18 6 2 3 3" xfId="49104" xr:uid="{00000000-0005-0000-0000-00008AA90000}"/>
    <cellStyle name="Note 6 18 6 2 4" xfId="22942" xr:uid="{00000000-0005-0000-0000-00008BA90000}"/>
    <cellStyle name="Note 6 18 6 2 5" xfId="37395" xr:uid="{00000000-0005-0000-0000-00008CA90000}"/>
    <cellStyle name="Note 6 18 6 3" xfId="7968" xr:uid="{00000000-0005-0000-0000-00008DA90000}"/>
    <cellStyle name="Note 6 18 6 3 2" xfId="25403" xr:uid="{00000000-0005-0000-0000-00008EA90000}"/>
    <cellStyle name="Note 6 18 6 3 3" xfId="39856" xr:uid="{00000000-0005-0000-0000-00008FA90000}"/>
    <cellStyle name="Note 6 18 6 4" xfId="10409" xr:uid="{00000000-0005-0000-0000-000090A90000}"/>
    <cellStyle name="Note 6 18 6 4 2" xfId="27844" xr:uid="{00000000-0005-0000-0000-000091A90000}"/>
    <cellStyle name="Note 6 18 6 4 3" xfId="42297" xr:uid="{00000000-0005-0000-0000-000092A90000}"/>
    <cellStyle name="Note 6 18 6 5" xfId="12829" xr:uid="{00000000-0005-0000-0000-000093A90000}"/>
    <cellStyle name="Note 6 18 6 5 2" xfId="30264" xr:uid="{00000000-0005-0000-0000-000094A90000}"/>
    <cellStyle name="Note 6 18 6 5 3" xfId="44717" xr:uid="{00000000-0005-0000-0000-000095A90000}"/>
    <cellStyle name="Note 6 18 6 6" xfId="19836" xr:uid="{00000000-0005-0000-0000-000096A90000}"/>
    <cellStyle name="Note 6 18 7" xfId="2996" xr:uid="{00000000-0005-0000-0000-000097A90000}"/>
    <cellStyle name="Note 6 18 7 2" xfId="5507" xr:uid="{00000000-0005-0000-0000-000098A90000}"/>
    <cellStyle name="Note 6 18 7 2 2" xfId="14756" xr:uid="{00000000-0005-0000-0000-000099A90000}"/>
    <cellStyle name="Note 6 18 7 2 2 2" xfId="32191" xr:uid="{00000000-0005-0000-0000-00009AA90000}"/>
    <cellStyle name="Note 6 18 7 2 2 3" xfId="46644" xr:uid="{00000000-0005-0000-0000-00009BA90000}"/>
    <cellStyle name="Note 6 18 7 2 3" xfId="17217" xr:uid="{00000000-0005-0000-0000-00009CA90000}"/>
    <cellStyle name="Note 6 18 7 2 3 2" xfId="34652" xr:uid="{00000000-0005-0000-0000-00009DA90000}"/>
    <cellStyle name="Note 6 18 7 2 3 3" xfId="49105" xr:uid="{00000000-0005-0000-0000-00009EA90000}"/>
    <cellStyle name="Note 6 18 7 2 4" xfId="22943" xr:uid="{00000000-0005-0000-0000-00009FA90000}"/>
    <cellStyle name="Note 6 18 7 2 5" xfId="37396" xr:uid="{00000000-0005-0000-0000-0000A0A90000}"/>
    <cellStyle name="Note 6 18 7 3" xfId="7969" xr:uid="{00000000-0005-0000-0000-0000A1A90000}"/>
    <cellStyle name="Note 6 18 7 3 2" xfId="25404" xr:uid="{00000000-0005-0000-0000-0000A2A90000}"/>
    <cellStyle name="Note 6 18 7 3 3" xfId="39857" xr:uid="{00000000-0005-0000-0000-0000A3A90000}"/>
    <cellStyle name="Note 6 18 7 4" xfId="10410" xr:uid="{00000000-0005-0000-0000-0000A4A90000}"/>
    <cellStyle name="Note 6 18 7 4 2" xfId="27845" xr:uid="{00000000-0005-0000-0000-0000A5A90000}"/>
    <cellStyle name="Note 6 18 7 4 3" xfId="42298" xr:uid="{00000000-0005-0000-0000-0000A6A90000}"/>
    <cellStyle name="Note 6 18 7 5" xfId="12830" xr:uid="{00000000-0005-0000-0000-0000A7A90000}"/>
    <cellStyle name="Note 6 18 7 5 2" xfId="30265" xr:uid="{00000000-0005-0000-0000-0000A8A90000}"/>
    <cellStyle name="Note 6 18 7 5 3" xfId="44718" xr:uid="{00000000-0005-0000-0000-0000A9A90000}"/>
    <cellStyle name="Note 6 18 7 6" xfId="19837" xr:uid="{00000000-0005-0000-0000-0000AAA90000}"/>
    <cellStyle name="Note 6 18 8" xfId="2997" xr:uid="{00000000-0005-0000-0000-0000ABA90000}"/>
    <cellStyle name="Note 6 18 8 2" xfId="5508" xr:uid="{00000000-0005-0000-0000-0000ACA90000}"/>
    <cellStyle name="Note 6 18 8 2 2" xfId="22944" xr:uid="{00000000-0005-0000-0000-0000ADA90000}"/>
    <cellStyle name="Note 6 18 8 2 3" xfId="37397" xr:uid="{00000000-0005-0000-0000-0000AEA90000}"/>
    <cellStyle name="Note 6 18 8 3" xfId="7970" xr:uid="{00000000-0005-0000-0000-0000AFA90000}"/>
    <cellStyle name="Note 6 18 8 3 2" xfId="25405" xr:uid="{00000000-0005-0000-0000-0000B0A90000}"/>
    <cellStyle name="Note 6 18 8 3 3" xfId="39858" xr:uid="{00000000-0005-0000-0000-0000B1A90000}"/>
    <cellStyle name="Note 6 18 8 4" xfId="10411" xr:uid="{00000000-0005-0000-0000-0000B2A90000}"/>
    <cellStyle name="Note 6 18 8 4 2" xfId="27846" xr:uid="{00000000-0005-0000-0000-0000B3A90000}"/>
    <cellStyle name="Note 6 18 8 4 3" xfId="42299" xr:uid="{00000000-0005-0000-0000-0000B4A90000}"/>
    <cellStyle name="Note 6 18 8 5" xfId="12831" xr:uid="{00000000-0005-0000-0000-0000B5A90000}"/>
    <cellStyle name="Note 6 18 8 5 2" xfId="30266" xr:uid="{00000000-0005-0000-0000-0000B6A90000}"/>
    <cellStyle name="Note 6 18 8 5 3" xfId="44719" xr:uid="{00000000-0005-0000-0000-0000B7A90000}"/>
    <cellStyle name="Note 6 18 8 6" xfId="15519" xr:uid="{00000000-0005-0000-0000-0000B8A90000}"/>
    <cellStyle name="Note 6 18 8 6 2" xfId="32954" xr:uid="{00000000-0005-0000-0000-0000B9A90000}"/>
    <cellStyle name="Note 6 18 8 6 3" xfId="47407" xr:uid="{00000000-0005-0000-0000-0000BAA90000}"/>
    <cellStyle name="Note 6 18 8 7" xfId="19838" xr:uid="{00000000-0005-0000-0000-0000BBA90000}"/>
    <cellStyle name="Note 6 18 8 8" xfId="20681" xr:uid="{00000000-0005-0000-0000-0000BCA90000}"/>
    <cellStyle name="Note 6 18 9" xfId="5489" xr:uid="{00000000-0005-0000-0000-0000BDA90000}"/>
    <cellStyle name="Note 6 18 9 2" xfId="14742" xr:uid="{00000000-0005-0000-0000-0000BEA90000}"/>
    <cellStyle name="Note 6 18 9 2 2" xfId="32177" xr:uid="{00000000-0005-0000-0000-0000BFA90000}"/>
    <cellStyle name="Note 6 18 9 2 3" xfId="46630" xr:uid="{00000000-0005-0000-0000-0000C0A90000}"/>
    <cellStyle name="Note 6 18 9 3" xfId="17203" xr:uid="{00000000-0005-0000-0000-0000C1A90000}"/>
    <cellStyle name="Note 6 18 9 3 2" xfId="34638" xr:uid="{00000000-0005-0000-0000-0000C2A90000}"/>
    <cellStyle name="Note 6 18 9 3 3" xfId="49091" xr:uid="{00000000-0005-0000-0000-0000C3A90000}"/>
    <cellStyle name="Note 6 18 9 4" xfId="22925" xr:uid="{00000000-0005-0000-0000-0000C4A90000}"/>
    <cellStyle name="Note 6 18 9 5" xfId="37378" xr:uid="{00000000-0005-0000-0000-0000C5A90000}"/>
    <cellStyle name="Note 6 19" xfId="2998" xr:uid="{00000000-0005-0000-0000-0000C6A90000}"/>
    <cellStyle name="Note 6 19 10" xfId="7971" xr:uid="{00000000-0005-0000-0000-0000C7A90000}"/>
    <cellStyle name="Note 6 19 10 2" xfId="25406" xr:uid="{00000000-0005-0000-0000-0000C8A90000}"/>
    <cellStyle name="Note 6 19 10 3" xfId="39859" xr:uid="{00000000-0005-0000-0000-0000C9A90000}"/>
    <cellStyle name="Note 6 19 11" xfId="10412" xr:uid="{00000000-0005-0000-0000-0000CAA90000}"/>
    <cellStyle name="Note 6 19 11 2" xfId="27847" xr:uid="{00000000-0005-0000-0000-0000CBA90000}"/>
    <cellStyle name="Note 6 19 11 3" xfId="42300" xr:uid="{00000000-0005-0000-0000-0000CCA90000}"/>
    <cellStyle name="Note 6 19 12" xfId="12832" xr:uid="{00000000-0005-0000-0000-0000CDA90000}"/>
    <cellStyle name="Note 6 19 12 2" xfId="30267" xr:uid="{00000000-0005-0000-0000-0000CEA90000}"/>
    <cellStyle name="Note 6 19 12 3" xfId="44720" xr:uid="{00000000-0005-0000-0000-0000CFA90000}"/>
    <cellStyle name="Note 6 19 13" xfId="19839" xr:uid="{00000000-0005-0000-0000-0000D0A90000}"/>
    <cellStyle name="Note 6 19 2" xfId="2999" xr:uid="{00000000-0005-0000-0000-0000D1A90000}"/>
    <cellStyle name="Note 6 19 2 2" xfId="3000" xr:uid="{00000000-0005-0000-0000-0000D2A90000}"/>
    <cellStyle name="Note 6 19 2 2 2" xfId="5511" xr:uid="{00000000-0005-0000-0000-0000D3A90000}"/>
    <cellStyle name="Note 6 19 2 2 2 2" xfId="14759" xr:uid="{00000000-0005-0000-0000-0000D4A90000}"/>
    <cellStyle name="Note 6 19 2 2 2 2 2" xfId="32194" xr:uid="{00000000-0005-0000-0000-0000D5A90000}"/>
    <cellStyle name="Note 6 19 2 2 2 2 3" xfId="46647" xr:uid="{00000000-0005-0000-0000-0000D6A90000}"/>
    <cellStyle name="Note 6 19 2 2 2 3" xfId="17220" xr:uid="{00000000-0005-0000-0000-0000D7A90000}"/>
    <cellStyle name="Note 6 19 2 2 2 3 2" xfId="34655" xr:uid="{00000000-0005-0000-0000-0000D8A90000}"/>
    <cellStyle name="Note 6 19 2 2 2 3 3" xfId="49108" xr:uid="{00000000-0005-0000-0000-0000D9A90000}"/>
    <cellStyle name="Note 6 19 2 2 2 4" xfId="22947" xr:uid="{00000000-0005-0000-0000-0000DAA90000}"/>
    <cellStyle name="Note 6 19 2 2 2 5" xfId="37400" xr:uid="{00000000-0005-0000-0000-0000DBA90000}"/>
    <cellStyle name="Note 6 19 2 2 3" xfId="7973" xr:uid="{00000000-0005-0000-0000-0000DCA90000}"/>
    <cellStyle name="Note 6 19 2 2 3 2" xfId="25408" xr:uid="{00000000-0005-0000-0000-0000DDA90000}"/>
    <cellStyle name="Note 6 19 2 2 3 3" xfId="39861" xr:uid="{00000000-0005-0000-0000-0000DEA90000}"/>
    <cellStyle name="Note 6 19 2 2 4" xfId="10414" xr:uid="{00000000-0005-0000-0000-0000DFA90000}"/>
    <cellStyle name="Note 6 19 2 2 4 2" xfId="27849" xr:uid="{00000000-0005-0000-0000-0000E0A90000}"/>
    <cellStyle name="Note 6 19 2 2 4 3" xfId="42302" xr:uid="{00000000-0005-0000-0000-0000E1A90000}"/>
    <cellStyle name="Note 6 19 2 2 5" xfId="12834" xr:uid="{00000000-0005-0000-0000-0000E2A90000}"/>
    <cellStyle name="Note 6 19 2 2 5 2" xfId="30269" xr:uid="{00000000-0005-0000-0000-0000E3A90000}"/>
    <cellStyle name="Note 6 19 2 2 5 3" xfId="44722" xr:uid="{00000000-0005-0000-0000-0000E4A90000}"/>
    <cellStyle name="Note 6 19 2 2 6" xfId="19841" xr:uid="{00000000-0005-0000-0000-0000E5A90000}"/>
    <cellStyle name="Note 6 19 2 3" xfId="3001" xr:uid="{00000000-0005-0000-0000-0000E6A90000}"/>
    <cellStyle name="Note 6 19 2 3 2" xfId="5512" xr:uid="{00000000-0005-0000-0000-0000E7A90000}"/>
    <cellStyle name="Note 6 19 2 3 2 2" xfId="14760" xr:uid="{00000000-0005-0000-0000-0000E8A90000}"/>
    <cellStyle name="Note 6 19 2 3 2 2 2" xfId="32195" xr:uid="{00000000-0005-0000-0000-0000E9A90000}"/>
    <cellStyle name="Note 6 19 2 3 2 2 3" xfId="46648" xr:uid="{00000000-0005-0000-0000-0000EAA90000}"/>
    <cellStyle name="Note 6 19 2 3 2 3" xfId="17221" xr:uid="{00000000-0005-0000-0000-0000EBA90000}"/>
    <cellStyle name="Note 6 19 2 3 2 3 2" xfId="34656" xr:uid="{00000000-0005-0000-0000-0000ECA90000}"/>
    <cellStyle name="Note 6 19 2 3 2 3 3" xfId="49109" xr:uid="{00000000-0005-0000-0000-0000EDA90000}"/>
    <cellStyle name="Note 6 19 2 3 2 4" xfId="22948" xr:uid="{00000000-0005-0000-0000-0000EEA90000}"/>
    <cellStyle name="Note 6 19 2 3 2 5" xfId="37401" xr:uid="{00000000-0005-0000-0000-0000EFA90000}"/>
    <cellStyle name="Note 6 19 2 3 3" xfId="7974" xr:uid="{00000000-0005-0000-0000-0000F0A90000}"/>
    <cellStyle name="Note 6 19 2 3 3 2" xfId="25409" xr:uid="{00000000-0005-0000-0000-0000F1A90000}"/>
    <cellStyle name="Note 6 19 2 3 3 3" xfId="39862" xr:uid="{00000000-0005-0000-0000-0000F2A90000}"/>
    <cellStyle name="Note 6 19 2 3 4" xfId="10415" xr:uid="{00000000-0005-0000-0000-0000F3A90000}"/>
    <cellStyle name="Note 6 19 2 3 4 2" xfId="27850" xr:uid="{00000000-0005-0000-0000-0000F4A90000}"/>
    <cellStyle name="Note 6 19 2 3 4 3" xfId="42303" xr:uid="{00000000-0005-0000-0000-0000F5A90000}"/>
    <cellStyle name="Note 6 19 2 3 5" xfId="12835" xr:uid="{00000000-0005-0000-0000-0000F6A90000}"/>
    <cellStyle name="Note 6 19 2 3 5 2" xfId="30270" xr:uid="{00000000-0005-0000-0000-0000F7A90000}"/>
    <cellStyle name="Note 6 19 2 3 5 3" xfId="44723" xr:uid="{00000000-0005-0000-0000-0000F8A90000}"/>
    <cellStyle name="Note 6 19 2 3 6" xfId="19842" xr:uid="{00000000-0005-0000-0000-0000F9A90000}"/>
    <cellStyle name="Note 6 19 2 4" xfId="3002" xr:uid="{00000000-0005-0000-0000-0000FAA90000}"/>
    <cellStyle name="Note 6 19 2 4 2" xfId="5513" xr:uid="{00000000-0005-0000-0000-0000FBA90000}"/>
    <cellStyle name="Note 6 19 2 4 2 2" xfId="22949" xr:uid="{00000000-0005-0000-0000-0000FCA90000}"/>
    <cellStyle name="Note 6 19 2 4 2 3" xfId="37402" xr:uid="{00000000-0005-0000-0000-0000FDA90000}"/>
    <cellStyle name="Note 6 19 2 4 3" xfId="7975" xr:uid="{00000000-0005-0000-0000-0000FEA90000}"/>
    <cellStyle name="Note 6 19 2 4 3 2" xfId="25410" xr:uid="{00000000-0005-0000-0000-0000FFA90000}"/>
    <cellStyle name="Note 6 19 2 4 3 3" xfId="39863" xr:uid="{00000000-0005-0000-0000-000000AA0000}"/>
    <cellStyle name="Note 6 19 2 4 4" xfId="10416" xr:uid="{00000000-0005-0000-0000-000001AA0000}"/>
    <cellStyle name="Note 6 19 2 4 4 2" xfId="27851" xr:uid="{00000000-0005-0000-0000-000002AA0000}"/>
    <cellStyle name="Note 6 19 2 4 4 3" xfId="42304" xr:uid="{00000000-0005-0000-0000-000003AA0000}"/>
    <cellStyle name="Note 6 19 2 4 5" xfId="12836" xr:uid="{00000000-0005-0000-0000-000004AA0000}"/>
    <cellStyle name="Note 6 19 2 4 5 2" xfId="30271" xr:uid="{00000000-0005-0000-0000-000005AA0000}"/>
    <cellStyle name="Note 6 19 2 4 5 3" xfId="44724" xr:uid="{00000000-0005-0000-0000-000006AA0000}"/>
    <cellStyle name="Note 6 19 2 4 6" xfId="15520" xr:uid="{00000000-0005-0000-0000-000007AA0000}"/>
    <cellStyle name="Note 6 19 2 4 6 2" xfId="32955" xr:uid="{00000000-0005-0000-0000-000008AA0000}"/>
    <cellStyle name="Note 6 19 2 4 6 3" xfId="47408" xr:uid="{00000000-0005-0000-0000-000009AA0000}"/>
    <cellStyle name="Note 6 19 2 4 7" xfId="19843" xr:uid="{00000000-0005-0000-0000-00000AAA0000}"/>
    <cellStyle name="Note 6 19 2 4 8" xfId="20682" xr:uid="{00000000-0005-0000-0000-00000BAA0000}"/>
    <cellStyle name="Note 6 19 2 5" xfId="5510" xr:uid="{00000000-0005-0000-0000-00000CAA0000}"/>
    <cellStyle name="Note 6 19 2 5 2" xfId="14758" xr:uid="{00000000-0005-0000-0000-00000DAA0000}"/>
    <cellStyle name="Note 6 19 2 5 2 2" xfId="32193" xr:uid="{00000000-0005-0000-0000-00000EAA0000}"/>
    <cellStyle name="Note 6 19 2 5 2 3" xfId="46646" xr:uid="{00000000-0005-0000-0000-00000FAA0000}"/>
    <cellStyle name="Note 6 19 2 5 3" xfId="17219" xr:uid="{00000000-0005-0000-0000-000010AA0000}"/>
    <cellStyle name="Note 6 19 2 5 3 2" xfId="34654" xr:uid="{00000000-0005-0000-0000-000011AA0000}"/>
    <cellStyle name="Note 6 19 2 5 3 3" xfId="49107" xr:uid="{00000000-0005-0000-0000-000012AA0000}"/>
    <cellStyle name="Note 6 19 2 5 4" xfId="22946" xr:uid="{00000000-0005-0000-0000-000013AA0000}"/>
    <cellStyle name="Note 6 19 2 5 5" xfId="37399" xr:uid="{00000000-0005-0000-0000-000014AA0000}"/>
    <cellStyle name="Note 6 19 2 6" xfId="7972" xr:uid="{00000000-0005-0000-0000-000015AA0000}"/>
    <cellStyle name="Note 6 19 2 6 2" xfId="25407" xr:uid="{00000000-0005-0000-0000-000016AA0000}"/>
    <cellStyle name="Note 6 19 2 6 3" xfId="39860" xr:uid="{00000000-0005-0000-0000-000017AA0000}"/>
    <cellStyle name="Note 6 19 2 7" xfId="10413" xr:uid="{00000000-0005-0000-0000-000018AA0000}"/>
    <cellStyle name="Note 6 19 2 7 2" xfId="27848" xr:uid="{00000000-0005-0000-0000-000019AA0000}"/>
    <cellStyle name="Note 6 19 2 7 3" xfId="42301" xr:uid="{00000000-0005-0000-0000-00001AAA0000}"/>
    <cellStyle name="Note 6 19 2 8" xfId="12833" xr:uid="{00000000-0005-0000-0000-00001BAA0000}"/>
    <cellStyle name="Note 6 19 2 8 2" xfId="30268" xr:uid="{00000000-0005-0000-0000-00001CAA0000}"/>
    <cellStyle name="Note 6 19 2 8 3" xfId="44721" xr:uid="{00000000-0005-0000-0000-00001DAA0000}"/>
    <cellStyle name="Note 6 19 2 9" xfId="19840" xr:uid="{00000000-0005-0000-0000-00001EAA0000}"/>
    <cellStyle name="Note 6 19 3" xfId="3003" xr:uid="{00000000-0005-0000-0000-00001FAA0000}"/>
    <cellStyle name="Note 6 19 3 2" xfId="3004" xr:uid="{00000000-0005-0000-0000-000020AA0000}"/>
    <cellStyle name="Note 6 19 3 2 2" xfId="5515" xr:uid="{00000000-0005-0000-0000-000021AA0000}"/>
    <cellStyle name="Note 6 19 3 2 2 2" xfId="14762" xr:uid="{00000000-0005-0000-0000-000022AA0000}"/>
    <cellStyle name="Note 6 19 3 2 2 2 2" xfId="32197" xr:uid="{00000000-0005-0000-0000-000023AA0000}"/>
    <cellStyle name="Note 6 19 3 2 2 2 3" xfId="46650" xr:uid="{00000000-0005-0000-0000-000024AA0000}"/>
    <cellStyle name="Note 6 19 3 2 2 3" xfId="17223" xr:uid="{00000000-0005-0000-0000-000025AA0000}"/>
    <cellStyle name="Note 6 19 3 2 2 3 2" xfId="34658" xr:uid="{00000000-0005-0000-0000-000026AA0000}"/>
    <cellStyle name="Note 6 19 3 2 2 3 3" xfId="49111" xr:uid="{00000000-0005-0000-0000-000027AA0000}"/>
    <cellStyle name="Note 6 19 3 2 2 4" xfId="22951" xr:uid="{00000000-0005-0000-0000-000028AA0000}"/>
    <cellStyle name="Note 6 19 3 2 2 5" xfId="37404" xr:uid="{00000000-0005-0000-0000-000029AA0000}"/>
    <cellStyle name="Note 6 19 3 2 3" xfId="7977" xr:uid="{00000000-0005-0000-0000-00002AAA0000}"/>
    <cellStyle name="Note 6 19 3 2 3 2" xfId="25412" xr:uid="{00000000-0005-0000-0000-00002BAA0000}"/>
    <cellStyle name="Note 6 19 3 2 3 3" xfId="39865" xr:uid="{00000000-0005-0000-0000-00002CAA0000}"/>
    <cellStyle name="Note 6 19 3 2 4" xfId="10418" xr:uid="{00000000-0005-0000-0000-00002DAA0000}"/>
    <cellStyle name="Note 6 19 3 2 4 2" xfId="27853" xr:uid="{00000000-0005-0000-0000-00002EAA0000}"/>
    <cellStyle name="Note 6 19 3 2 4 3" xfId="42306" xr:uid="{00000000-0005-0000-0000-00002FAA0000}"/>
    <cellStyle name="Note 6 19 3 2 5" xfId="12838" xr:uid="{00000000-0005-0000-0000-000030AA0000}"/>
    <cellStyle name="Note 6 19 3 2 5 2" xfId="30273" xr:uid="{00000000-0005-0000-0000-000031AA0000}"/>
    <cellStyle name="Note 6 19 3 2 5 3" xfId="44726" xr:uid="{00000000-0005-0000-0000-000032AA0000}"/>
    <cellStyle name="Note 6 19 3 2 6" xfId="19845" xr:uid="{00000000-0005-0000-0000-000033AA0000}"/>
    <cellStyle name="Note 6 19 3 3" xfId="3005" xr:uid="{00000000-0005-0000-0000-000034AA0000}"/>
    <cellStyle name="Note 6 19 3 3 2" xfId="5516" xr:uid="{00000000-0005-0000-0000-000035AA0000}"/>
    <cellStyle name="Note 6 19 3 3 2 2" xfId="14763" xr:uid="{00000000-0005-0000-0000-000036AA0000}"/>
    <cellStyle name="Note 6 19 3 3 2 2 2" xfId="32198" xr:uid="{00000000-0005-0000-0000-000037AA0000}"/>
    <cellStyle name="Note 6 19 3 3 2 2 3" xfId="46651" xr:uid="{00000000-0005-0000-0000-000038AA0000}"/>
    <cellStyle name="Note 6 19 3 3 2 3" xfId="17224" xr:uid="{00000000-0005-0000-0000-000039AA0000}"/>
    <cellStyle name="Note 6 19 3 3 2 3 2" xfId="34659" xr:uid="{00000000-0005-0000-0000-00003AAA0000}"/>
    <cellStyle name="Note 6 19 3 3 2 3 3" xfId="49112" xr:uid="{00000000-0005-0000-0000-00003BAA0000}"/>
    <cellStyle name="Note 6 19 3 3 2 4" xfId="22952" xr:uid="{00000000-0005-0000-0000-00003CAA0000}"/>
    <cellStyle name="Note 6 19 3 3 2 5" xfId="37405" xr:uid="{00000000-0005-0000-0000-00003DAA0000}"/>
    <cellStyle name="Note 6 19 3 3 3" xfId="7978" xr:uid="{00000000-0005-0000-0000-00003EAA0000}"/>
    <cellStyle name="Note 6 19 3 3 3 2" xfId="25413" xr:uid="{00000000-0005-0000-0000-00003FAA0000}"/>
    <cellStyle name="Note 6 19 3 3 3 3" xfId="39866" xr:uid="{00000000-0005-0000-0000-000040AA0000}"/>
    <cellStyle name="Note 6 19 3 3 4" xfId="10419" xr:uid="{00000000-0005-0000-0000-000041AA0000}"/>
    <cellStyle name="Note 6 19 3 3 4 2" xfId="27854" xr:uid="{00000000-0005-0000-0000-000042AA0000}"/>
    <cellStyle name="Note 6 19 3 3 4 3" xfId="42307" xr:uid="{00000000-0005-0000-0000-000043AA0000}"/>
    <cellStyle name="Note 6 19 3 3 5" xfId="12839" xr:uid="{00000000-0005-0000-0000-000044AA0000}"/>
    <cellStyle name="Note 6 19 3 3 5 2" xfId="30274" xr:uid="{00000000-0005-0000-0000-000045AA0000}"/>
    <cellStyle name="Note 6 19 3 3 5 3" xfId="44727" xr:uid="{00000000-0005-0000-0000-000046AA0000}"/>
    <cellStyle name="Note 6 19 3 3 6" xfId="19846" xr:uid="{00000000-0005-0000-0000-000047AA0000}"/>
    <cellStyle name="Note 6 19 3 4" xfId="3006" xr:uid="{00000000-0005-0000-0000-000048AA0000}"/>
    <cellStyle name="Note 6 19 3 4 2" xfId="5517" xr:uid="{00000000-0005-0000-0000-000049AA0000}"/>
    <cellStyle name="Note 6 19 3 4 2 2" xfId="22953" xr:uid="{00000000-0005-0000-0000-00004AAA0000}"/>
    <cellStyle name="Note 6 19 3 4 2 3" xfId="37406" xr:uid="{00000000-0005-0000-0000-00004BAA0000}"/>
    <cellStyle name="Note 6 19 3 4 3" xfId="7979" xr:uid="{00000000-0005-0000-0000-00004CAA0000}"/>
    <cellStyle name="Note 6 19 3 4 3 2" xfId="25414" xr:uid="{00000000-0005-0000-0000-00004DAA0000}"/>
    <cellStyle name="Note 6 19 3 4 3 3" xfId="39867" xr:uid="{00000000-0005-0000-0000-00004EAA0000}"/>
    <cellStyle name="Note 6 19 3 4 4" xfId="10420" xr:uid="{00000000-0005-0000-0000-00004FAA0000}"/>
    <cellStyle name="Note 6 19 3 4 4 2" xfId="27855" xr:uid="{00000000-0005-0000-0000-000050AA0000}"/>
    <cellStyle name="Note 6 19 3 4 4 3" xfId="42308" xr:uid="{00000000-0005-0000-0000-000051AA0000}"/>
    <cellStyle name="Note 6 19 3 4 5" xfId="12840" xr:uid="{00000000-0005-0000-0000-000052AA0000}"/>
    <cellStyle name="Note 6 19 3 4 5 2" xfId="30275" xr:uid="{00000000-0005-0000-0000-000053AA0000}"/>
    <cellStyle name="Note 6 19 3 4 5 3" xfId="44728" xr:uid="{00000000-0005-0000-0000-000054AA0000}"/>
    <cellStyle name="Note 6 19 3 4 6" xfId="15521" xr:uid="{00000000-0005-0000-0000-000055AA0000}"/>
    <cellStyle name="Note 6 19 3 4 6 2" xfId="32956" xr:uid="{00000000-0005-0000-0000-000056AA0000}"/>
    <cellStyle name="Note 6 19 3 4 6 3" xfId="47409" xr:uid="{00000000-0005-0000-0000-000057AA0000}"/>
    <cellStyle name="Note 6 19 3 4 7" xfId="19847" xr:uid="{00000000-0005-0000-0000-000058AA0000}"/>
    <cellStyle name="Note 6 19 3 4 8" xfId="20683" xr:uid="{00000000-0005-0000-0000-000059AA0000}"/>
    <cellStyle name="Note 6 19 3 5" xfId="5514" xr:uid="{00000000-0005-0000-0000-00005AAA0000}"/>
    <cellStyle name="Note 6 19 3 5 2" xfId="14761" xr:uid="{00000000-0005-0000-0000-00005BAA0000}"/>
    <cellStyle name="Note 6 19 3 5 2 2" xfId="32196" xr:uid="{00000000-0005-0000-0000-00005CAA0000}"/>
    <cellStyle name="Note 6 19 3 5 2 3" xfId="46649" xr:uid="{00000000-0005-0000-0000-00005DAA0000}"/>
    <cellStyle name="Note 6 19 3 5 3" xfId="17222" xr:uid="{00000000-0005-0000-0000-00005EAA0000}"/>
    <cellStyle name="Note 6 19 3 5 3 2" xfId="34657" xr:uid="{00000000-0005-0000-0000-00005FAA0000}"/>
    <cellStyle name="Note 6 19 3 5 3 3" xfId="49110" xr:uid="{00000000-0005-0000-0000-000060AA0000}"/>
    <cellStyle name="Note 6 19 3 5 4" xfId="22950" xr:uid="{00000000-0005-0000-0000-000061AA0000}"/>
    <cellStyle name="Note 6 19 3 5 5" xfId="37403" xr:uid="{00000000-0005-0000-0000-000062AA0000}"/>
    <cellStyle name="Note 6 19 3 6" xfId="7976" xr:uid="{00000000-0005-0000-0000-000063AA0000}"/>
    <cellStyle name="Note 6 19 3 6 2" xfId="25411" xr:uid="{00000000-0005-0000-0000-000064AA0000}"/>
    <cellStyle name="Note 6 19 3 6 3" xfId="39864" xr:uid="{00000000-0005-0000-0000-000065AA0000}"/>
    <cellStyle name="Note 6 19 3 7" xfId="10417" xr:uid="{00000000-0005-0000-0000-000066AA0000}"/>
    <cellStyle name="Note 6 19 3 7 2" xfId="27852" xr:uid="{00000000-0005-0000-0000-000067AA0000}"/>
    <cellStyle name="Note 6 19 3 7 3" xfId="42305" xr:uid="{00000000-0005-0000-0000-000068AA0000}"/>
    <cellStyle name="Note 6 19 3 8" xfId="12837" xr:uid="{00000000-0005-0000-0000-000069AA0000}"/>
    <cellStyle name="Note 6 19 3 8 2" xfId="30272" xr:uid="{00000000-0005-0000-0000-00006AAA0000}"/>
    <cellStyle name="Note 6 19 3 8 3" xfId="44725" xr:uid="{00000000-0005-0000-0000-00006BAA0000}"/>
    <cellStyle name="Note 6 19 3 9" xfId="19844" xr:uid="{00000000-0005-0000-0000-00006CAA0000}"/>
    <cellStyle name="Note 6 19 4" xfId="3007" xr:uid="{00000000-0005-0000-0000-00006DAA0000}"/>
    <cellStyle name="Note 6 19 4 2" xfId="3008" xr:uid="{00000000-0005-0000-0000-00006EAA0000}"/>
    <cellStyle name="Note 6 19 4 2 2" xfId="5519" xr:uid="{00000000-0005-0000-0000-00006FAA0000}"/>
    <cellStyle name="Note 6 19 4 2 2 2" xfId="14765" xr:uid="{00000000-0005-0000-0000-000070AA0000}"/>
    <cellStyle name="Note 6 19 4 2 2 2 2" xfId="32200" xr:uid="{00000000-0005-0000-0000-000071AA0000}"/>
    <cellStyle name="Note 6 19 4 2 2 2 3" xfId="46653" xr:uid="{00000000-0005-0000-0000-000072AA0000}"/>
    <cellStyle name="Note 6 19 4 2 2 3" xfId="17226" xr:uid="{00000000-0005-0000-0000-000073AA0000}"/>
    <cellStyle name="Note 6 19 4 2 2 3 2" xfId="34661" xr:uid="{00000000-0005-0000-0000-000074AA0000}"/>
    <cellStyle name="Note 6 19 4 2 2 3 3" xfId="49114" xr:uid="{00000000-0005-0000-0000-000075AA0000}"/>
    <cellStyle name="Note 6 19 4 2 2 4" xfId="22955" xr:uid="{00000000-0005-0000-0000-000076AA0000}"/>
    <cellStyle name="Note 6 19 4 2 2 5" xfId="37408" xr:uid="{00000000-0005-0000-0000-000077AA0000}"/>
    <cellStyle name="Note 6 19 4 2 3" xfId="7981" xr:uid="{00000000-0005-0000-0000-000078AA0000}"/>
    <cellStyle name="Note 6 19 4 2 3 2" xfId="25416" xr:uid="{00000000-0005-0000-0000-000079AA0000}"/>
    <cellStyle name="Note 6 19 4 2 3 3" xfId="39869" xr:uid="{00000000-0005-0000-0000-00007AAA0000}"/>
    <cellStyle name="Note 6 19 4 2 4" xfId="10422" xr:uid="{00000000-0005-0000-0000-00007BAA0000}"/>
    <cellStyle name="Note 6 19 4 2 4 2" xfId="27857" xr:uid="{00000000-0005-0000-0000-00007CAA0000}"/>
    <cellStyle name="Note 6 19 4 2 4 3" xfId="42310" xr:uid="{00000000-0005-0000-0000-00007DAA0000}"/>
    <cellStyle name="Note 6 19 4 2 5" xfId="12842" xr:uid="{00000000-0005-0000-0000-00007EAA0000}"/>
    <cellStyle name="Note 6 19 4 2 5 2" xfId="30277" xr:uid="{00000000-0005-0000-0000-00007FAA0000}"/>
    <cellStyle name="Note 6 19 4 2 5 3" xfId="44730" xr:uid="{00000000-0005-0000-0000-000080AA0000}"/>
    <cellStyle name="Note 6 19 4 2 6" xfId="19849" xr:uid="{00000000-0005-0000-0000-000081AA0000}"/>
    <cellStyle name="Note 6 19 4 3" xfId="3009" xr:uid="{00000000-0005-0000-0000-000082AA0000}"/>
    <cellStyle name="Note 6 19 4 3 2" xfId="5520" xr:uid="{00000000-0005-0000-0000-000083AA0000}"/>
    <cellStyle name="Note 6 19 4 3 2 2" xfId="14766" xr:uid="{00000000-0005-0000-0000-000084AA0000}"/>
    <cellStyle name="Note 6 19 4 3 2 2 2" xfId="32201" xr:uid="{00000000-0005-0000-0000-000085AA0000}"/>
    <cellStyle name="Note 6 19 4 3 2 2 3" xfId="46654" xr:uid="{00000000-0005-0000-0000-000086AA0000}"/>
    <cellStyle name="Note 6 19 4 3 2 3" xfId="17227" xr:uid="{00000000-0005-0000-0000-000087AA0000}"/>
    <cellStyle name="Note 6 19 4 3 2 3 2" xfId="34662" xr:uid="{00000000-0005-0000-0000-000088AA0000}"/>
    <cellStyle name="Note 6 19 4 3 2 3 3" xfId="49115" xr:uid="{00000000-0005-0000-0000-000089AA0000}"/>
    <cellStyle name="Note 6 19 4 3 2 4" xfId="22956" xr:uid="{00000000-0005-0000-0000-00008AAA0000}"/>
    <cellStyle name="Note 6 19 4 3 2 5" xfId="37409" xr:uid="{00000000-0005-0000-0000-00008BAA0000}"/>
    <cellStyle name="Note 6 19 4 3 3" xfId="7982" xr:uid="{00000000-0005-0000-0000-00008CAA0000}"/>
    <cellStyle name="Note 6 19 4 3 3 2" xfId="25417" xr:uid="{00000000-0005-0000-0000-00008DAA0000}"/>
    <cellStyle name="Note 6 19 4 3 3 3" xfId="39870" xr:uid="{00000000-0005-0000-0000-00008EAA0000}"/>
    <cellStyle name="Note 6 19 4 3 4" xfId="10423" xr:uid="{00000000-0005-0000-0000-00008FAA0000}"/>
    <cellStyle name="Note 6 19 4 3 4 2" xfId="27858" xr:uid="{00000000-0005-0000-0000-000090AA0000}"/>
    <cellStyle name="Note 6 19 4 3 4 3" xfId="42311" xr:uid="{00000000-0005-0000-0000-000091AA0000}"/>
    <cellStyle name="Note 6 19 4 3 5" xfId="12843" xr:uid="{00000000-0005-0000-0000-000092AA0000}"/>
    <cellStyle name="Note 6 19 4 3 5 2" xfId="30278" xr:uid="{00000000-0005-0000-0000-000093AA0000}"/>
    <cellStyle name="Note 6 19 4 3 5 3" xfId="44731" xr:uid="{00000000-0005-0000-0000-000094AA0000}"/>
    <cellStyle name="Note 6 19 4 3 6" xfId="19850" xr:uid="{00000000-0005-0000-0000-000095AA0000}"/>
    <cellStyle name="Note 6 19 4 4" xfId="3010" xr:uid="{00000000-0005-0000-0000-000096AA0000}"/>
    <cellStyle name="Note 6 19 4 4 2" xfId="5521" xr:uid="{00000000-0005-0000-0000-000097AA0000}"/>
    <cellStyle name="Note 6 19 4 4 2 2" xfId="22957" xr:uid="{00000000-0005-0000-0000-000098AA0000}"/>
    <cellStyle name="Note 6 19 4 4 2 3" xfId="37410" xr:uid="{00000000-0005-0000-0000-000099AA0000}"/>
    <cellStyle name="Note 6 19 4 4 3" xfId="7983" xr:uid="{00000000-0005-0000-0000-00009AAA0000}"/>
    <cellStyle name="Note 6 19 4 4 3 2" xfId="25418" xr:uid="{00000000-0005-0000-0000-00009BAA0000}"/>
    <cellStyle name="Note 6 19 4 4 3 3" xfId="39871" xr:uid="{00000000-0005-0000-0000-00009CAA0000}"/>
    <cellStyle name="Note 6 19 4 4 4" xfId="10424" xr:uid="{00000000-0005-0000-0000-00009DAA0000}"/>
    <cellStyle name="Note 6 19 4 4 4 2" xfId="27859" xr:uid="{00000000-0005-0000-0000-00009EAA0000}"/>
    <cellStyle name="Note 6 19 4 4 4 3" xfId="42312" xr:uid="{00000000-0005-0000-0000-00009FAA0000}"/>
    <cellStyle name="Note 6 19 4 4 5" xfId="12844" xr:uid="{00000000-0005-0000-0000-0000A0AA0000}"/>
    <cellStyle name="Note 6 19 4 4 5 2" xfId="30279" xr:uid="{00000000-0005-0000-0000-0000A1AA0000}"/>
    <cellStyle name="Note 6 19 4 4 5 3" xfId="44732" xr:uid="{00000000-0005-0000-0000-0000A2AA0000}"/>
    <cellStyle name="Note 6 19 4 4 6" xfId="15522" xr:uid="{00000000-0005-0000-0000-0000A3AA0000}"/>
    <cellStyle name="Note 6 19 4 4 6 2" xfId="32957" xr:uid="{00000000-0005-0000-0000-0000A4AA0000}"/>
    <cellStyle name="Note 6 19 4 4 6 3" xfId="47410" xr:uid="{00000000-0005-0000-0000-0000A5AA0000}"/>
    <cellStyle name="Note 6 19 4 4 7" xfId="19851" xr:uid="{00000000-0005-0000-0000-0000A6AA0000}"/>
    <cellStyle name="Note 6 19 4 4 8" xfId="20684" xr:uid="{00000000-0005-0000-0000-0000A7AA0000}"/>
    <cellStyle name="Note 6 19 4 5" xfId="5518" xr:uid="{00000000-0005-0000-0000-0000A8AA0000}"/>
    <cellStyle name="Note 6 19 4 5 2" xfId="14764" xr:uid="{00000000-0005-0000-0000-0000A9AA0000}"/>
    <cellStyle name="Note 6 19 4 5 2 2" xfId="32199" xr:uid="{00000000-0005-0000-0000-0000AAAA0000}"/>
    <cellStyle name="Note 6 19 4 5 2 3" xfId="46652" xr:uid="{00000000-0005-0000-0000-0000ABAA0000}"/>
    <cellStyle name="Note 6 19 4 5 3" xfId="17225" xr:uid="{00000000-0005-0000-0000-0000ACAA0000}"/>
    <cellStyle name="Note 6 19 4 5 3 2" xfId="34660" xr:uid="{00000000-0005-0000-0000-0000ADAA0000}"/>
    <cellStyle name="Note 6 19 4 5 3 3" xfId="49113" xr:uid="{00000000-0005-0000-0000-0000AEAA0000}"/>
    <cellStyle name="Note 6 19 4 5 4" xfId="22954" xr:uid="{00000000-0005-0000-0000-0000AFAA0000}"/>
    <cellStyle name="Note 6 19 4 5 5" xfId="37407" xr:uid="{00000000-0005-0000-0000-0000B0AA0000}"/>
    <cellStyle name="Note 6 19 4 6" xfId="7980" xr:uid="{00000000-0005-0000-0000-0000B1AA0000}"/>
    <cellStyle name="Note 6 19 4 6 2" xfId="25415" xr:uid="{00000000-0005-0000-0000-0000B2AA0000}"/>
    <cellStyle name="Note 6 19 4 6 3" xfId="39868" xr:uid="{00000000-0005-0000-0000-0000B3AA0000}"/>
    <cellStyle name="Note 6 19 4 7" xfId="10421" xr:uid="{00000000-0005-0000-0000-0000B4AA0000}"/>
    <cellStyle name="Note 6 19 4 7 2" xfId="27856" xr:uid="{00000000-0005-0000-0000-0000B5AA0000}"/>
    <cellStyle name="Note 6 19 4 7 3" xfId="42309" xr:uid="{00000000-0005-0000-0000-0000B6AA0000}"/>
    <cellStyle name="Note 6 19 4 8" xfId="12841" xr:uid="{00000000-0005-0000-0000-0000B7AA0000}"/>
    <cellStyle name="Note 6 19 4 8 2" xfId="30276" xr:uid="{00000000-0005-0000-0000-0000B8AA0000}"/>
    <cellStyle name="Note 6 19 4 8 3" xfId="44729" xr:uid="{00000000-0005-0000-0000-0000B9AA0000}"/>
    <cellStyle name="Note 6 19 4 9" xfId="19848" xr:uid="{00000000-0005-0000-0000-0000BAAA0000}"/>
    <cellStyle name="Note 6 19 5" xfId="3011" xr:uid="{00000000-0005-0000-0000-0000BBAA0000}"/>
    <cellStyle name="Note 6 19 5 2" xfId="3012" xr:uid="{00000000-0005-0000-0000-0000BCAA0000}"/>
    <cellStyle name="Note 6 19 5 2 2" xfId="5523" xr:uid="{00000000-0005-0000-0000-0000BDAA0000}"/>
    <cellStyle name="Note 6 19 5 2 2 2" xfId="14768" xr:uid="{00000000-0005-0000-0000-0000BEAA0000}"/>
    <cellStyle name="Note 6 19 5 2 2 2 2" xfId="32203" xr:uid="{00000000-0005-0000-0000-0000BFAA0000}"/>
    <cellStyle name="Note 6 19 5 2 2 2 3" xfId="46656" xr:uid="{00000000-0005-0000-0000-0000C0AA0000}"/>
    <cellStyle name="Note 6 19 5 2 2 3" xfId="17229" xr:uid="{00000000-0005-0000-0000-0000C1AA0000}"/>
    <cellStyle name="Note 6 19 5 2 2 3 2" xfId="34664" xr:uid="{00000000-0005-0000-0000-0000C2AA0000}"/>
    <cellStyle name="Note 6 19 5 2 2 3 3" xfId="49117" xr:uid="{00000000-0005-0000-0000-0000C3AA0000}"/>
    <cellStyle name="Note 6 19 5 2 2 4" xfId="22959" xr:uid="{00000000-0005-0000-0000-0000C4AA0000}"/>
    <cellStyle name="Note 6 19 5 2 2 5" xfId="37412" xr:uid="{00000000-0005-0000-0000-0000C5AA0000}"/>
    <cellStyle name="Note 6 19 5 2 3" xfId="7985" xr:uid="{00000000-0005-0000-0000-0000C6AA0000}"/>
    <cellStyle name="Note 6 19 5 2 3 2" xfId="25420" xr:uid="{00000000-0005-0000-0000-0000C7AA0000}"/>
    <cellStyle name="Note 6 19 5 2 3 3" xfId="39873" xr:uid="{00000000-0005-0000-0000-0000C8AA0000}"/>
    <cellStyle name="Note 6 19 5 2 4" xfId="10426" xr:uid="{00000000-0005-0000-0000-0000C9AA0000}"/>
    <cellStyle name="Note 6 19 5 2 4 2" xfId="27861" xr:uid="{00000000-0005-0000-0000-0000CAAA0000}"/>
    <cellStyle name="Note 6 19 5 2 4 3" xfId="42314" xr:uid="{00000000-0005-0000-0000-0000CBAA0000}"/>
    <cellStyle name="Note 6 19 5 2 5" xfId="12846" xr:uid="{00000000-0005-0000-0000-0000CCAA0000}"/>
    <cellStyle name="Note 6 19 5 2 5 2" xfId="30281" xr:uid="{00000000-0005-0000-0000-0000CDAA0000}"/>
    <cellStyle name="Note 6 19 5 2 5 3" xfId="44734" xr:uid="{00000000-0005-0000-0000-0000CEAA0000}"/>
    <cellStyle name="Note 6 19 5 2 6" xfId="19853" xr:uid="{00000000-0005-0000-0000-0000CFAA0000}"/>
    <cellStyle name="Note 6 19 5 3" xfId="3013" xr:uid="{00000000-0005-0000-0000-0000D0AA0000}"/>
    <cellStyle name="Note 6 19 5 3 2" xfId="5524" xr:uid="{00000000-0005-0000-0000-0000D1AA0000}"/>
    <cellStyle name="Note 6 19 5 3 2 2" xfId="14769" xr:uid="{00000000-0005-0000-0000-0000D2AA0000}"/>
    <cellStyle name="Note 6 19 5 3 2 2 2" xfId="32204" xr:uid="{00000000-0005-0000-0000-0000D3AA0000}"/>
    <cellStyle name="Note 6 19 5 3 2 2 3" xfId="46657" xr:uid="{00000000-0005-0000-0000-0000D4AA0000}"/>
    <cellStyle name="Note 6 19 5 3 2 3" xfId="17230" xr:uid="{00000000-0005-0000-0000-0000D5AA0000}"/>
    <cellStyle name="Note 6 19 5 3 2 3 2" xfId="34665" xr:uid="{00000000-0005-0000-0000-0000D6AA0000}"/>
    <cellStyle name="Note 6 19 5 3 2 3 3" xfId="49118" xr:uid="{00000000-0005-0000-0000-0000D7AA0000}"/>
    <cellStyle name="Note 6 19 5 3 2 4" xfId="22960" xr:uid="{00000000-0005-0000-0000-0000D8AA0000}"/>
    <cellStyle name="Note 6 19 5 3 2 5" xfId="37413" xr:uid="{00000000-0005-0000-0000-0000D9AA0000}"/>
    <cellStyle name="Note 6 19 5 3 3" xfId="7986" xr:uid="{00000000-0005-0000-0000-0000DAAA0000}"/>
    <cellStyle name="Note 6 19 5 3 3 2" xfId="25421" xr:uid="{00000000-0005-0000-0000-0000DBAA0000}"/>
    <cellStyle name="Note 6 19 5 3 3 3" xfId="39874" xr:uid="{00000000-0005-0000-0000-0000DCAA0000}"/>
    <cellStyle name="Note 6 19 5 3 4" xfId="10427" xr:uid="{00000000-0005-0000-0000-0000DDAA0000}"/>
    <cellStyle name="Note 6 19 5 3 4 2" xfId="27862" xr:uid="{00000000-0005-0000-0000-0000DEAA0000}"/>
    <cellStyle name="Note 6 19 5 3 4 3" xfId="42315" xr:uid="{00000000-0005-0000-0000-0000DFAA0000}"/>
    <cellStyle name="Note 6 19 5 3 5" xfId="12847" xr:uid="{00000000-0005-0000-0000-0000E0AA0000}"/>
    <cellStyle name="Note 6 19 5 3 5 2" xfId="30282" xr:uid="{00000000-0005-0000-0000-0000E1AA0000}"/>
    <cellStyle name="Note 6 19 5 3 5 3" xfId="44735" xr:uid="{00000000-0005-0000-0000-0000E2AA0000}"/>
    <cellStyle name="Note 6 19 5 3 6" xfId="19854" xr:uid="{00000000-0005-0000-0000-0000E3AA0000}"/>
    <cellStyle name="Note 6 19 5 4" xfId="3014" xr:uid="{00000000-0005-0000-0000-0000E4AA0000}"/>
    <cellStyle name="Note 6 19 5 4 2" xfId="5525" xr:uid="{00000000-0005-0000-0000-0000E5AA0000}"/>
    <cellStyle name="Note 6 19 5 4 2 2" xfId="22961" xr:uid="{00000000-0005-0000-0000-0000E6AA0000}"/>
    <cellStyle name="Note 6 19 5 4 2 3" xfId="37414" xr:uid="{00000000-0005-0000-0000-0000E7AA0000}"/>
    <cellStyle name="Note 6 19 5 4 3" xfId="7987" xr:uid="{00000000-0005-0000-0000-0000E8AA0000}"/>
    <cellStyle name="Note 6 19 5 4 3 2" xfId="25422" xr:uid="{00000000-0005-0000-0000-0000E9AA0000}"/>
    <cellStyle name="Note 6 19 5 4 3 3" xfId="39875" xr:uid="{00000000-0005-0000-0000-0000EAAA0000}"/>
    <cellStyle name="Note 6 19 5 4 4" xfId="10428" xr:uid="{00000000-0005-0000-0000-0000EBAA0000}"/>
    <cellStyle name="Note 6 19 5 4 4 2" xfId="27863" xr:uid="{00000000-0005-0000-0000-0000ECAA0000}"/>
    <cellStyle name="Note 6 19 5 4 4 3" xfId="42316" xr:uid="{00000000-0005-0000-0000-0000EDAA0000}"/>
    <cellStyle name="Note 6 19 5 4 5" xfId="12848" xr:uid="{00000000-0005-0000-0000-0000EEAA0000}"/>
    <cellStyle name="Note 6 19 5 4 5 2" xfId="30283" xr:uid="{00000000-0005-0000-0000-0000EFAA0000}"/>
    <cellStyle name="Note 6 19 5 4 5 3" xfId="44736" xr:uid="{00000000-0005-0000-0000-0000F0AA0000}"/>
    <cellStyle name="Note 6 19 5 4 6" xfId="15523" xr:uid="{00000000-0005-0000-0000-0000F1AA0000}"/>
    <cellStyle name="Note 6 19 5 4 6 2" xfId="32958" xr:uid="{00000000-0005-0000-0000-0000F2AA0000}"/>
    <cellStyle name="Note 6 19 5 4 6 3" xfId="47411" xr:uid="{00000000-0005-0000-0000-0000F3AA0000}"/>
    <cellStyle name="Note 6 19 5 4 7" xfId="19855" xr:uid="{00000000-0005-0000-0000-0000F4AA0000}"/>
    <cellStyle name="Note 6 19 5 4 8" xfId="20685" xr:uid="{00000000-0005-0000-0000-0000F5AA0000}"/>
    <cellStyle name="Note 6 19 5 5" xfId="5522" xr:uid="{00000000-0005-0000-0000-0000F6AA0000}"/>
    <cellStyle name="Note 6 19 5 5 2" xfId="14767" xr:uid="{00000000-0005-0000-0000-0000F7AA0000}"/>
    <cellStyle name="Note 6 19 5 5 2 2" xfId="32202" xr:uid="{00000000-0005-0000-0000-0000F8AA0000}"/>
    <cellStyle name="Note 6 19 5 5 2 3" xfId="46655" xr:uid="{00000000-0005-0000-0000-0000F9AA0000}"/>
    <cellStyle name="Note 6 19 5 5 3" xfId="17228" xr:uid="{00000000-0005-0000-0000-0000FAAA0000}"/>
    <cellStyle name="Note 6 19 5 5 3 2" xfId="34663" xr:uid="{00000000-0005-0000-0000-0000FBAA0000}"/>
    <cellStyle name="Note 6 19 5 5 3 3" xfId="49116" xr:uid="{00000000-0005-0000-0000-0000FCAA0000}"/>
    <cellStyle name="Note 6 19 5 5 4" xfId="22958" xr:uid="{00000000-0005-0000-0000-0000FDAA0000}"/>
    <cellStyle name="Note 6 19 5 5 5" xfId="37411" xr:uid="{00000000-0005-0000-0000-0000FEAA0000}"/>
    <cellStyle name="Note 6 19 5 6" xfId="7984" xr:uid="{00000000-0005-0000-0000-0000FFAA0000}"/>
    <cellStyle name="Note 6 19 5 6 2" xfId="25419" xr:uid="{00000000-0005-0000-0000-000000AB0000}"/>
    <cellStyle name="Note 6 19 5 6 3" xfId="39872" xr:uid="{00000000-0005-0000-0000-000001AB0000}"/>
    <cellStyle name="Note 6 19 5 7" xfId="10425" xr:uid="{00000000-0005-0000-0000-000002AB0000}"/>
    <cellStyle name="Note 6 19 5 7 2" xfId="27860" xr:uid="{00000000-0005-0000-0000-000003AB0000}"/>
    <cellStyle name="Note 6 19 5 7 3" xfId="42313" xr:uid="{00000000-0005-0000-0000-000004AB0000}"/>
    <cellStyle name="Note 6 19 5 8" xfId="12845" xr:uid="{00000000-0005-0000-0000-000005AB0000}"/>
    <cellStyle name="Note 6 19 5 8 2" xfId="30280" xr:uid="{00000000-0005-0000-0000-000006AB0000}"/>
    <cellStyle name="Note 6 19 5 8 3" xfId="44733" xr:uid="{00000000-0005-0000-0000-000007AB0000}"/>
    <cellStyle name="Note 6 19 5 9" xfId="19852" xr:uid="{00000000-0005-0000-0000-000008AB0000}"/>
    <cellStyle name="Note 6 19 6" xfId="3015" xr:uid="{00000000-0005-0000-0000-000009AB0000}"/>
    <cellStyle name="Note 6 19 6 2" xfId="5526" xr:uid="{00000000-0005-0000-0000-00000AAB0000}"/>
    <cellStyle name="Note 6 19 6 2 2" xfId="14770" xr:uid="{00000000-0005-0000-0000-00000BAB0000}"/>
    <cellStyle name="Note 6 19 6 2 2 2" xfId="32205" xr:uid="{00000000-0005-0000-0000-00000CAB0000}"/>
    <cellStyle name="Note 6 19 6 2 2 3" xfId="46658" xr:uid="{00000000-0005-0000-0000-00000DAB0000}"/>
    <cellStyle name="Note 6 19 6 2 3" xfId="17231" xr:uid="{00000000-0005-0000-0000-00000EAB0000}"/>
    <cellStyle name="Note 6 19 6 2 3 2" xfId="34666" xr:uid="{00000000-0005-0000-0000-00000FAB0000}"/>
    <cellStyle name="Note 6 19 6 2 3 3" xfId="49119" xr:uid="{00000000-0005-0000-0000-000010AB0000}"/>
    <cellStyle name="Note 6 19 6 2 4" xfId="22962" xr:uid="{00000000-0005-0000-0000-000011AB0000}"/>
    <cellStyle name="Note 6 19 6 2 5" xfId="37415" xr:uid="{00000000-0005-0000-0000-000012AB0000}"/>
    <cellStyle name="Note 6 19 6 3" xfId="7988" xr:uid="{00000000-0005-0000-0000-000013AB0000}"/>
    <cellStyle name="Note 6 19 6 3 2" xfId="25423" xr:uid="{00000000-0005-0000-0000-000014AB0000}"/>
    <cellStyle name="Note 6 19 6 3 3" xfId="39876" xr:uid="{00000000-0005-0000-0000-000015AB0000}"/>
    <cellStyle name="Note 6 19 6 4" xfId="10429" xr:uid="{00000000-0005-0000-0000-000016AB0000}"/>
    <cellStyle name="Note 6 19 6 4 2" xfId="27864" xr:uid="{00000000-0005-0000-0000-000017AB0000}"/>
    <cellStyle name="Note 6 19 6 4 3" xfId="42317" xr:uid="{00000000-0005-0000-0000-000018AB0000}"/>
    <cellStyle name="Note 6 19 6 5" xfId="12849" xr:uid="{00000000-0005-0000-0000-000019AB0000}"/>
    <cellStyle name="Note 6 19 6 5 2" xfId="30284" xr:uid="{00000000-0005-0000-0000-00001AAB0000}"/>
    <cellStyle name="Note 6 19 6 5 3" xfId="44737" xr:uid="{00000000-0005-0000-0000-00001BAB0000}"/>
    <cellStyle name="Note 6 19 6 6" xfId="19856" xr:uid="{00000000-0005-0000-0000-00001CAB0000}"/>
    <cellStyle name="Note 6 19 7" xfId="3016" xr:uid="{00000000-0005-0000-0000-00001DAB0000}"/>
    <cellStyle name="Note 6 19 7 2" xfId="5527" xr:uid="{00000000-0005-0000-0000-00001EAB0000}"/>
    <cellStyle name="Note 6 19 7 2 2" xfId="14771" xr:uid="{00000000-0005-0000-0000-00001FAB0000}"/>
    <cellStyle name="Note 6 19 7 2 2 2" xfId="32206" xr:uid="{00000000-0005-0000-0000-000020AB0000}"/>
    <cellStyle name="Note 6 19 7 2 2 3" xfId="46659" xr:uid="{00000000-0005-0000-0000-000021AB0000}"/>
    <cellStyle name="Note 6 19 7 2 3" xfId="17232" xr:uid="{00000000-0005-0000-0000-000022AB0000}"/>
    <cellStyle name="Note 6 19 7 2 3 2" xfId="34667" xr:uid="{00000000-0005-0000-0000-000023AB0000}"/>
    <cellStyle name="Note 6 19 7 2 3 3" xfId="49120" xr:uid="{00000000-0005-0000-0000-000024AB0000}"/>
    <cellStyle name="Note 6 19 7 2 4" xfId="22963" xr:uid="{00000000-0005-0000-0000-000025AB0000}"/>
    <cellStyle name="Note 6 19 7 2 5" xfId="37416" xr:uid="{00000000-0005-0000-0000-000026AB0000}"/>
    <cellStyle name="Note 6 19 7 3" xfId="7989" xr:uid="{00000000-0005-0000-0000-000027AB0000}"/>
    <cellStyle name="Note 6 19 7 3 2" xfId="25424" xr:uid="{00000000-0005-0000-0000-000028AB0000}"/>
    <cellStyle name="Note 6 19 7 3 3" xfId="39877" xr:uid="{00000000-0005-0000-0000-000029AB0000}"/>
    <cellStyle name="Note 6 19 7 4" xfId="10430" xr:uid="{00000000-0005-0000-0000-00002AAB0000}"/>
    <cellStyle name="Note 6 19 7 4 2" xfId="27865" xr:uid="{00000000-0005-0000-0000-00002BAB0000}"/>
    <cellStyle name="Note 6 19 7 4 3" xfId="42318" xr:uid="{00000000-0005-0000-0000-00002CAB0000}"/>
    <cellStyle name="Note 6 19 7 5" xfId="12850" xr:uid="{00000000-0005-0000-0000-00002DAB0000}"/>
    <cellStyle name="Note 6 19 7 5 2" xfId="30285" xr:uid="{00000000-0005-0000-0000-00002EAB0000}"/>
    <cellStyle name="Note 6 19 7 5 3" xfId="44738" xr:uid="{00000000-0005-0000-0000-00002FAB0000}"/>
    <cellStyle name="Note 6 19 7 6" xfId="19857" xr:uid="{00000000-0005-0000-0000-000030AB0000}"/>
    <cellStyle name="Note 6 19 8" xfId="3017" xr:uid="{00000000-0005-0000-0000-000031AB0000}"/>
    <cellStyle name="Note 6 19 8 2" xfId="5528" xr:uid="{00000000-0005-0000-0000-000032AB0000}"/>
    <cellStyle name="Note 6 19 8 2 2" xfId="22964" xr:uid="{00000000-0005-0000-0000-000033AB0000}"/>
    <cellStyle name="Note 6 19 8 2 3" xfId="37417" xr:uid="{00000000-0005-0000-0000-000034AB0000}"/>
    <cellStyle name="Note 6 19 8 3" xfId="7990" xr:uid="{00000000-0005-0000-0000-000035AB0000}"/>
    <cellStyle name="Note 6 19 8 3 2" xfId="25425" xr:uid="{00000000-0005-0000-0000-000036AB0000}"/>
    <cellStyle name="Note 6 19 8 3 3" xfId="39878" xr:uid="{00000000-0005-0000-0000-000037AB0000}"/>
    <cellStyle name="Note 6 19 8 4" xfId="10431" xr:uid="{00000000-0005-0000-0000-000038AB0000}"/>
    <cellStyle name="Note 6 19 8 4 2" xfId="27866" xr:uid="{00000000-0005-0000-0000-000039AB0000}"/>
    <cellStyle name="Note 6 19 8 4 3" xfId="42319" xr:uid="{00000000-0005-0000-0000-00003AAB0000}"/>
    <cellStyle name="Note 6 19 8 5" xfId="12851" xr:uid="{00000000-0005-0000-0000-00003BAB0000}"/>
    <cellStyle name="Note 6 19 8 5 2" xfId="30286" xr:uid="{00000000-0005-0000-0000-00003CAB0000}"/>
    <cellStyle name="Note 6 19 8 5 3" xfId="44739" xr:uid="{00000000-0005-0000-0000-00003DAB0000}"/>
    <cellStyle name="Note 6 19 8 6" xfId="15524" xr:uid="{00000000-0005-0000-0000-00003EAB0000}"/>
    <cellStyle name="Note 6 19 8 6 2" xfId="32959" xr:uid="{00000000-0005-0000-0000-00003FAB0000}"/>
    <cellStyle name="Note 6 19 8 6 3" xfId="47412" xr:uid="{00000000-0005-0000-0000-000040AB0000}"/>
    <cellStyle name="Note 6 19 8 7" xfId="19858" xr:uid="{00000000-0005-0000-0000-000041AB0000}"/>
    <cellStyle name="Note 6 19 8 8" xfId="20686" xr:uid="{00000000-0005-0000-0000-000042AB0000}"/>
    <cellStyle name="Note 6 19 9" xfId="5509" xr:uid="{00000000-0005-0000-0000-000043AB0000}"/>
    <cellStyle name="Note 6 19 9 2" xfId="14757" xr:uid="{00000000-0005-0000-0000-000044AB0000}"/>
    <cellStyle name="Note 6 19 9 2 2" xfId="32192" xr:uid="{00000000-0005-0000-0000-000045AB0000}"/>
    <cellStyle name="Note 6 19 9 2 3" xfId="46645" xr:uid="{00000000-0005-0000-0000-000046AB0000}"/>
    <cellStyle name="Note 6 19 9 3" xfId="17218" xr:uid="{00000000-0005-0000-0000-000047AB0000}"/>
    <cellStyle name="Note 6 19 9 3 2" xfId="34653" xr:uid="{00000000-0005-0000-0000-000048AB0000}"/>
    <cellStyle name="Note 6 19 9 3 3" xfId="49106" xr:uid="{00000000-0005-0000-0000-000049AB0000}"/>
    <cellStyle name="Note 6 19 9 4" xfId="22945" xr:uid="{00000000-0005-0000-0000-00004AAB0000}"/>
    <cellStyle name="Note 6 19 9 5" xfId="37398" xr:uid="{00000000-0005-0000-0000-00004BAB0000}"/>
    <cellStyle name="Note 6 2" xfId="3018" xr:uid="{00000000-0005-0000-0000-00004CAB0000}"/>
    <cellStyle name="Note 6 2 10" xfId="7991" xr:uid="{00000000-0005-0000-0000-00004DAB0000}"/>
    <cellStyle name="Note 6 2 10 2" xfId="25426" xr:uid="{00000000-0005-0000-0000-00004EAB0000}"/>
    <cellStyle name="Note 6 2 10 3" xfId="39879" xr:uid="{00000000-0005-0000-0000-00004FAB0000}"/>
    <cellStyle name="Note 6 2 11" xfId="10432" xr:uid="{00000000-0005-0000-0000-000050AB0000}"/>
    <cellStyle name="Note 6 2 11 2" xfId="27867" xr:uid="{00000000-0005-0000-0000-000051AB0000}"/>
    <cellStyle name="Note 6 2 11 3" xfId="42320" xr:uid="{00000000-0005-0000-0000-000052AB0000}"/>
    <cellStyle name="Note 6 2 12" xfId="12852" xr:uid="{00000000-0005-0000-0000-000053AB0000}"/>
    <cellStyle name="Note 6 2 12 2" xfId="30287" xr:uid="{00000000-0005-0000-0000-000054AB0000}"/>
    <cellStyle name="Note 6 2 12 3" xfId="44740" xr:uid="{00000000-0005-0000-0000-000055AB0000}"/>
    <cellStyle name="Note 6 2 13" xfId="19859" xr:uid="{00000000-0005-0000-0000-000056AB0000}"/>
    <cellStyle name="Note 6 2 2" xfId="3019" xr:uid="{00000000-0005-0000-0000-000057AB0000}"/>
    <cellStyle name="Note 6 2 2 2" xfId="3020" xr:uid="{00000000-0005-0000-0000-000058AB0000}"/>
    <cellStyle name="Note 6 2 2 2 2" xfId="5531" xr:uid="{00000000-0005-0000-0000-000059AB0000}"/>
    <cellStyle name="Note 6 2 2 2 2 2" xfId="14774" xr:uid="{00000000-0005-0000-0000-00005AAB0000}"/>
    <cellStyle name="Note 6 2 2 2 2 2 2" xfId="32209" xr:uid="{00000000-0005-0000-0000-00005BAB0000}"/>
    <cellStyle name="Note 6 2 2 2 2 2 3" xfId="46662" xr:uid="{00000000-0005-0000-0000-00005CAB0000}"/>
    <cellStyle name="Note 6 2 2 2 2 3" xfId="17235" xr:uid="{00000000-0005-0000-0000-00005DAB0000}"/>
    <cellStyle name="Note 6 2 2 2 2 3 2" xfId="34670" xr:uid="{00000000-0005-0000-0000-00005EAB0000}"/>
    <cellStyle name="Note 6 2 2 2 2 3 3" xfId="49123" xr:uid="{00000000-0005-0000-0000-00005FAB0000}"/>
    <cellStyle name="Note 6 2 2 2 2 4" xfId="22967" xr:uid="{00000000-0005-0000-0000-000060AB0000}"/>
    <cellStyle name="Note 6 2 2 2 2 5" xfId="37420" xr:uid="{00000000-0005-0000-0000-000061AB0000}"/>
    <cellStyle name="Note 6 2 2 2 3" xfId="7993" xr:uid="{00000000-0005-0000-0000-000062AB0000}"/>
    <cellStyle name="Note 6 2 2 2 3 2" xfId="25428" xr:uid="{00000000-0005-0000-0000-000063AB0000}"/>
    <cellStyle name="Note 6 2 2 2 3 3" xfId="39881" xr:uid="{00000000-0005-0000-0000-000064AB0000}"/>
    <cellStyle name="Note 6 2 2 2 4" xfId="10434" xr:uid="{00000000-0005-0000-0000-000065AB0000}"/>
    <cellStyle name="Note 6 2 2 2 4 2" xfId="27869" xr:uid="{00000000-0005-0000-0000-000066AB0000}"/>
    <cellStyle name="Note 6 2 2 2 4 3" xfId="42322" xr:uid="{00000000-0005-0000-0000-000067AB0000}"/>
    <cellStyle name="Note 6 2 2 2 5" xfId="12854" xr:uid="{00000000-0005-0000-0000-000068AB0000}"/>
    <cellStyle name="Note 6 2 2 2 5 2" xfId="30289" xr:uid="{00000000-0005-0000-0000-000069AB0000}"/>
    <cellStyle name="Note 6 2 2 2 5 3" xfId="44742" xr:uid="{00000000-0005-0000-0000-00006AAB0000}"/>
    <cellStyle name="Note 6 2 2 2 6" xfId="19861" xr:uid="{00000000-0005-0000-0000-00006BAB0000}"/>
    <cellStyle name="Note 6 2 2 3" xfId="3021" xr:uid="{00000000-0005-0000-0000-00006CAB0000}"/>
    <cellStyle name="Note 6 2 2 3 2" xfId="5532" xr:uid="{00000000-0005-0000-0000-00006DAB0000}"/>
    <cellStyle name="Note 6 2 2 3 2 2" xfId="14775" xr:uid="{00000000-0005-0000-0000-00006EAB0000}"/>
    <cellStyle name="Note 6 2 2 3 2 2 2" xfId="32210" xr:uid="{00000000-0005-0000-0000-00006FAB0000}"/>
    <cellStyle name="Note 6 2 2 3 2 2 3" xfId="46663" xr:uid="{00000000-0005-0000-0000-000070AB0000}"/>
    <cellStyle name="Note 6 2 2 3 2 3" xfId="17236" xr:uid="{00000000-0005-0000-0000-000071AB0000}"/>
    <cellStyle name="Note 6 2 2 3 2 3 2" xfId="34671" xr:uid="{00000000-0005-0000-0000-000072AB0000}"/>
    <cellStyle name="Note 6 2 2 3 2 3 3" xfId="49124" xr:uid="{00000000-0005-0000-0000-000073AB0000}"/>
    <cellStyle name="Note 6 2 2 3 2 4" xfId="22968" xr:uid="{00000000-0005-0000-0000-000074AB0000}"/>
    <cellStyle name="Note 6 2 2 3 2 5" xfId="37421" xr:uid="{00000000-0005-0000-0000-000075AB0000}"/>
    <cellStyle name="Note 6 2 2 3 3" xfId="7994" xr:uid="{00000000-0005-0000-0000-000076AB0000}"/>
    <cellStyle name="Note 6 2 2 3 3 2" xfId="25429" xr:uid="{00000000-0005-0000-0000-000077AB0000}"/>
    <cellStyle name="Note 6 2 2 3 3 3" xfId="39882" xr:uid="{00000000-0005-0000-0000-000078AB0000}"/>
    <cellStyle name="Note 6 2 2 3 4" xfId="10435" xr:uid="{00000000-0005-0000-0000-000079AB0000}"/>
    <cellStyle name="Note 6 2 2 3 4 2" xfId="27870" xr:uid="{00000000-0005-0000-0000-00007AAB0000}"/>
    <cellStyle name="Note 6 2 2 3 4 3" xfId="42323" xr:uid="{00000000-0005-0000-0000-00007BAB0000}"/>
    <cellStyle name="Note 6 2 2 3 5" xfId="12855" xr:uid="{00000000-0005-0000-0000-00007CAB0000}"/>
    <cellStyle name="Note 6 2 2 3 5 2" xfId="30290" xr:uid="{00000000-0005-0000-0000-00007DAB0000}"/>
    <cellStyle name="Note 6 2 2 3 5 3" xfId="44743" xr:uid="{00000000-0005-0000-0000-00007EAB0000}"/>
    <cellStyle name="Note 6 2 2 3 6" xfId="19862" xr:uid="{00000000-0005-0000-0000-00007FAB0000}"/>
    <cellStyle name="Note 6 2 2 4" xfId="3022" xr:uid="{00000000-0005-0000-0000-000080AB0000}"/>
    <cellStyle name="Note 6 2 2 4 2" xfId="5533" xr:uid="{00000000-0005-0000-0000-000081AB0000}"/>
    <cellStyle name="Note 6 2 2 4 2 2" xfId="22969" xr:uid="{00000000-0005-0000-0000-000082AB0000}"/>
    <cellStyle name="Note 6 2 2 4 2 3" xfId="37422" xr:uid="{00000000-0005-0000-0000-000083AB0000}"/>
    <cellStyle name="Note 6 2 2 4 3" xfId="7995" xr:uid="{00000000-0005-0000-0000-000084AB0000}"/>
    <cellStyle name="Note 6 2 2 4 3 2" xfId="25430" xr:uid="{00000000-0005-0000-0000-000085AB0000}"/>
    <cellStyle name="Note 6 2 2 4 3 3" xfId="39883" xr:uid="{00000000-0005-0000-0000-000086AB0000}"/>
    <cellStyle name="Note 6 2 2 4 4" xfId="10436" xr:uid="{00000000-0005-0000-0000-000087AB0000}"/>
    <cellStyle name="Note 6 2 2 4 4 2" xfId="27871" xr:uid="{00000000-0005-0000-0000-000088AB0000}"/>
    <cellStyle name="Note 6 2 2 4 4 3" xfId="42324" xr:uid="{00000000-0005-0000-0000-000089AB0000}"/>
    <cellStyle name="Note 6 2 2 4 5" xfId="12856" xr:uid="{00000000-0005-0000-0000-00008AAB0000}"/>
    <cellStyle name="Note 6 2 2 4 5 2" xfId="30291" xr:uid="{00000000-0005-0000-0000-00008BAB0000}"/>
    <cellStyle name="Note 6 2 2 4 5 3" xfId="44744" xr:uid="{00000000-0005-0000-0000-00008CAB0000}"/>
    <cellStyle name="Note 6 2 2 4 6" xfId="15525" xr:uid="{00000000-0005-0000-0000-00008DAB0000}"/>
    <cellStyle name="Note 6 2 2 4 6 2" xfId="32960" xr:uid="{00000000-0005-0000-0000-00008EAB0000}"/>
    <cellStyle name="Note 6 2 2 4 6 3" xfId="47413" xr:uid="{00000000-0005-0000-0000-00008FAB0000}"/>
    <cellStyle name="Note 6 2 2 4 7" xfId="19863" xr:uid="{00000000-0005-0000-0000-000090AB0000}"/>
    <cellStyle name="Note 6 2 2 4 8" xfId="20687" xr:uid="{00000000-0005-0000-0000-000091AB0000}"/>
    <cellStyle name="Note 6 2 2 5" xfId="5530" xr:uid="{00000000-0005-0000-0000-000092AB0000}"/>
    <cellStyle name="Note 6 2 2 5 2" xfId="14773" xr:uid="{00000000-0005-0000-0000-000093AB0000}"/>
    <cellStyle name="Note 6 2 2 5 2 2" xfId="32208" xr:uid="{00000000-0005-0000-0000-000094AB0000}"/>
    <cellStyle name="Note 6 2 2 5 2 3" xfId="46661" xr:uid="{00000000-0005-0000-0000-000095AB0000}"/>
    <cellStyle name="Note 6 2 2 5 3" xfId="17234" xr:uid="{00000000-0005-0000-0000-000096AB0000}"/>
    <cellStyle name="Note 6 2 2 5 3 2" xfId="34669" xr:uid="{00000000-0005-0000-0000-000097AB0000}"/>
    <cellStyle name="Note 6 2 2 5 3 3" xfId="49122" xr:uid="{00000000-0005-0000-0000-000098AB0000}"/>
    <cellStyle name="Note 6 2 2 5 4" xfId="22966" xr:uid="{00000000-0005-0000-0000-000099AB0000}"/>
    <cellStyle name="Note 6 2 2 5 5" xfId="37419" xr:uid="{00000000-0005-0000-0000-00009AAB0000}"/>
    <cellStyle name="Note 6 2 2 6" xfId="7992" xr:uid="{00000000-0005-0000-0000-00009BAB0000}"/>
    <cellStyle name="Note 6 2 2 6 2" xfId="25427" xr:uid="{00000000-0005-0000-0000-00009CAB0000}"/>
    <cellStyle name="Note 6 2 2 6 3" xfId="39880" xr:uid="{00000000-0005-0000-0000-00009DAB0000}"/>
    <cellStyle name="Note 6 2 2 7" xfId="10433" xr:uid="{00000000-0005-0000-0000-00009EAB0000}"/>
    <cellStyle name="Note 6 2 2 7 2" xfId="27868" xr:uid="{00000000-0005-0000-0000-00009FAB0000}"/>
    <cellStyle name="Note 6 2 2 7 3" xfId="42321" xr:uid="{00000000-0005-0000-0000-0000A0AB0000}"/>
    <cellStyle name="Note 6 2 2 8" xfId="12853" xr:uid="{00000000-0005-0000-0000-0000A1AB0000}"/>
    <cellStyle name="Note 6 2 2 8 2" xfId="30288" xr:uid="{00000000-0005-0000-0000-0000A2AB0000}"/>
    <cellStyle name="Note 6 2 2 8 3" xfId="44741" xr:uid="{00000000-0005-0000-0000-0000A3AB0000}"/>
    <cellStyle name="Note 6 2 2 9" xfId="19860" xr:uid="{00000000-0005-0000-0000-0000A4AB0000}"/>
    <cellStyle name="Note 6 2 3" xfId="3023" xr:uid="{00000000-0005-0000-0000-0000A5AB0000}"/>
    <cellStyle name="Note 6 2 3 2" xfId="3024" xr:uid="{00000000-0005-0000-0000-0000A6AB0000}"/>
    <cellStyle name="Note 6 2 3 2 2" xfId="5535" xr:uid="{00000000-0005-0000-0000-0000A7AB0000}"/>
    <cellStyle name="Note 6 2 3 2 2 2" xfId="14777" xr:uid="{00000000-0005-0000-0000-0000A8AB0000}"/>
    <cellStyle name="Note 6 2 3 2 2 2 2" xfId="32212" xr:uid="{00000000-0005-0000-0000-0000A9AB0000}"/>
    <cellStyle name="Note 6 2 3 2 2 2 3" xfId="46665" xr:uid="{00000000-0005-0000-0000-0000AAAB0000}"/>
    <cellStyle name="Note 6 2 3 2 2 3" xfId="17238" xr:uid="{00000000-0005-0000-0000-0000ABAB0000}"/>
    <cellStyle name="Note 6 2 3 2 2 3 2" xfId="34673" xr:uid="{00000000-0005-0000-0000-0000ACAB0000}"/>
    <cellStyle name="Note 6 2 3 2 2 3 3" xfId="49126" xr:uid="{00000000-0005-0000-0000-0000ADAB0000}"/>
    <cellStyle name="Note 6 2 3 2 2 4" xfId="22971" xr:uid="{00000000-0005-0000-0000-0000AEAB0000}"/>
    <cellStyle name="Note 6 2 3 2 2 5" xfId="37424" xr:uid="{00000000-0005-0000-0000-0000AFAB0000}"/>
    <cellStyle name="Note 6 2 3 2 3" xfId="7997" xr:uid="{00000000-0005-0000-0000-0000B0AB0000}"/>
    <cellStyle name="Note 6 2 3 2 3 2" xfId="25432" xr:uid="{00000000-0005-0000-0000-0000B1AB0000}"/>
    <cellStyle name="Note 6 2 3 2 3 3" xfId="39885" xr:uid="{00000000-0005-0000-0000-0000B2AB0000}"/>
    <cellStyle name="Note 6 2 3 2 4" xfId="10438" xr:uid="{00000000-0005-0000-0000-0000B3AB0000}"/>
    <cellStyle name="Note 6 2 3 2 4 2" xfId="27873" xr:uid="{00000000-0005-0000-0000-0000B4AB0000}"/>
    <cellStyle name="Note 6 2 3 2 4 3" xfId="42326" xr:uid="{00000000-0005-0000-0000-0000B5AB0000}"/>
    <cellStyle name="Note 6 2 3 2 5" xfId="12858" xr:uid="{00000000-0005-0000-0000-0000B6AB0000}"/>
    <cellStyle name="Note 6 2 3 2 5 2" xfId="30293" xr:uid="{00000000-0005-0000-0000-0000B7AB0000}"/>
    <cellStyle name="Note 6 2 3 2 5 3" xfId="44746" xr:uid="{00000000-0005-0000-0000-0000B8AB0000}"/>
    <cellStyle name="Note 6 2 3 2 6" xfId="19865" xr:uid="{00000000-0005-0000-0000-0000B9AB0000}"/>
    <cellStyle name="Note 6 2 3 3" xfId="3025" xr:uid="{00000000-0005-0000-0000-0000BAAB0000}"/>
    <cellStyle name="Note 6 2 3 3 2" xfId="5536" xr:uid="{00000000-0005-0000-0000-0000BBAB0000}"/>
    <cellStyle name="Note 6 2 3 3 2 2" xfId="14778" xr:uid="{00000000-0005-0000-0000-0000BCAB0000}"/>
    <cellStyle name="Note 6 2 3 3 2 2 2" xfId="32213" xr:uid="{00000000-0005-0000-0000-0000BDAB0000}"/>
    <cellStyle name="Note 6 2 3 3 2 2 3" xfId="46666" xr:uid="{00000000-0005-0000-0000-0000BEAB0000}"/>
    <cellStyle name="Note 6 2 3 3 2 3" xfId="17239" xr:uid="{00000000-0005-0000-0000-0000BFAB0000}"/>
    <cellStyle name="Note 6 2 3 3 2 3 2" xfId="34674" xr:uid="{00000000-0005-0000-0000-0000C0AB0000}"/>
    <cellStyle name="Note 6 2 3 3 2 3 3" xfId="49127" xr:uid="{00000000-0005-0000-0000-0000C1AB0000}"/>
    <cellStyle name="Note 6 2 3 3 2 4" xfId="22972" xr:uid="{00000000-0005-0000-0000-0000C2AB0000}"/>
    <cellStyle name="Note 6 2 3 3 2 5" xfId="37425" xr:uid="{00000000-0005-0000-0000-0000C3AB0000}"/>
    <cellStyle name="Note 6 2 3 3 3" xfId="7998" xr:uid="{00000000-0005-0000-0000-0000C4AB0000}"/>
    <cellStyle name="Note 6 2 3 3 3 2" xfId="25433" xr:uid="{00000000-0005-0000-0000-0000C5AB0000}"/>
    <cellStyle name="Note 6 2 3 3 3 3" xfId="39886" xr:uid="{00000000-0005-0000-0000-0000C6AB0000}"/>
    <cellStyle name="Note 6 2 3 3 4" xfId="10439" xr:uid="{00000000-0005-0000-0000-0000C7AB0000}"/>
    <cellStyle name="Note 6 2 3 3 4 2" xfId="27874" xr:uid="{00000000-0005-0000-0000-0000C8AB0000}"/>
    <cellStyle name="Note 6 2 3 3 4 3" xfId="42327" xr:uid="{00000000-0005-0000-0000-0000C9AB0000}"/>
    <cellStyle name="Note 6 2 3 3 5" xfId="12859" xr:uid="{00000000-0005-0000-0000-0000CAAB0000}"/>
    <cellStyle name="Note 6 2 3 3 5 2" xfId="30294" xr:uid="{00000000-0005-0000-0000-0000CBAB0000}"/>
    <cellStyle name="Note 6 2 3 3 5 3" xfId="44747" xr:uid="{00000000-0005-0000-0000-0000CCAB0000}"/>
    <cellStyle name="Note 6 2 3 3 6" xfId="19866" xr:uid="{00000000-0005-0000-0000-0000CDAB0000}"/>
    <cellStyle name="Note 6 2 3 4" xfId="3026" xr:uid="{00000000-0005-0000-0000-0000CEAB0000}"/>
    <cellStyle name="Note 6 2 3 4 2" xfId="5537" xr:uid="{00000000-0005-0000-0000-0000CFAB0000}"/>
    <cellStyle name="Note 6 2 3 4 2 2" xfId="22973" xr:uid="{00000000-0005-0000-0000-0000D0AB0000}"/>
    <cellStyle name="Note 6 2 3 4 2 3" xfId="37426" xr:uid="{00000000-0005-0000-0000-0000D1AB0000}"/>
    <cellStyle name="Note 6 2 3 4 3" xfId="7999" xr:uid="{00000000-0005-0000-0000-0000D2AB0000}"/>
    <cellStyle name="Note 6 2 3 4 3 2" xfId="25434" xr:uid="{00000000-0005-0000-0000-0000D3AB0000}"/>
    <cellStyle name="Note 6 2 3 4 3 3" xfId="39887" xr:uid="{00000000-0005-0000-0000-0000D4AB0000}"/>
    <cellStyle name="Note 6 2 3 4 4" xfId="10440" xr:uid="{00000000-0005-0000-0000-0000D5AB0000}"/>
    <cellStyle name="Note 6 2 3 4 4 2" xfId="27875" xr:uid="{00000000-0005-0000-0000-0000D6AB0000}"/>
    <cellStyle name="Note 6 2 3 4 4 3" xfId="42328" xr:uid="{00000000-0005-0000-0000-0000D7AB0000}"/>
    <cellStyle name="Note 6 2 3 4 5" xfId="12860" xr:uid="{00000000-0005-0000-0000-0000D8AB0000}"/>
    <cellStyle name="Note 6 2 3 4 5 2" xfId="30295" xr:uid="{00000000-0005-0000-0000-0000D9AB0000}"/>
    <cellStyle name="Note 6 2 3 4 5 3" xfId="44748" xr:uid="{00000000-0005-0000-0000-0000DAAB0000}"/>
    <cellStyle name="Note 6 2 3 4 6" xfId="15526" xr:uid="{00000000-0005-0000-0000-0000DBAB0000}"/>
    <cellStyle name="Note 6 2 3 4 6 2" xfId="32961" xr:uid="{00000000-0005-0000-0000-0000DCAB0000}"/>
    <cellStyle name="Note 6 2 3 4 6 3" xfId="47414" xr:uid="{00000000-0005-0000-0000-0000DDAB0000}"/>
    <cellStyle name="Note 6 2 3 4 7" xfId="19867" xr:uid="{00000000-0005-0000-0000-0000DEAB0000}"/>
    <cellStyle name="Note 6 2 3 4 8" xfId="20688" xr:uid="{00000000-0005-0000-0000-0000DFAB0000}"/>
    <cellStyle name="Note 6 2 3 5" xfId="5534" xr:uid="{00000000-0005-0000-0000-0000E0AB0000}"/>
    <cellStyle name="Note 6 2 3 5 2" xfId="14776" xr:uid="{00000000-0005-0000-0000-0000E1AB0000}"/>
    <cellStyle name="Note 6 2 3 5 2 2" xfId="32211" xr:uid="{00000000-0005-0000-0000-0000E2AB0000}"/>
    <cellStyle name="Note 6 2 3 5 2 3" xfId="46664" xr:uid="{00000000-0005-0000-0000-0000E3AB0000}"/>
    <cellStyle name="Note 6 2 3 5 3" xfId="17237" xr:uid="{00000000-0005-0000-0000-0000E4AB0000}"/>
    <cellStyle name="Note 6 2 3 5 3 2" xfId="34672" xr:uid="{00000000-0005-0000-0000-0000E5AB0000}"/>
    <cellStyle name="Note 6 2 3 5 3 3" xfId="49125" xr:uid="{00000000-0005-0000-0000-0000E6AB0000}"/>
    <cellStyle name="Note 6 2 3 5 4" xfId="22970" xr:uid="{00000000-0005-0000-0000-0000E7AB0000}"/>
    <cellStyle name="Note 6 2 3 5 5" xfId="37423" xr:uid="{00000000-0005-0000-0000-0000E8AB0000}"/>
    <cellStyle name="Note 6 2 3 6" xfId="7996" xr:uid="{00000000-0005-0000-0000-0000E9AB0000}"/>
    <cellStyle name="Note 6 2 3 6 2" xfId="25431" xr:uid="{00000000-0005-0000-0000-0000EAAB0000}"/>
    <cellStyle name="Note 6 2 3 6 3" xfId="39884" xr:uid="{00000000-0005-0000-0000-0000EBAB0000}"/>
    <cellStyle name="Note 6 2 3 7" xfId="10437" xr:uid="{00000000-0005-0000-0000-0000ECAB0000}"/>
    <cellStyle name="Note 6 2 3 7 2" xfId="27872" xr:uid="{00000000-0005-0000-0000-0000EDAB0000}"/>
    <cellStyle name="Note 6 2 3 7 3" xfId="42325" xr:uid="{00000000-0005-0000-0000-0000EEAB0000}"/>
    <cellStyle name="Note 6 2 3 8" xfId="12857" xr:uid="{00000000-0005-0000-0000-0000EFAB0000}"/>
    <cellStyle name="Note 6 2 3 8 2" xfId="30292" xr:uid="{00000000-0005-0000-0000-0000F0AB0000}"/>
    <cellStyle name="Note 6 2 3 8 3" xfId="44745" xr:uid="{00000000-0005-0000-0000-0000F1AB0000}"/>
    <cellStyle name="Note 6 2 3 9" xfId="19864" xr:uid="{00000000-0005-0000-0000-0000F2AB0000}"/>
    <cellStyle name="Note 6 2 4" xfId="3027" xr:uid="{00000000-0005-0000-0000-0000F3AB0000}"/>
    <cellStyle name="Note 6 2 4 2" xfId="3028" xr:uid="{00000000-0005-0000-0000-0000F4AB0000}"/>
    <cellStyle name="Note 6 2 4 2 2" xfId="5539" xr:uid="{00000000-0005-0000-0000-0000F5AB0000}"/>
    <cellStyle name="Note 6 2 4 2 2 2" xfId="14780" xr:uid="{00000000-0005-0000-0000-0000F6AB0000}"/>
    <cellStyle name="Note 6 2 4 2 2 2 2" xfId="32215" xr:uid="{00000000-0005-0000-0000-0000F7AB0000}"/>
    <cellStyle name="Note 6 2 4 2 2 2 3" xfId="46668" xr:uid="{00000000-0005-0000-0000-0000F8AB0000}"/>
    <cellStyle name="Note 6 2 4 2 2 3" xfId="17241" xr:uid="{00000000-0005-0000-0000-0000F9AB0000}"/>
    <cellStyle name="Note 6 2 4 2 2 3 2" xfId="34676" xr:uid="{00000000-0005-0000-0000-0000FAAB0000}"/>
    <cellStyle name="Note 6 2 4 2 2 3 3" xfId="49129" xr:uid="{00000000-0005-0000-0000-0000FBAB0000}"/>
    <cellStyle name="Note 6 2 4 2 2 4" xfId="22975" xr:uid="{00000000-0005-0000-0000-0000FCAB0000}"/>
    <cellStyle name="Note 6 2 4 2 2 5" xfId="37428" xr:uid="{00000000-0005-0000-0000-0000FDAB0000}"/>
    <cellStyle name="Note 6 2 4 2 3" xfId="8001" xr:uid="{00000000-0005-0000-0000-0000FEAB0000}"/>
    <cellStyle name="Note 6 2 4 2 3 2" xfId="25436" xr:uid="{00000000-0005-0000-0000-0000FFAB0000}"/>
    <cellStyle name="Note 6 2 4 2 3 3" xfId="39889" xr:uid="{00000000-0005-0000-0000-000000AC0000}"/>
    <cellStyle name="Note 6 2 4 2 4" xfId="10442" xr:uid="{00000000-0005-0000-0000-000001AC0000}"/>
    <cellStyle name="Note 6 2 4 2 4 2" xfId="27877" xr:uid="{00000000-0005-0000-0000-000002AC0000}"/>
    <cellStyle name="Note 6 2 4 2 4 3" xfId="42330" xr:uid="{00000000-0005-0000-0000-000003AC0000}"/>
    <cellStyle name="Note 6 2 4 2 5" xfId="12862" xr:uid="{00000000-0005-0000-0000-000004AC0000}"/>
    <cellStyle name="Note 6 2 4 2 5 2" xfId="30297" xr:uid="{00000000-0005-0000-0000-000005AC0000}"/>
    <cellStyle name="Note 6 2 4 2 5 3" xfId="44750" xr:uid="{00000000-0005-0000-0000-000006AC0000}"/>
    <cellStyle name="Note 6 2 4 2 6" xfId="19869" xr:uid="{00000000-0005-0000-0000-000007AC0000}"/>
    <cellStyle name="Note 6 2 4 3" xfId="3029" xr:uid="{00000000-0005-0000-0000-000008AC0000}"/>
    <cellStyle name="Note 6 2 4 3 2" xfId="5540" xr:uid="{00000000-0005-0000-0000-000009AC0000}"/>
    <cellStyle name="Note 6 2 4 3 2 2" xfId="14781" xr:uid="{00000000-0005-0000-0000-00000AAC0000}"/>
    <cellStyle name="Note 6 2 4 3 2 2 2" xfId="32216" xr:uid="{00000000-0005-0000-0000-00000BAC0000}"/>
    <cellStyle name="Note 6 2 4 3 2 2 3" xfId="46669" xr:uid="{00000000-0005-0000-0000-00000CAC0000}"/>
    <cellStyle name="Note 6 2 4 3 2 3" xfId="17242" xr:uid="{00000000-0005-0000-0000-00000DAC0000}"/>
    <cellStyle name="Note 6 2 4 3 2 3 2" xfId="34677" xr:uid="{00000000-0005-0000-0000-00000EAC0000}"/>
    <cellStyle name="Note 6 2 4 3 2 3 3" xfId="49130" xr:uid="{00000000-0005-0000-0000-00000FAC0000}"/>
    <cellStyle name="Note 6 2 4 3 2 4" xfId="22976" xr:uid="{00000000-0005-0000-0000-000010AC0000}"/>
    <cellStyle name="Note 6 2 4 3 2 5" xfId="37429" xr:uid="{00000000-0005-0000-0000-000011AC0000}"/>
    <cellStyle name="Note 6 2 4 3 3" xfId="8002" xr:uid="{00000000-0005-0000-0000-000012AC0000}"/>
    <cellStyle name="Note 6 2 4 3 3 2" xfId="25437" xr:uid="{00000000-0005-0000-0000-000013AC0000}"/>
    <cellStyle name="Note 6 2 4 3 3 3" xfId="39890" xr:uid="{00000000-0005-0000-0000-000014AC0000}"/>
    <cellStyle name="Note 6 2 4 3 4" xfId="10443" xr:uid="{00000000-0005-0000-0000-000015AC0000}"/>
    <cellStyle name="Note 6 2 4 3 4 2" xfId="27878" xr:uid="{00000000-0005-0000-0000-000016AC0000}"/>
    <cellStyle name="Note 6 2 4 3 4 3" xfId="42331" xr:uid="{00000000-0005-0000-0000-000017AC0000}"/>
    <cellStyle name="Note 6 2 4 3 5" xfId="12863" xr:uid="{00000000-0005-0000-0000-000018AC0000}"/>
    <cellStyle name="Note 6 2 4 3 5 2" xfId="30298" xr:uid="{00000000-0005-0000-0000-000019AC0000}"/>
    <cellStyle name="Note 6 2 4 3 5 3" xfId="44751" xr:uid="{00000000-0005-0000-0000-00001AAC0000}"/>
    <cellStyle name="Note 6 2 4 3 6" xfId="19870" xr:uid="{00000000-0005-0000-0000-00001BAC0000}"/>
    <cellStyle name="Note 6 2 4 4" xfId="3030" xr:uid="{00000000-0005-0000-0000-00001CAC0000}"/>
    <cellStyle name="Note 6 2 4 4 2" xfId="5541" xr:uid="{00000000-0005-0000-0000-00001DAC0000}"/>
    <cellStyle name="Note 6 2 4 4 2 2" xfId="22977" xr:uid="{00000000-0005-0000-0000-00001EAC0000}"/>
    <cellStyle name="Note 6 2 4 4 2 3" xfId="37430" xr:uid="{00000000-0005-0000-0000-00001FAC0000}"/>
    <cellStyle name="Note 6 2 4 4 3" xfId="8003" xr:uid="{00000000-0005-0000-0000-000020AC0000}"/>
    <cellStyle name="Note 6 2 4 4 3 2" xfId="25438" xr:uid="{00000000-0005-0000-0000-000021AC0000}"/>
    <cellStyle name="Note 6 2 4 4 3 3" xfId="39891" xr:uid="{00000000-0005-0000-0000-000022AC0000}"/>
    <cellStyle name="Note 6 2 4 4 4" xfId="10444" xr:uid="{00000000-0005-0000-0000-000023AC0000}"/>
    <cellStyle name="Note 6 2 4 4 4 2" xfId="27879" xr:uid="{00000000-0005-0000-0000-000024AC0000}"/>
    <cellStyle name="Note 6 2 4 4 4 3" xfId="42332" xr:uid="{00000000-0005-0000-0000-000025AC0000}"/>
    <cellStyle name="Note 6 2 4 4 5" xfId="12864" xr:uid="{00000000-0005-0000-0000-000026AC0000}"/>
    <cellStyle name="Note 6 2 4 4 5 2" xfId="30299" xr:uid="{00000000-0005-0000-0000-000027AC0000}"/>
    <cellStyle name="Note 6 2 4 4 5 3" xfId="44752" xr:uid="{00000000-0005-0000-0000-000028AC0000}"/>
    <cellStyle name="Note 6 2 4 4 6" xfId="15527" xr:uid="{00000000-0005-0000-0000-000029AC0000}"/>
    <cellStyle name="Note 6 2 4 4 6 2" xfId="32962" xr:uid="{00000000-0005-0000-0000-00002AAC0000}"/>
    <cellStyle name="Note 6 2 4 4 6 3" xfId="47415" xr:uid="{00000000-0005-0000-0000-00002BAC0000}"/>
    <cellStyle name="Note 6 2 4 4 7" xfId="19871" xr:uid="{00000000-0005-0000-0000-00002CAC0000}"/>
    <cellStyle name="Note 6 2 4 4 8" xfId="20689" xr:uid="{00000000-0005-0000-0000-00002DAC0000}"/>
    <cellStyle name="Note 6 2 4 5" xfId="5538" xr:uid="{00000000-0005-0000-0000-00002EAC0000}"/>
    <cellStyle name="Note 6 2 4 5 2" xfId="14779" xr:uid="{00000000-0005-0000-0000-00002FAC0000}"/>
    <cellStyle name="Note 6 2 4 5 2 2" xfId="32214" xr:uid="{00000000-0005-0000-0000-000030AC0000}"/>
    <cellStyle name="Note 6 2 4 5 2 3" xfId="46667" xr:uid="{00000000-0005-0000-0000-000031AC0000}"/>
    <cellStyle name="Note 6 2 4 5 3" xfId="17240" xr:uid="{00000000-0005-0000-0000-000032AC0000}"/>
    <cellStyle name="Note 6 2 4 5 3 2" xfId="34675" xr:uid="{00000000-0005-0000-0000-000033AC0000}"/>
    <cellStyle name="Note 6 2 4 5 3 3" xfId="49128" xr:uid="{00000000-0005-0000-0000-000034AC0000}"/>
    <cellStyle name="Note 6 2 4 5 4" xfId="22974" xr:uid="{00000000-0005-0000-0000-000035AC0000}"/>
    <cellStyle name="Note 6 2 4 5 5" xfId="37427" xr:uid="{00000000-0005-0000-0000-000036AC0000}"/>
    <cellStyle name="Note 6 2 4 6" xfId="8000" xr:uid="{00000000-0005-0000-0000-000037AC0000}"/>
    <cellStyle name="Note 6 2 4 6 2" xfId="25435" xr:uid="{00000000-0005-0000-0000-000038AC0000}"/>
    <cellStyle name="Note 6 2 4 6 3" xfId="39888" xr:uid="{00000000-0005-0000-0000-000039AC0000}"/>
    <cellStyle name="Note 6 2 4 7" xfId="10441" xr:uid="{00000000-0005-0000-0000-00003AAC0000}"/>
    <cellStyle name="Note 6 2 4 7 2" xfId="27876" xr:uid="{00000000-0005-0000-0000-00003BAC0000}"/>
    <cellStyle name="Note 6 2 4 7 3" xfId="42329" xr:uid="{00000000-0005-0000-0000-00003CAC0000}"/>
    <cellStyle name="Note 6 2 4 8" xfId="12861" xr:uid="{00000000-0005-0000-0000-00003DAC0000}"/>
    <cellStyle name="Note 6 2 4 8 2" xfId="30296" xr:uid="{00000000-0005-0000-0000-00003EAC0000}"/>
    <cellStyle name="Note 6 2 4 8 3" xfId="44749" xr:uid="{00000000-0005-0000-0000-00003FAC0000}"/>
    <cellStyle name="Note 6 2 4 9" xfId="19868" xr:uid="{00000000-0005-0000-0000-000040AC0000}"/>
    <cellStyle name="Note 6 2 5" xfId="3031" xr:uid="{00000000-0005-0000-0000-000041AC0000}"/>
    <cellStyle name="Note 6 2 5 2" xfId="3032" xr:uid="{00000000-0005-0000-0000-000042AC0000}"/>
    <cellStyle name="Note 6 2 5 2 2" xfId="5543" xr:uid="{00000000-0005-0000-0000-000043AC0000}"/>
    <cellStyle name="Note 6 2 5 2 2 2" xfId="14783" xr:uid="{00000000-0005-0000-0000-000044AC0000}"/>
    <cellStyle name="Note 6 2 5 2 2 2 2" xfId="32218" xr:uid="{00000000-0005-0000-0000-000045AC0000}"/>
    <cellStyle name="Note 6 2 5 2 2 2 3" xfId="46671" xr:uid="{00000000-0005-0000-0000-000046AC0000}"/>
    <cellStyle name="Note 6 2 5 2 2 3" xfId="17244" xr:uid="{00000000-0005-0000-0000-000047AC0000}"/>
    <cellStyle name="Note 6 2 5 2 2 3 2" xfId="34679" xr:uid="{00000000-0005-0000-0000-000048AC0000}"/>
    <cellStyle name="Note 6 2 5 2 2 3 3" xfId="49132" xr:uid="{00000000-0005-0000-0000-000049AC0000}"/>
    <cellStyle name="Note 6 2 5 2 2 4" xfId="22979" xr:uid="{00000000-0005-0000-0000-00004AAC0000}"/>
    <cellStyle name="Note 6 2 5 2 2 5" xfId="37432" xr:uid="{00000000-0005-0000-0000-00004BAC0000}"/>
    <cellStyle name="Note 6 2 5 2 3" xfId="8005" xr:uid="{00000000-0005-0000-0000-00004CAC0000}"/>
    <cellStyle name="Note 6 2 5 2 3 2" xfId="25440" xr:uid="{00000000-0005-0000-0000-00004DAC0000}"/>
    <cellStyle name="Note 6 2 5 2 3 3" xfId="39893" xr:uid="{00000000-0005-0000-0000-00004EAC0000}"/>
    <cellStyle name="Note 6 2 5 2 4" xfId="10446" xr:uid="{00000000-0005-0000-0000-00004FAC0000}"/>
    <cellStyle name="Note 6 2 5 2 4 2" xfId="27881" xr:uid="{00000000-0005-0000-0000-000050AC0000}"/>
    <cellStyle name="Note 6 2 5 2 4 3" xfId="42334" xr:uid="{00000000-0005-0000-0000-000051AC0000}"/>
    <cellStyle name="Note 6 2 5 2 5" xfId="12866" xr:uid="{00000000-0005-0000-0000-000052AC0000}"/>
    <cellStyle name="Note 6 2 5 2 5 2" xfId="30301" xr:uid="{00000000-0005-0000-0000-000053AC0000}"/>
    <cellStyle name="Note 6 2 5 2 5 3" xfId="44754" xr:uid="{00000000-0005-0000-0000-000054AC0000}"/>
    <cellStyle name="Note 6 2 5 2 6" xfId="19873" xr:uid="{00000000-0005-0000-0000-000055AC0000}"/>
    <cellStyle name="Note 6 2 5 3" xfId="3033" xr:uid="{00000000-0005-0000-0000-000056AC0000}"/>
    <cellStyle name="Note 6 2 5 3 2" xfId="5544" xr:uid="{00000000-0005-0000-0000-000057AC0000}"/>
    <cellStyle name="Note 6 2 5 3 2 2" xfId="14784" xr:uid="{00000000-0005-0000-0000-000058AC0000}"/>
    <cellStyle name="Note 6 2 5 3 2 2 2" xfId="32219" xr:uid="{00000000-0005-0000-0000-000059AC0000}"/>
    <cellStyle name="Note 6 2 5 3 2 2 3" xfId="46672" xr:uid="{00000000-0005-0000-0000-00005AAC0000}"/>
    <cellStyle name="Note 6 2 5 3 2 3" xfId="17245" xr:uid="{00000000-0005-0000-0000-00005BAC0000}"/>
    <cellStyle name="Note 6 2 5 3 2 3 2" xfId="34680" xr:uid="{00000000-0005-0000-0000-00005CAC0000}"/>
    <cellStyle name="Note 6 2 5 3 2 3 3" xfId="49133" xr:uid="{00000000-0005-0000-0000-00005DAC0000}"/>
    <cellStyle name="Note 6 2 5 3 2 4" xfId="22980" xr:uid="{00000000-0005-0000-0000-00005EAC0000}"/>
    <cellStyle name="Note 6 2 5 3 2 5" xfId="37433" xr:uid="{00000000-0005-0000-0000-00005FAC0000}"/>
    <cellStyle name="Note 6 2 5 3 3" xfId="8006" xr:uid="{00000000-0005-0000-0000-000060AC0000}"/>
    <cellStyle name="Note 6 2 5 3 3 2" xfId="25441" xr:uid="{00000000-0005-0000-0000-000061AC0000}"/>
    <cellStyle name="Note 6 2 5 3 3 3" xfId="39894" xr:uid="{00000000-0005-0000-0000-000062AC0000}"/>
    <cellStyle name="Note 6 2 5 3 4" xfId="10447" xr:uid="{00000000-0005-0000-0000-000063AC0000}"/>
    <cellStyle name="Note 6 2 5 3 4 2" xfId="27882" xr:uid="{00000000-0005-0000-0000-000064AC0000}"/>
    <cellStyle name="Note 6 2 5 3 4 3" xfId="42335" xr:uid="{00000000-0005-0000-0000-000065AC0000}"/>
    <cellStyle name="Note 6 2 5 3 5" xfId="12867" xr:uid="{00000000-0005-0000-0000-000066AC0000}"/>
    <cellStyle name="Note 6 2 5 3 5 2" xfId="30302" xr:uid="{00000000-0005-0000-0000-000067AC0000}"/>
    <cellStyle name="Note 6 2 5 3 5 3" xfId="44755" xr:uid="{00000000-0005-0000-0000-000068AC0000}"/>
    <cellStyle name="Note 6 2 5 3 6" xfId="19874" xr:uid="{00000000-0005-0000-0000-000069AC0000}"/>
    <cellStyle name="Note 6 2 5 4" xfId="3034" xr:uid="{00000000-0005-0000-0000-00006AAC0000}"/>
    <cellStyle name="Note 6 2 5 4 2" xfId="5545" xr:uid="{00000000-0005-0000-0000-00006BAC0000}"/>
    <cellStyle name="Note 6 2 5 4 2 2" xfId="22981" xr:uid="{00000000-0005-0000-0000-00006CAC0000}"/>
    <cellStyle name="Note 6 2 5 4 2 3" xfId="37434" xr:uid="{00000000-0005-0000-0000-00006DAC0000}"/>
    <cellStyle name="Note 6 2 5 4 3" xfId="8007" xr:uid="{00000000-0005-0000-0000-00006EAC0000}"/>
    <cellStyle name="Note 6 2 5 4 3 2" xfId="25442" xr:uid="{00000000-0005-0000-0000-00006FAC0000}"/>
    <cellStyle name="Note 6 2 5 4 3 3" xfId="39895" xr:uid="{00000000-0005-0000-0000-000070AC0000}"/>
    <cellStyle name="Note 6 2 5 4 4" xfId="10448" xr:uid="{00000000-0005-0000-0000-000071AC0000}"/>
    <cellStyle name="Note 6 2 5 4 4 2" xfId="27883" xr:uid="{00000000-0005-0000-0000-000072AC0000}"/>
    <cellStyle name="Note 6 2 5 4 4 3" xfId="42336" xr:uid="{00000000-0005-0000-0000-000073AC0000}"/>
    <cellStyle name="Note 6 2 5 4 5" xfId="12868" xr:uid="{00000000-0005-0000-0000-000074AC0000}"/>
    <cellStyle name="Note 6 2 5 4 5 2" xfId="30303" xr:uid="{00000000-0005-0000-0000-000075AC0000}"/>
    <cellStyle name="Note 6 2 5 4 5 3" xfId="44756" xr:uid="{00000000-0005-0000-0000-000076AC0000}"/>
    <cellStyle name="Note 6 2 5 4 6" xfId="15528" xr:uid="{00000000-0005-0000-0000-000077AC0000}"/>
    <cellStyle name="Note 6 2 5 4 6 2" xfId="32963" xr:uid="{00000000-0005-0000-0000-000078AC0000}"/>
    <cellStyle name="Note 6 2 5 4 6 3" xfId="47416" xr:uid="{00000000-0005-0000-0000-000079AC0000}"/>
    <cellStyle name="Note 6 2 5 4 7" xfId="19875" xr:uid="{00000000-0005-0000-0000-00007AAC0000}"/>
    <cellStyle name="Note 6 2 5 4 8" xfId="20690" xr:uid="{00000000-0005-0000-0000-00007BAC0000}"/>
    <cellStyle name="Note 6 2 5 5" xfId="5542" xr:uid="{00000000-0005-0000-0000-00007CAC0000}"/>
    <cellStyle name="Note 6 2 5 5 2" xfId="14782" xr:uid="{00000000-0005-0000-0000-00007DAC0000}"/>
    <cellStyle name="Note 6 2 5 5 2 2" xfId="32217" xr:uid="{00000000-0005-0000-0000-00007EAC0000}"/>
    <cellStyle name="Note 6 2 5 5 2 3" xfId="46670" xr:uid="{00000000-0005-0000-0000-00007FAC0000}"/>
    <cellStyle name="Note 6 2 5 5 3" xfId="17243" xr:uid="{00000000-0005-0000-0000-000080AC0000}"/>
    <cellStyle name="Note 6 2 5 5 3 2" xfId="34678" xr:uid="{00000000-0005-0000-0000-000081AC0000}"/>
    <cellStyle name="Note 6 2 5 5 3 3" xfId="49131" xr:uid="{00000000-0005-0000-0000-000082AC0000}"/>
    <cellStyle name="Note 6 2 5 5 4" xfId="22978" xr:uid="{00000000-0005-0000-0000-000083AC0000}"/>
    <cellStyle name="Note 6 2 5 5 5" xfId="37431" xr:uid="{00000000-0005-0000-0000-000084AC0000}"/>
    <cellStyle name="Note 6 2 5 6" xfId="8004" xr:uid="{00000000-0005-0000-0000-000085AC0000}"/>
    <cellStyle name="Note 6 2 5 6 2" xfId="25439" xr:uid="{00000000-0005-0000-0000-000086AC0000}"/>
    <cellStyle name="Note 6 2 5 6 3" xfId="39892" xr:uid="{00000000-0005-0000-0000-000087AC0000}"/>
    <cellStyle name="Note 6 2 5 7" xfId="10445" xr:uid="{00000000-0005-0000-0000-000088AC0000}"/>
    <cellStyle name="Note 6 2 5 7 2" xfId="27880" xr:uid="{00000000-0005-0000-0000-000089AC0000}"/>
    <cellStyle name="Note 6 2 5 7 3" xfId="42333" xr:uid="{00000000-0005-0000-0000-00008AAC0000}"/>
    <cellStyle name="Note 6 2 5 8" xfId="12865" xr:uid="{00000000-0005-0000-0000-00008BAC0000}"/>
    <cellStyle name="Note 6 2 5 8 2" xfId="30300" xr:uid="{00000000-0005-0000-0000-00008CAC0000}"/>
    <cellStyle name="Note 6 2 5 8 3" xfId="44753" xr:uid="{00000000-0005-0000-0000-00008DAC0000}"/>
    <cellStyle name="Note 6 2 5 9" xfId="19872" xr:uid="{00000000-0005-0000-0000-00008EAC0000}"/>
    <cellStyle name="Note 6 2 6" xfId="3035" xr:uid="{00000000-0005-0000-0000-00008FAC0000}"/>
    <cellStyle name="Note 6 2 6 2" xfId="5546" xr:uid="{00000000-0005-0000-0000-000090AC0000}"/>
    <cellStyle name="Note 6 2 6 2 2" xfId="14785" xr:uid="{00000000-0005-0000-0000-000091AC0000}"/>
    <cellStyle name="Note 6 2 6 2 2 2" xfId="32220" xr:uid="{00000000-0005-0000-0000-000092AC0000}"/>
    <cellStyle name="Note 6 2 6 2 2 3" xfId="46673" xr:uid="{00000000-0005-0000-0000-000093AC0000}"/>
    <cellStyle name="Note 6 2 6 2 3" xfId="17246" xr:uid="{00000000-0005-0000-0000-000094AC0000}"/>
    <cellStyle name="Note 6 2 6 2 3 2" xfId="34681" xr:uid="{00000000-0005-0000-0000-000095AC0000}"/>
    <cellStyle name="Note 6 2 6 2 3 3" xfId="49134" xr:uid="{00000000-0005-0000-0000-000096AC0000}"/>
    <cellStyle name="Note 6 2 6 2 4" xfId="22982" xr:uid="{00000000-0005-0000-0000-000097AC0000}"/>
    <cellStyle name="Note 6 2 6 2 5" xfId="37435" xr:uid="{00000000-0005-0000-0000-000098AC0000}"/>
    <cellStyle name="Note 6 2 6 3" xfId="8008" xr:uid="{00000000-0005-0000-0000-000099AC0000}"/>
    <cellStyle name="Note 6 2 6 3 2" xfId="25443" xr:uid="{00000000-0005-0000-0000-00009AAC0000}"/>
    <cellStyle name="Note 6 2 6 3 3" xfId="39896" xr:uid="{00000000-0005-0000-0000-00009BAC0000}"/>
    <cellStyle name="Note 6 2 6 4" xfId="10449" xr:uid="{00000000-0005-0000-0000-00009CAC0000}"/>
    <cellStyle name="Note 6 2 6 4 2" xfId="27884" xr:uid="{00000000-0005-0000-0000-00009DAC0000}"/>
    <cellStyle name="Note 6 2 6 4 3" xfId="42337" xr:uid="{00000000-0005-0000-0000-00009EAC0000}"/>
    <cellStyle name="Note 6 2 6 5" xfId="12869" xr:uid="{00000000-0005-0000-0000-00009FAC0000}"/>
    <cellStyle name="Note 6 2 6 5 2" xfId="30304" xr:uid="{00000000-0005-0000-0000-0000A0AC0000}"/>
    <cellStyle name="Note 6 2 6 5 3" xfId="44757" xr:uid="{00000000-0005-0000-0000-0000A1AC0000}"/>
    <cellStyle name="Note 6 2 6 6" xfId="19876" xr:uid="{00000000-0005-0000-0000-0000A2AC0000}"/>
    <cellStyle name="Note 6 2 7" xfId="3036" xr:uid="{00000000-0005-0000-0000-0000A3AC0000}"/>
    <cellStyle name="Note 6 2 7 2" xfId="5547" xr:uid="{00000000-0005-0000-0000-0000A4AC0000}"/>
    <cellStyle name="Note 6 2 7 2 2" xfId="14786" xr:uid="{00000000-0005-0000-0000-0000A5AC0000}"/>
    <cellStyle name="Note 6 2 7 2 2 2" xfId="32221" xr:uid="{00000000-0005-0000-0000-0000A6AC0000}"/>
    <cellStyle name="Note 6 2 7 2 2 3" xfId="46674" xr:uid="{00000000-0005-0000-0000-0000A7AC0000}"/>
    <cellStyle name="Note 6 2 7 2 3" xfId="17247" xr:uid="{00000000-0005-0000-0000-0000A8AC0000}"/>
    <cellStyle name="Note 6 2 7 2 3 2" xfId="34682" xr:uid="{00000000-0005-0000-0000-0000A9AC0000}"/>
    <cellStyle name="Note 6 2 7 2 3 3" xfId="49135" xr:uid="{00000000-0005-0000-0000-0000AAAC0000}"/>
    <cellStyle name="Note 6 2 7 2 4" xfId="22983" xr:uid="{00000000-0005-0000-0000-0000ABAC0000}"/>
    <cellStyle name="Note 6 2 7 2 5" xfId="37436" xr:uid="{00000000-0005-0000-0000-0000ACAC0000}"/>
    <cellStyle name="Note 6 2 7 3" xfId="8009" xr:uid="{00000000-0005-0000-0000-0000ADAC0000}"/>
    <cellStyle name="Note 6 2 7 3 2" xfId="25444" xr:uid="{00000000-0005-0000-0000-0000AEAC0000}"/>
    <cellStyle name="Note 6 2 7 3 3" xfId="39897" xr:uid="{00000000-0005-0000-0000-0000AFAC0000}"/>
    <cellStyle name="Note 6 2 7 4" xfId="10450" xr:uid="{00000000-0005-0000-0000-0000B0AC0000}"/>
    <cellStyle name="Note 6 2 7 4 2" xfId="27885" xr:uid="{00000000-0005-0000-0000-0000B1AC0000}"/>
    <cellStyle name="Note 6 2 7 4 3" xfId="42338" xr:uid="{00000000-0005-0000-0000-0000B2AC0000}"/>
    <cellStyle name="Note 6 2 7 5" xfId="12870" xr:uid="{00000000-0005-0000-0000-0000B3AC0000}"/>
    <cellStyle name="Note 6 2 7 5 2" xfId="30305" xr:uid="{00000000-0005-0000-0000-0000B4AC0000}"/>
    <cellStyle name="Note 6 2 7 5 3" xfId="44758" xr:uid="{00000000-0005-0000-0000-0000B5AC0000}"/>
    <cellStyle name="Note 6 2 7 6" xfId="19877" xr:uid="{00000000-0005-0000-0000-0000B6AC0000}"/>
    <cellStyle name="Note 6 2 8" xfId="3037" xr:uid="{00000000-0005-0000-0000-0000B7AC0000}"/>
    <cellStyle name="Note 6 2 8 2" xfId="5548" xr:uid="{00000000-0005-0000-0000-0000B8AC0000}"/>
    <cellStyle name="Note 6 2 8 2 2" xfId="22984" xr:uid="{00000000-0005-0000-0000-0000B9AC0000}"/>
    <cellStyle name="Note 6 2 8 2 3" xfId="37437" xr:uid="{00000000-0005-0000-0000-0000BAAC0000}"/>
    <cellStyle name="Note 6 2 8 3" xfId="8010" xr:uid="{00000000-0005-0000-0000-0000BBAC0000}"/>
    <cellStyle name="Note 6 2 8 3 2" xfId="25445" xr:uid="{00000000-0005-0000-0000-0000BCAC0000}"/>
    <cellStyle name="Note 6 2 8 3 3" xfId="39898" xr:uid="{00000000-0005-0000-0000-0000BDAC0000}"/>
    <cellStyle name="Note 6 2 8 4" xfId="10451" xr:uid="{00000000-0005-0000-0000-0000BEAC0000}"/>
    <cellStyle name="Note 6 2 8 4 2" xfId="27886" xr:uid="{00000000-0005-0000-0000-0000BFAC0000}"/>
    <cellStyle name="Note 6 2 8 4 3" xfId="42339" xr:uid="{00000000-0005-0000-0000-0000C0AC0000}"/>
    <cellStyle name="Note 6 2 8 5" xfId="12871" xr:uid="{00000000-0005-0000-0000-0000C1AC0000}"/>
    <cellStyle name="Note 6 2 8 5 2" xfId="30306" xr:uid="{00000000-0005-0000-0000-0000C2AC0000}"/>
    <cellStyle name="Note 6 2 8 5 3" xfId="44759" xr:uid="{00000000-0005-0000-0000-0000C3AC0000}"/>
    <cellStyle name="Note 6 2 8 6" xfId="15529" xr:uid="{00000000-0005-0000-0000-0000C4AC0000}"/>
    <cellStyle name="Note 6 2 8 6 2" xfId="32964" xr:uid="{00000000-0005-0000-0000-0000C5AC0000}"/>
    <cellStyle name="Note 6 2 8 6 3" xfId="47417" xr:uid="{00000000-0005-0000-0000-0000C6AC0000}"/>
    <cellStyle name="Note 6 2 8 7" xfId="19878" xr:uid="{00000000-0005-0000-0000-0000C7AC0000}"/>
    <cellStyle name="Note 6 2 8 8" xfId="20691" xr:uid="{00000000-0005-0000-0000-0000C8AC0000}"/>
    <cellStyle name="Note 6 2 9" xfId="5529" xr:uid="{00000000-0005-0000-0000-0000C9AC0000}"/>
    <cellStyle name="Note 6 2 9 2" xfId="14772" xr:uid="{00000000-0005-0000-0000-0000CAAC0000}"/>
    <cellStyle name="Note 6 2 9 2 2" xfId="32207" xr:uid="{00000000-0005-0000-0000-0000CBAC0000}"/>
    <cellStyle name="Note 6 2 9 2 3" xfId="46660" xr:uid="{00000000-0005-0000-0000-0000CCAC0000}"/>
    <cellStyle name="Note 6 2 9 3" xfId="17233" xr:uid="{00000000-0005-0000-0000-0000CDAC0000}"/>
    <cellStyle name="Note 6 2 9 3 2" xfId="34668" xr:uid="{00000000-0005-0000-0000-0000CEAC0000}"/>
    <cellStyle name="Note 6 2 9 3 3" xfId="49121" xr:uid="{00000000-0005-0000-0000-0000CFAC0000}"/>
    <cellStyle name="Note 6 2 9 4" xfId="22965" xr:uid="{00000000-0005-0000-0000-0000D0AC0000}"/>
    <cellStyle name="Note 6 2 9 5" xfId="37418" xr:uid="{00000000-0005-0000-0000-0000D1AC0000}"/>
    <cellStyle name="Note 6 20" xfId="3038" xr:uid="{00000000-0005-0000-0000-0000D2AC0000}"/>
    <cellStyle name="Note 6 20 10" xfId="19879" xr:uid="{00000000-0005-0000-0000-0000D3AC0000}"/>
    <cellStyle name="Note 6 20 2" xfId="3039" xr:uid="{00000000-0005-0000-0000-0000D4AC0000}"/>
    <cellStyle name="Note 6 20 2 10" xfId="10453" xr:uid="{00000000-0005-0000-0000-0000D5AC0000}"/>
    <cellStyle name="Note 6 20 2 10 2" xfId="27888" xr:uid="{00000000-0005-0000-0000-0000D6AC0000}"/>
    <cellStyle name="Note 6 20 2 10 3" xfId="42341" xr:uid="{00000000-0005-0000-0000-0000D7AC0000}"/>
    <cellStyle name="Note 6 20 2 11" xfId="12873" xr:uid="{00000000-0005-0000-0000-0000D8AC0000}"/>
    <cellStyle name="Note 6 20 2 11 2" xfId="30308" xr:uid="{00000000-0005-0000-0000-0000D9AC0000}"/>
    <cellStyle name="Note 6 20 2 11 3" xfId="44761" xr:uid="{00000000-0005-0000-0000-0000DAAC0000}"/>
    <cellStyle name="Note 6 20 2 12" xfId="19880" xr:uid="{00000000-0005-0000-0000-0000DBAC0000}"/>
    <cellStyle name="Note 6 20 2 2" xfId="3040" xr:uid="{00000000-0005-0000-0000-0000DCAC0000}"/>
    <cellStyle name="Note 6 20 2 2 2" xfId="3041" xr:uid="{00000000-0005-0000-0000-0000DDAC0000}"/>
    <cellStyle name="Note 6 20 2 2 2 2" xfId="5552" xr:uid="{00000000-0005-0000-0000-0000DEAC0000}"/>
    <cellStyle name="Note 6 20 2 2 2 2 2" xfId="14790" xr:uid="{00000000-0005-0000-0000-0000DFAC0000}"/>
    <cellStyle name="Note 6 20 2 2 2 2 2 2" xfId="32225" xr:uid="{00000000-0005-0000-0000-0000E0AC0000}"/>
    <cellStyle name="Note 6 20 2 2 2 2 2 3" xfId="46678" xr:uid="{00000000-0005-0000-0000-0000E1AC0000}"/>
    <cellStyle name="Note 6 20 2 2 2 2 3" xfId="17251" xr:uid="{00000000-0005-0000-0000-0000E2AC0000}"/>
    <cellStyle name="Note 6 20 2 2 2 2 3 2" xfId="34686" xr:uid="{00000000-0005-0000-0000-0000E3AC0000}"/>
    <cellStyle name="Note 6 20 2 2 2 2 3 3" xfId="49139" xr:uid="{00000000-0005-0000-0000-0000E4AC0000}"/>
    <cellStyle name="Note 6 20 2 2 2 2 4" xfId="22988" xr:uid="{00000000-0005-0000-0000-0000E5AC0000}"/>
    <cellStyle name="Note 6 20 2 2 2 2 5" xfId="37441" xr:uid="{00000000-0005-0000-0000-0000E6AC0000}"/>
    <cellStyle name="Note 6 20 2 2 2 3" xfId="8014" xr:uid="{00000000-0005-0000-0000-0000E7AC0000}"/>
    <cellStyle name="Note 6 20 2 2 2 3 2" xfId="25449" xr:uid="{00000000-0005-0000-0000-0000E8AC0000}"/>
    <cellStyle name="Note 6 20 2 2 2 3 3" xfId="39902" xr:uid="{00000000-0005-0000-0000-0000E9AC0000}"/>
    <cellStyle name="Note 6 20 2 2 2 4" xfId="10455" xr:uid="{00000000-0005-0000-0000-0000EAAC0000}"/>
    <cellStyle name="Note 6 20 2 2 2 4 2" xfId="27890" xr:uid="{00000000-0005-0000-0000-0000EBAC0000}"/>
    <cellStyle name="Note 6 20 2 2 2 4 3" xfId="42343" xr:uid="{00000000-0005-0000-0000-0000ECAC0000}"/>
    <cellStyle name="Note 6 20 2 2 2 5" xfId="12875" xr:uid="{00000000-0005-0000-0000-0000EDAC0000}"/>
    <cellStyle name="Note 6 20 2 2 2 5 2" xfId="30310" xr:uid="{00000000-0005-0000-0000-0000EEAC0000}"/>
    <cellStyle name="Note 6 20 2 2 2 5 3" xfId="44763" xr:uid="{00000000-0005-0000-0000-0000EFAC0000}"/>
    <cellStyle name="Note 6 20 2 2 2 6" xfId="19882" xr:uid="{00000000-0005-0000-0000-0000F0AC0000}"/>
    <cellStyle name="Note 6 20 2 2 3" xfId="3042" xr:uid="{00000000-0005-0000-0000-0000F1AC0000}"/>
    <cellStyle name="Note 6 20 2 2 3 2" xfId="5553" xr:uid="{00000000-0005-0000-0000-0000F2AC0000}"/>
    <cellStyle name="Note 6 20 2 2 3 2 2" xfId="14791" xr:uid="{00000000-0005-0000-0000-0000F3AC0000}"/>
    <cellStyle name="Note 6 20 2 2 3 2 2 2" xfId="32226" xr:uid="{00000000-0005-0000-0000-0000F4AC0000}"/>
    <cellStyle name="Note 6 20 2 2 3 2 2 3" xfId="46679" xr:uid="{00000000-0005-0000-0000-0000F5AC0000}"/>
    <cellStyle name="Note 6 20 2 2 3 2 3" xfId="17252" xr:uid="{00000000-0005-0000-0000-0000F6AC0000}"/>
    <cellStyle name="Note 6 20 2 2 3 2 3 2" xfId="34687" xr:uid="{00000000-0005-0000-0000-0000F7AC0000}"/>
    <cellStyle name="Note 6 20 2 2 3 2 3 3" xfId="49140" xr:uid="{00000000-0005-0000-0000-0000F8AC0000}"/>
    <cellStyle name="Note 6 20 2 2 3 2 4" xfId="22989" xr:uid="{00000000-0005-0000-0000-0000F9AC0000}"/>
    <cellStyle name="Note 6 20 2 2 3 2 5" xfId="37442" xr:uid="{00000000-0005-0000-0000-0000FAAC0000}"/>
    <cellStyle name="Note 6 20 2 2 3 3" xfId="8015" xr:uid="{00000000-0005-0000-0000-0000FBAC0000}"/>
    <cellStyle name="Note 6 20 2 2 3 3 2" xfId="25450" xr:uid="{00000000-0005-0000-0000-0000FCAC0000}"/>
    <cellStyle name="Note 6 20 2 2 3 3 3" xfId="39903" xr:uid="{00000000-0005-0000-0000-0000FDAC0000}"/>
    <cellStyle name="Note 6 20 2 2 3 4" xfId="10456" xr:uid="{00000000-0005-0000-0000-0000FEAC0000}"/>
    <cellStyle name="Note 6 20 2 2 3 4 2" xfId="27891" xr:uid="{00000000-0005-0000-0000-0000FFAC0000}"/>
    <cellStyle name="Note 6 20 2 2 3 4 3" xfId="42344" xr:uid="{00000000-0005-0000-0000-000000AD0000}"/>
    <cellStyle name="Note 6 20 2 2 3 5" xfId="12876" xr:uid="{00000000-0005-0000-0000-000001AD0000}"/>
    <cellStyle name="Note 6 20 2 2 3 5 2" xfId="30311" xr:uid="{00000000-0005-0000-0000-000002AD0000}"/>
    <cellStyle name="Note 6 20 2 2 3 5 3" xfId="44764" xr:uid="{00000000-0005-0000-0000-000003AD0000}"/>
    <cellStyle name="Note 6 20 2 2 3 6" xfId="19883" xr:uid="{00000000-0005-0000-0000-000004AD0000}"/>
    <cellStyle name="Note 6 20 2 2 4" xfId="3043" xr:uid="{00000000-0005-0000-0000-000005AD0000}"/>
    <cellStyle name="Note 6 20 2 2 4 2" xfId="5554" xr:uid="{00000000-0005-0000-0000-000006AD0000}"/>
    <cellStyle name="Note 6 20 2 2 4 2 2" xfId="22990" xr:uid="{00000000-0005-0000-0000-000007AD0000}"/>
    <cellStyle name="Note 6 20 2 2 4 2 3" xfId="37443" xr:uid="{00000000-0005-0000-0000-000008AD0000}"/>
    <cellStyle name="Note 6 20 2 2 4 3" xfId="8016" xr:uid="{00000000-0005-0000-0000-000009AD0000}"/>
    <cellStyle name="Note 6 20 2 2 4 3 2" xfId="25451" xr:uid="{00000000-0005-0000-0000-00000AAD0000}"/>
    <cellStyle name="Note 6 20 2 2 4 3 3" xfId="39904" xr:uid="{00000000-0005-0000-0000-00000BAD0000}"/>
    <cellStyle name="Note 6 20 2 2 4 4" xfId="10457" xr:uid="{00000000-0005-0000-0000-00000CAD0000}"/>
    <cellStyle name="Note 6 20 2 2 4 4 2" xfId="27892" xr:uid="{00000000-0005-0000-0000-00000DAD0000}"/>
    <cellStyle name="Note 6 20 2 2 4 4 3" xfId="42345" xr:uid="{00000000-0005-0000-0000-00000EAD0000}"/>
    <cellStyle name="Note 6 20 2 2 4 5" xfId="12877" xr:uid="{00000000-0005-0000-0000-00000FAD0000}"/>
    <cellStyle name="Note 6 20 2 2 4 5 2" xfId="30312" xr:uid="{00000000-0005-0000-0000-000010AD0000}"/>
    <cellStyle name="Note 6 20 2 2 4 5 3" xfId="44765" xr:uid="{00000000-0005-0000-0000-000011AD0000}"/>
    <cellStyle name="Note 6 20 2 2 4 6" xfId="15530" xr:uid="{00000000-0005-0000-0000-000012AD0000}"/>
    <cellStyle name="Note 6 20 2 2 4 6 2" xfId="32965" xr:uid="{00000000-0005-0000-0000-000013AD0000}"/>
    <cellStyle name="Note 6 20 2 2 4 6 3" xfId="47418" xr:uid="{00000000-0005-0000-0000-000014AD0000}"/>
    <cellStyle name="Note 6 20 2 2 4 7" xfId="19884" xr:uid="{00000000-0005-0000-0000-000015AD0000}"/>
    <cellStyle name="Note 6 20 2 2 4 8" xfId="20692" xr:uid="{00000000-0005-0000-0000-000016AD0000}"/>
    <cellStyle name="Note 6 20 2 2 5" xfId="5551" xr:uid="{00000000-0005-0000-0000-000017AD0000}"/>
    <cellStyle name="Note 6 20 2 2 5 2" xfId="14789" xr:uid="{00000000-0005-0000-0000-000018AD0000}"/>
    <cellStyle name="Note 6 20 2 2 5 2 2" xfId="32224" xr:uid="{00000000-0005-0000-0000-000019AD0000}"/>
    <cellStyle name="Note 6 20 2 2 5 2 3" xfId="46677" xr:uid="{00000000-0005-0000-0000-00001AAD0000}"/>
    <cellStyle name="Note 6 20 2 2 5 3" xfId="17250" xr:uid="{00000000-0005-0000-0000-00001BAD0000}"/>
    <cellStyle name="Note 6 20 2 2 5 3 2" xfId="34685" xr:uid="{00000000-0005-0000-0000-00001CAD0000}"/>
    <cellStyle name="Note 6 20 2 2 5 3 3" xfId="49138" xr:uid="{00000000-0005-0000-0000-00001DAD0000}"/>
    <cellStyle name="Note 6 20 2 2 5 4" xfId="22987" xr:uid="{00000000-0005-0000-0000-00001EAD0000}"/>
    <cellStyle name="Note 6 20 2 2 5 5" xfId="37440" xr:uid="{00000000-0005-0000-0000-00001FAD0000}"/>
    <cellStyle name="Note 6 20 2 2 6" xfId="8013" xr:uid="{00000000-0005-0000-0000-000020AD0000}"/>
    <cellStyle name="Note 6 20 2 2 6 2" xfId="25448" xr:uid="{00000000-0005-0000-0000-000021AD0000}"/>
    <cellStyle name="Note 6 20 2 2 6 3" xfId="39901" xr:uid="{00000000-0005-0000-0000-000022AD0000}"/>
    <cellStyle name="Note 6 20 2 2 7" xfId="10454" xr:uid="{00000000-0005-0000-0000-000023AD0000}"/>
    <cellStyle name="Note 6 20 2 2 7 2" xfId="27889" xr:uid="{00000000-0005-0000-0000-000024AD0000}"/>
    <cellStyle name="Note 6 20 2 2 7 3" xfId="42342" xr:uid="{00000000-0005-0000-0000-000025AD0000}"/>
    <cellStyle name="Note 6 20 2 2 8" xfId="12874" xr:uid="{00000000-0005-0000-0000-000026AD0000}"/>
    <cellStyle name="Note 6 20 2 2 8 2" xfId="30309" xr:uid="{00000000-0005-0000-0000-000027AD0000}"/>
    <cellStyle name="Note 6 20 2 2 8 3" xfId="44762" xr:uid="{00000000-0005-0000-0000-000028AD0000}"/>
    <cellStyle name="Note 6 20 2 2 9" xfId="19881" xr:uid="{00000000-0005-0000-0000-000029AD0000}"/>
    <cellStyle name="Note 6 20 2 3" xfId="3044" xr:uid="{00000000-0005-0000-0000-00002AAD0000}"/>
    <cellStyle name="Note 6 20 2 3 2" xfId="3045" xr:uid="{00000000-0005-0000-0000-00002BAD0000}"/>
    <cellStyle name="Note 6 20 2 3 2 2" xfId="5556" xr:uid="{00000000-0005-0000-0000-00002CAD0000}"/>
    <cellStyle name="Note 6 20 2 3 2 2 2" xfId="14793" xr:uid="{00000000-0005-0000-0000-00002DAD0000}"/>
    <cellStyle name="Note 6 20 2 3 2 2 2 2" xfId="32228" xr:uid="{00000000-0005-0000-0000-00002EAD0000}"/>
    <cellStyle name="Note 6 20 2 3 2 2 2 3" xfId="46681" xr:uid="{00000000-0005-0000-0000-00002FAD0000}"/>
    <cellStyle name="Note 6 20 2 3 2 2 3" xfId="17254" xr:uid="{00000000-0005-0000-0000-000030AD0000}"/>
    <cellStyle name="Note 6 20 2 3 2 2 3 2" xfId="34689" xr:uid="{00000000-0005-0000-0000-000031AD0000}"/>
    <cellStyle name="Note 6 20 2 3 2 2 3 3" xfId="49142" xr:uid="{00000000-0005-0000-0000-000032AD0000}"/>
    <cellStyle name="Note 6 20 2 3 2 2 4" xfId="22992" xr:uid="{00000000-0005-0000-0000-000033AD0000}"/>
    <cellStyle name="Note 6 20 2 3 2 2 5" xfId="37445" xr:uid="{00000000-0005-0000-0000-000034AD0000}"/>
    <cellStyle name="Note 6 20 2 3 2 3" xfId="8018" xr:uid="{00000000-0005-0000-0000-000035AD0000}"/>
    <cellStyle name="Note 6 20 2 3 2 3 2" xfId="25453" xr:uid="{00000000-0005-0000-0000-000036AD0000}"/>
    <cellStyle name="Note 6 20 2 3 2 3 3" xfId="39906" xr:uid="{00000000-0005-0000-0000-000037AD0000}"/>
    <cellStyle name="Note 6 20 2 3 2 4" xfId="10459" xr:uid="{00000000-0005-0000-0000-000038AD0000}"/>
    <cellStyle name="Note 6 20 2 3 2 4 2" xfId="27894" xr:uid="{00000000-0005-0000-0000-000039AD0000}"/>
    <cellStyle name="Note 6 20 2 3 2 4 3" xfId="42347" xr:uid="{00000000-0005-0000-0000-00003AAD0000}"/>
    <cellStyle name="Note 6 20 2 3 2 5" xfId="12879" xr:uid="{00000000-0005-0000-0000-00003BAD0000}"/>
    <cellStyle name="Note 6 20 2 3 2 5 2" xfId="30314" xr:uid="{00000000-0005-0000-0000-00003CAD0000}"/>
    <cellStyle name="Note 6 20 2 3 2 5 3" xfId="44767" xr:uid="{00000000-0005-0000-0000-00003DAD0000}"/>
    <cellStyle name="Note 6 20 2 3 2 6" xfId="19886" xr:uid="{00000000-0005-0000-0000-00003EAD0000}"/>
    <cellStyle name="Note 6 20 2 3 3" xfId="3046" xr:uid="{00000000-0005-0000-0000-00003FAD0000}"/>
    <cellStyle name="Note 6 20 2 3 3 2" xfId="5557" xr:uid="{00000000-0005-0000-0000-000040AD0000}"/>
    <cellStyle name="Note 6 20 2 3 3 2 2" xfId="14794" xr:uid="{00000000-0005-0000-0000-000041AD0000}"/>
    <cellStyle name="Note 6 20 2 3 3 2 2 2" xfId="32229" xr:uid="{00000000-0005-0000-0000-000042AD0000}"/>
    <cellStyle name="Note 6 20 2 3 3 2 2 3" xfId="46682" xr:uid="{00000000-0005-0000-0000-000043AD0000}"/>
    <cellStyle name="Note 6 20 2 3 3 2 3" xfId="17255" xr:uid="{00000000-0005-0000-0000-000044AD0000}"/>
    <cellStyle name="Note 6 20 2 3 3 2 3 2" xfId="34690" xr:uid="{00000000-0005-0000-0000-000045AD0000}"/>
    <cellStyle name="Note 6 20 2 3 3 2 3 3" xfId="49143" xr:uid="{00000000-0005-0000-0000-000046AD0000}"/>
    <cellStyle name="Note 6 20 2 3 3 2 4" xfId="22993" xr:uid="{00000000-0005-0000-0000-000047AD0000}"/>
    <cellStyle name="Note 6 20 2 3 3 2 5" xfId="37446" xr:uid="{00000000-0005-0000-0000-000048AD0000}"/>
    <cellStyle name="Note 6 20 2 3 3 3" xfId="8019" xr:uid="{00000000-0005-0000-0000-000049AD0000}"/>
    <cellStyle name="Note 6 20 2 3 3 3 2" xfId="25454" xr:uid="{00000000-0005-0000-0000-00004AAD0000}"/>
    <cellStyle name="Note 6 20 2 3 3 3 3" xfId="39907" xr:uid="{00000000-0005-0000-0000-00004BAD0000}"/>
    <cellStyle name="Note 6 20 2 3 3 4" xfId="10460" xr:uid="{00000000-0005-0000-0000-00004CAD0000}"/>
    <cellStyle name="Note 6 20 2 3 3 4 2" xfId="27895" xr:uid="{00000000-0005-0000-0000-00004DAD0000}"/>
    <cellStyle name="Note 6 20 2 3 3 4 3" xfId="42348" xr:uid="{00000000-0005-0000-0000-00004EAD0000}"/>
    <cellStyle name="Note 6 20 2 3 3 5" xfId="12880" xr:uid="{00000000-0005-0000-0000-00004FAD0000}"/>
    <cellStyle name="Note 6 20 2 3 3 5 2" xfId="30315" xr:uid="{00000000-0005-0000-0000-000050AD0000}"/>
    <cellStyle name="Note 6 20 2 3 3 5 3" xfId="44768" xr:uid="{00000000-0005-0000-0000-000051AD0000}"/>
    <cellStyle name="Note 6 20 2 3 3 6" xfId="19887" xr:uid="{00000000-0005-0000-0000-000052AD0000}"/>
    <cellStyle name="Note 6 20 2 3 4" xfId="3047" xr:uid="{00000000-0005-0000-0000-000053AD0000}"/>
    <cellStyle name="Note 6 20 2 3 4 2" xfId="5558" xr:uid="{00000000-0005-0000-0000-000054AD0000}"/>
    <cellStyle name="Note 6 20 2 3 4 2 2" xfId="22994" xr:uid="{00000000-0005-0000-0000-000055AD0000}"/>
    <cellStyle name="Note 6 20 2 3 4 2 3" xfId="37447" xr:uid="{00000000-0005-0000-0000-000056AD0000}"/>
    <cellStyle name="Note 6 20 2 3 4 3" xfId="8020" xr:uid="{00000000-0005-0000-0000-000057AD0000}"/>
    <cellStyle name="Note 6 20 2 3 4 3 2" xfId="25455" xr:uid="{00000000-0005-0000-0000-000058AD0000}"/>
    <cellStyle name="Note 6 20 2 3 4 3 3" xfId="39908" xr:uid="{00000000-0005-0000-0000-000059AD0000}"/>
    <cellStyle name="Note 6 20 2 3 4 4" xfId="10461" xr:uid="{00000000-0005-0000-0000-00005AAD0000}"/>
    <cellStyle name="Note 6 20 2 3 4 4 2" xfId="27896" xr:uid="{00000000-0005-0000-0000-00005BAD0000}"/>
    <cellStyle name="Note 6 20 2 3 4 4 3" xfId="42349" xr:uid="{00000000-0005-0000-0000-00005CAD0000}"/>
    <cellStyle name="Note 6 20 2 3 4 5" xfId="12881" xr:uid="{00000000-0005-0000-0000-00005DAD0000}"/>
    <cellStyle name="Note 6 20 2 3 4 5 2" xfId="30316" xr:uid="{00000000-0005-0000-0000-00005EAD0000}"/>
    <cellStyle name="Note 6 20 2 3 4 5 3" xfId="44769" xr:uid="{00000000-0005-0000-0000-00005FAD0000}"/>
    <cellStyle name="Note 6 20 2 3 4 6" xfId="15531" xr:uid="{00000000-0005-0000-0000-000060AD0000}"/>
    <cellStyle name="Note 6 20 2 3 4 6 2" xfId="32966" xr:uid="{00000000-0005-0000-0000-000061AD0000}"/>
    <cellStyle name="Note 6 20 2 3 4 6 3" xfId="47419" xr:uid="{00000000-0005-0000-0000-000062AD0000}"/>
    <cellStyle name="Note 6 20 2 3 4 7" xfId="19888" xr:uid="{00000000-0005-0000-0000-000063AD0000}"/>
    <cellStyle name="Note 6 20 2 3 4 8" xfId="20693" xr:uid="{00000000-0005-0000-0000-000064AD0000}"/>
    <cellStyle name="Note 6 20 2 3 5" xfId="5555" xr:uid="{00000000-0005-0000-0000-000065AD0000}"/>
    <cellStyle name="Note 6 20 2 3 5 2" xfId="14792" xr:uid="{00000000-0005-0000-0000-000066AD0000}"/>
    <cellStyle name="Note 6 20 2 3 5 2 2" xfId="32227" xr:uid="{00000000-0005-0000-0000-000067AD0000}"/>
    <cellStyle name="Note 6 20 2 3 5 2 3" xfId="46680" xr:uid="{00000000-0005-0000-0000-000068AD0000}"/>
    <cellStyle name="Note 6 20 2 3 5 3" xfId="17253" xr:uid="{00000000-0005-0000-0000-000069AD0000}"/>
    <cellStyle name="Note 6 20 2 3 5 3 2" xfId="34688" xr:uid="{00000000-0005-0000-0000-00006AAD0000}"/>
    <cellStyle name="Note 6 20 2 3 5 3 3" xfId="49141" xr:uid="{00000000-0005-0000-0000-00006BAD0000}"/>
    <cellStyle name="Note 6 20 2 3 5 4" xfId="22991" xr:uid="{00000000-0005-0000-0000-00006CAD0000}"/>
    <cellStyle name="Note 6 20 2 3 5 5" xfId="37444" xr:uid="{00000000-0005-0000-0000-00006DAD0000}"/>
    <cellStyle name="Note 6 20 2 3 6" xfId="8017" xr:uid="{00000000-0005-0000-0000-00006EAD0000}"/>
    <cellStyle name="Note 6 20 2 3 6 2" xfId="25452" xr:uid="{00000000-0005-0000-0000-00006FAD0000}"/>
    <cellStyle name="Note 6 20 2 3 6 3" xfId="39905" xr:uid="{00000000-0005-0000-0000-000070AD0000}"/>
    <cellStyle name="Note 6 20 2 3 7" xfId="10458" xr:uid="{00000000-0005-0000-0000-000071AD0000}"/>
    <cellStyle name="Note 6 20 2 3 7 2" xfId="27893" xr:uid="{00000000-0005-0000-0000-000072AD0000}"/>
    <cellStyle name="Note 6 20 2 3 7 3" xfId="42346" xr:uid="{00000000-0005-0000-0000-000073AD0000}"/>
    <cellStyle name="Note 6 20 2 3 8" xfId="12878" xr:uid="{00000000-0005-0000-0000-000074AD0000}"/>
    <cellStyle name="Note 6 20 2 3 8 2" xfId="30313" xr:uid="{00000000-0005-0000-0000-000075AD0000}"/>
    <cellStyle name="Note 6 20 2 3 8 3" xfId="44766" xr:uid="{00000000-0005-0000-0000-000076AD0000}"/>
    <cellStyle name="Note 6 20 2 3 9" xfId="19885" xr:uid="{00000000-0005-0000-0000-000077AD0000}"/>
    <cellStyle name="Note 6 20 2 4" xfId="3048" xr:uid="{00000000-0005-0000-0000-000078AD0000}"/>
    <cellStyle name="Note 6 20 2 4 2" xfId="3049" xr:uid="{00000000-0005-0000-0000-000079AD0000}"/>
    <cellStyle name="Note 6 20 2 4 2 2" xfId="5560" xr:uid="{00000000-0005-0000-0000-00007AAD0000}"/>
    <cellStyle name="Note 6 20 2 4 2 2 2" xfId="14796" xr:uid="{00000000-0005-0000-0000-00007BAD0000}"/>
    <cellStyle name="Note 6 20 2 4 2 2 2 2" xfId="32231" xr:uid="{00000000-0005-0000-0000-00007CAD0000}"/>
    <cellStyle name="Note 6 20 2 4 2 2 2 3" xfId="46684" xr:uid="{00000000-0005-0000-0000-00007DAD0000}"/>
    <cellStyle name="Note 6 20 2 4 2 2 3" xfId="17257" xr:uid="{00000000-0005-0000-0000-00007EAD0000}"/>
    <cellStyle name="Note 6 20 2 4 2 2 3 2" xfId="34692" xr:uid="{00000000-0005-0000-0000-00007FAD0000}"/>
    <cellStyle name="Note 6 20 2 4 2 2 3 3" xfId="49145" xr:uid="{00000000-0005-0000-0000-000080AD0000}"/>
    <cellStyle name="Note 6 20 2 4 2 2 4" xfId="22996" xr:uid="{00000000-0005-0000-0000-000081AD0000}"/>
    <cellStyle name="Note 6 20 2 4 2 2 5" xfId="37449" xr:uid="{00000000-0005-0000-0000-000082AD0000}"/>
    <cellStyle name="Note 6 20 2 4 2 3" xfId="8022" xr:uid="{00000000-0005-0000-0000-000083AD0000}"/>
    <cellStyle name="Note 6 20 2 4 2 3 2" xfId="25457" xr:uid="{00000000-0005-0000-0000-000084AD0000}"/>
    <cellStyle name="Note 6 20 2 4 2 3 3" xfId="39910" xr:uid="{00000000-0005-0000-0000-000085AD0000}"/>
    <cellStyle name="Note 6 20 2 4 2 4" xfId="10463" xr:uid="{00000000-0005-0000-0000-000086AD0000}"/>
    <cellStyle name="Note 6 20 2 4 2 4 2" xfId="27898" xr:uid="{00000000-0005-0000-0000-000087AD0000}"/>
    <cellStyle name="Note 6 20 2 4 2 4 3" xfId="42351" xr:uid="{00000000-0005-0000-0000-000088AD0000}"/>
    <cellStyle name="Note 6 20 2 4 2 5" xfId="12883" xr:uid="{00000000-0005-0000-0000-000089AD0000}"/>
    <cellStyle name="Note 6 20 2 4 2 5 2" xfId="30318" xr:uid="{00000000-0005-0000-0000-00008AAD0000}"/>
    <cellStyle name="Note 6 20 2 4 2 5 3" xfId="44771" xr:uid="{00000000-0005-0000-0000-00008BAD0000}"/>
    <cellStyle name="Note 6 20 2 4 2 6" xfId="19890" xr:uid="{00000000-0005-0000-0000-00008CAD0000}"/>
    <cellStyle name="Note 6 20 2 4 3" xfId="3050" xr:uid="{00000000-0005-0000-0000-00008DAD0000}"/>
    <cellStyle name="Note 6 20 2 4 3 2" xfId="5561" xr:uid="{00000000-0005-0000-0000-00008EAD0000}"/>
    <cellStyle name="Note 6 20 2 4 3 2 2" xfId="14797" xr:uid="{00000000-0005-0000-0000-00008FAD0000}"/>
    <cellStyle name="Note 6 20 2 4 3 2 2 2" xfId="32232" xr:uid="{00000000-0005-0000-0000-000090AD0000}"/>
    <cellStyle name="Note 6 20 2 4 3 2 2 3" xfId="46685" xr:uid="{00000000-0005-0000-0000-000091AD0000}"/>
    <cellStyle name="Note 6 20 2 4 3 2 3" xfId="17258" xr:uid="{00000000-0005-0000-0000-000092AD0000}"/>
    <cellStyle name="Note 6 20 2 4 3 2 3 2" xfId="34693" xr:uid="{00000000-0005-0000-0000-000093AD0000}"/>
    <cellStyle name="Note 6 20 2 4 3 2 3 3" xfId="49146" xr:uid="{00000000-0005-0000-0000-000094AD0000}"/>
    <cellStyle name="Note 6 20 2 4 3 2 4" xfId="22997" xr:uid="{00000000-0005-0000-0000-000095AD0000}"/>
    <cellStyle name="Note 6 20 2 4 3 2 5" xfId="37450" xr:uid="{00000000-0005-0000-0000-000096AD0000}"/>
    <cellStyle name="Note 6 20 2 4 3 3" xfId="8023" xr:uid="{00000000-0005-0000-0000-000097AD0000}"/>
    <cellStyle name="Note 6 20 2 4 3 3 2" xfId="25458" xr:uid="{00000000-0005-0000-0000-000098AD0000}"/>
    <cellStyle name="Note 6 20 2 4 3 3 3" xfId="39911" xr:uid="{00000000-0005-0000-0000-000099AD0000}"/>
    <cellStyle name="Note 6 20 2 4 3 4" xfId="10464" xr:uid="{00000000-0005-0000-0000-00009AAD0000}"/>
    <cellStyle name="Note 6 20 2 4 3 4 2" xfId="27899" xr:uid="{00000000-0005-0000-0000-00009BAD0000}"/>
    <cellStyle name="Note 6 20 2 4 3 4 3" xfId="42352" xr:uid="{00000000-0005-0000-0000-00009CAD0000}"/>
    <cellStyle name="Note 6 20 2 4 3 5" xfId="12884" xr:uid="{00000000-0005-0000-0000-00009DAD0000}"/>
    <cellStyle name="Note 6 20 2 4 3 5 2" xfId="30319" xr:uid="{00000000-0005-0000-0000-00009EAD0000}"/>
    <cellStyle name="Note 6 20 2 4 3 5 3" xfId="44772" xr:uid="{00000000-0005-0000-0000-00009FAD0000}"/>
    <cellStyle name="Note 6 20 2 4 3 6" xfId="19891" xr:uid="{00000000-0005-0000-0000-0000A0AD0000}"/>
    <cellStyle name="Note 6 20 2 4 4" xfId="3051" xr:uid="{00000000-0005-0000-0000-0000A1AD0000}"/>
    <cellStyle name="Note 6 20 2 4 4 2" xfId="5562" xr:uid="{00000000-0005-0000-0000-0000A2AD0000}"/>
    <cellStyle name="Note 6 20 2 4 4 2 2" xfId="22998" xr:uid="{00000000-0005-0000-0000-0000A3AD0000}"/>
    <cellStyle name="Note 6 20 2 4 4 2 3" xfId="37451" xr:uid="{00000000-0005-0000-0000-0000A4AD0000}"/>
    <cellStyle name="Note 6 20 2 4 4 3" xfId="8024" xr:uid="{00000000-0005-0000-0000-0000A5AD0000}"/>
    <cellStyle name="Note 6 20 2 4 4 3 2" xfId="25459" xr:uid="{00000000-0005-0000-0000-0000A6AD0000}"/>
    <cellStyle name="Note 6 20 2 4 4 3 3" xfId="39912" xr:uid="{00000000-0005-0000-0000-0000A7AD0000}"/>
    <cellStyle name="Note 6 20 2 4 4 4" xfId="10465" xr:uid="{00000000-0005-0000-0000-0000A8AD0000}"/>
    <cellStyle name="Note 6 20 2 4 4 4 2" xfId="27900" xr:uid="{00000000-0005-0000-0000-0000A9AD0000}"/>
    <cellStyle name="Note 6 20 2 4 4 4 3" xfId="42353" xr:uid="{00000000-0005-0000-0000-0000AAAD0000}"/>
    <cellStyle name="Note 6 20 2 4 4 5" xfId="12885" xr:uid="{00000000-0005-0000-0000-0000ABAD0000}"/>
    <cellStyle name="Note 6 20 2 4 4 5 2" xfId="30320" xr:uid="{00000000-0005-0000-0000-0000ACAD0000}"/>
    <cellStyle name="Note 6 20 2 4 4 5 3" xfId="44773" xr:uid="{00000000-0005-0000-0000-0000ADAD0000}"/>
    <cellStyle name="Note 6 20 2 4 4 6" xfId="15532" xr:uid="{00000000-0005-0000-0000-0000AEAD0000}"/>
    <cellStyle name="Note 6 20 2 4 4 6 2" xfId="32967" xr:uid="{00000000-0005-0000-0000-0000AFAD0000}"/>
    <cellStyle name="Note 6 20 2 4 4 6 3" xfId="47420" xr:uid="{00000000-0005-0000-0000-0000B0AD0000}"/>
    <cellStyle name="Note 6 20 2 4 4 7" xfId="19892" xr:uid="{00000000-0005-0000-0000-0000B1AD0000}"/>
    <cellStyle name="Note 6 20 2 4 4 8" xfId="20694" xr:uid="{00000000-0005-0000-0000-0000B2AD0000}"/>
    <cellStyle name="Note 6 20 2 4 5" xfId="5559" xr:uid="{00000000-0005-0000-0000-0000B3AD0000}"/>
    <cellStyle name="Note 6 20 2 4 5 2" xfId="14795" xr:uid="{00000000-0005-0000-0000-0000B4AD0000}"/>
    <cellStyle name="Note 6 20 2 4 5 2 2" xfId="32230" xr:uid="{00000000-0005-0000-0000-0000B5AD0000}"/>
    <cellStyle name="Note 6 20 2 4 5 2 3" xfId="46683" xr:uid="{00000000-0005-0000-0000-0000B6AD0000}"/>
    <cellStyle name="Note 6 20 2 4 5 3" xfId="17256" xr:uid="{00000000-0005-0000-0000-0000B7AD0000}"/>
    <cellStyle name="Note 6 20 2 4 5 3 2" xfId="34691" xr:uid="{00000000-0005-0000-0000-0000B8AD0000}"/>
    <cellStyle name="Note 6 20 2 4 5 3 3" xfId="49144" xr:uid="{00000000-0005-0000-0000-0000B9AD0000}"/>
    <cellStyle name="Note 6 20 2 4 5 4" xfId="22995" xr:uid="{00000000-0005-0000-0000-0000BAAD0000}"/>
    <cellStyle name="Note 6 20 2 4 5 5" xfId="37448" xr:uid="{00000000-0005-0000-0000-0000BBAD0000}"/>
    <cellStyle name="Note 6 20 2 4 6" xfId="8021" xr:uid="{00000000-0005-0000-0000-0000BCAD0000}"/>
    <cellStyle name="Note 6 20 2 4 6 2" xfId="25456" xr:uid="{00000000-0005-0000-0000-0000BDAD0000}"/>
    <cellStyle name="Note 6 20 2 4 6 3" xfId="39909" xr:uid="{00000000-0005-0000-0000-0000BEAD0000}"/>
    <cellStyle name="Note 6 20 2 4 7" xfId="10462" xr:uid="{00000000-0005-0000-0000-0000BFAD0000}"/>
    <cellStyle name="Note 6 20 2 4 7 2" xfId="27897" xr:uid="{00000000-0005-0000-0000-0000C0AD0000}"/>
    <cellStyle name="Note 6 20 2 4 7 3" xfId="42350" xr:uid="{00000000-0005-0000-0000-0000C1AD0000}"/>
    <cellStyle name="Note 6 20 2 4 8" xfId="12882" xr:uid="{00000000-0005-0000-0000-0000C2AD0000}"/>
    <cellStyle name="Note 6 20 2 4 8 2" xfId="30317" xr:uid="{00000000-0005-0000-0000-0000C3AD0000}"/>
    <cellStyle name="Note 6 20 2 4 8 3" xfId="44770" xr:uid="{00000000-0005-0000-0000-0000C4AD0000}"/>
    <cellStyle name="Note 6 20 2 4 9" xfId="19889" xr:uid="{00000000-0005-0000-0000-0000C5AD0000}"/>
    <cellStyle name="Note 6 20 2 5" xfId="3052" xr:uid="{00000000-0005-0000-0000-0000C6AD0000}"/>
    <cellStyle name="Note 6 20 2 5 2" xfId="5563" xr:uid="{00000000-0005-0000-0000-0000C7AD0000}"/>
    <cellStyle name="Note 6 20 2 5 2 2" xfId="14798" xr:uid="{00000000-0005-0000-0000-0000C8AD0000}"/>
    <cellStyle name="Note 6 20 2 5 2 2 2" xfId="32233" xr:uid="{00000000-0005-0000-0000-0000C9AD0000}"/>
    <cellStyle name="Note 6 20 2 5 2 2 3" xfId="46686" xr:uid="{00000000-0005-0000-0000-0000CAAD0000}"/>
    <cellStyle name="Note 6 20 2 5 2 3" xfId="17259" xr:uid="{00000000-0005-0000-0000-0000CBAD0000}"/>
    <cellStyle name="Note 6 20 2 5 2 3 2" xfId="34694" xr:uid="{00000000-0005-0000-0000-0000CCAD0000}"/>
    <cellStyle name="Note 6 20 2 5 2 3 3" xfId="49147" xr:uid="{00000000-0005-0000-0000-0000CDAD0000}"/>
    <cellStyle name="Note 6 20 2 5 2 4" xfId="22999" xr:uid="{00000000-0005-0000-0000-0000CEAD0000}"/>
    <cellStyle name="Note 6 20 2 5 2 5" xfId="37452" xr:uid="{00000000-0005-0000-0000-0000CFAD0000}"/>
    <cellStyle name="Note 6 20 2 5 3" xfId="8025" xr:uid="{00000000-0005-0000-0000-0000D0AD0000}"/>
    <cellStyle name="Note 6 20 2 5 3 2" xfId="25460" xr:uid="{00000000-0005-0000-0000-0000D1AD0000}"/>
    <cellStyle name="Note 6 20 2 5 3 3" xfId="39913" xr:uid="{00000000-0005-0000-0000-0000D2AD0000}"/>
    <cellStyle name="Note 6 20 2 5 4" xfId="10466" xr:uid="{00000000-0005-0000-0000-0000D3AD0000}"/>
    <cellStyle name="Note 6 20 2 5 4 2" xfId="27901" xr:uid="{00000000-0005-0000-0000-0000D4AD0000}"/>
    <cellStyle name="Note 6 20 2 5 4 3" xfId="42354" xr:uid="{00000000-0005-0000-0000-0000D5AD0000}"/>
    <cellStyle name="Note 6 20 2 5 5" xfId="12886" xr:uid="{00000000-0005-0000-0000-0000D6AD0000}"/>
    <cellStyle name="Note 6 20 2 5 5 2" xfId="30321" xr:uid="{00000000-0005-0000-0000-0000D7AD0000}"/>
    <cellStyle name="Note 6 20 2 5 5 3" xfId="44774" xr:uid="{00000000-0005-0000-0000-0000D8AD0000}"/>
    <cellStyle name="Note 6 20 2 5 6" xfId="19893" xr:uid="{00000000-0005-0000-0000-0000D9AD0000}"/>
    <cellStyle name="Note 6 20 2 6" xfId="3053" xr:uid="{00000000-0005-0000-0000-0000DAAD0000}"/>
    <cellStyle name="Note 6 20 2 6 2" xfId="5564" xr:uid="{00000000-0005-0000-0000-0000DBAD0000}"/>
    <cellStyle name="Note 6 20 2 6 2 2" xfId="14799" xr:uid="{00000000-0005-0000-0000-0000DCAD0000}"/>
    <cellStyle name="Note 6 20 2 6 2 2 2" xfId="32234" xr:uid="{00000000-0005-0000-0000-0000DDAD0000}"/>
    <cellStyle name="Note 6 20 2 6 2 2 3" xfId="46687" xr:uid="{00000000-0005-0000-0000-0000DEAD0000}"/>
    <cellStyle name="Note 6 20 2 6 2 3" xfId="17260" xr:uid="{00000000-0005-0000-0000-0000DFAD0000}"/>
    <cellStyle name="Note 6 20 2 6 2 3 2" xfId="34695" xr:uid="{00000000-0005-0000-0000-0000E0AD0000}"/>
    <cellStyle name="Note 6 20 2 6 2 3 3" xfId="49148" xr:uid="{00000000-0005-0000-0000-0000E1AD0000}"/>
    <cellStyle name="Note 6 20 2 6 2 4" xfId="23000" xr:uid="{00000000-0005-0000-0000-0000E2AD0000}"/>
    <cellStyle name="Note 6 20 2 6 2 5" xfId="37453" xr:uid="{00000000-0005-0000-0000-0000E3AD0000}"/>
    <cellStyle name="Note 6 20 2 6 3" xfId="8026" xr:uid="{00000000-0005-0000-0000-0000E4AD0000}"/>
    <cellStyle name="Note 6 20 2 6 3 2" xfId="25461" xr:uid="{00000000-0005-0000-0000-0000E5AD0000}"/>
    <cellStyle name="Note 6 20 2 6 3 3" xfId="39914" xr:uid="{00000000-0005-0000-0000-0000E6AD0000}"/>
    <cellStyle name="Note 6 20 2 6 4" xfId="10467" xr:uid="{00000000-0005-0000-0000-0000E7AD0000}"/>
    <cellStyle name="Note 6 20 2 6 4 2" xfId="27902" xr:uid="{00000000-0005-0000-0000-0000E8AD0000}"/>
    <cellStyle name="Note 6 20 2 6 4 3" xfId="42355" xr:uid="{00000000-0005-0000-0000-0000E9AD0000}"/>
    <cellStyle name="Note 6 20 2 6 5" xfId="12887" xr:uid="{00000000-0005-0000-0000-0000EAAD0000}"/>
    <cellStyle name="Note 6 20 2 6 5 2" xfId="30322" xr:uid="{00000000-0005-0000-0000-0000EBAD0000}"/>
    <cellStyle name="Note 6 20 2 6 5 3" xfId="44775" xr:uid="{00000000-0005-0000-0000-0000ECAD0000}"/>
    <cellStyle name="Note 6 20 2 6 6" xfId="19894" xr:uid="{00000000-0005-0000-0000-0000EDAD0000}"/>
    <cellStyle name="Note 6 20 2 7" xfId="3054" xr:uid="{00000000-0005-0000-0000-0000EEAD0000}"/>
    <cellStyle name="Note 6 20 2 7 2" xfId="5565" xr:uid="{00000000-0005-0000-0000-0000EFAD0000}"/>
    <cellStyle name="Note 6 20 2 7 2 2" xfId="23001" xr:uid="{00000000-0005-0000-0000-0000F0AD0000}"/>
    <cellStyle name="Note 6 20 2 7 2 3" xfId="37454" xr:uid="{00000000-0005-0000-0000-0000F1AD0000}"/>
    <cellStyle name="Note 6 20 2 7 3" xfId="8027" xr:uid="{00000000-0005-0000-0000-0000F2AD0000}"/>
    <cellStyle name="Note 6 20 2 7 3 2" xfId="25462" xr:uid="{00000000-0005-0000-0000-0000F3AD0000}"/>
    <cellStyle name="Note 6 20 2 7 3 3" xfId="39915" xr:uid="{00000000-0005-0000-0000-0000F4AD0000}"/>
    <cellStyle name="Note 6 20 2 7 4" xfId="10468" xr:uid="{00000000-0005-0000-0000-0000F5AD0000}"/>
    <cellStyle name="Note 6 20 2 7 4 2" xfId="27903" xr:uid="{00000000-0005-0000-0000-0000F6AD0000}"/>
    <cellStyle name="Note 6 20 2 7 4 3" xfId="42356" xr:uid="{00000000-0005-0000-0000-0000F7AD0000}"/>
    <cellStyle name="Note 6 20 2 7 5" xfId="12888" xr:uid="{00000000-0005-0000-0000-0000F8AD0000}"/>
    <cellStyle name="Note 6 20 2 7 5 2" xfId="30323" xr:uid="{00000000-0005-0000-0000-0000F9AD0000}"/>
    <cellStyle name="Note 6 20 2 7 5 3" xfId="44776" xr:uid="{00000000-0005-0000-0000-0000FAAD0000}"/>
    <cellStyle name="Note 6 20 2 7 6" xfId="15533" xr:uid="{00000000-0005-0000-0000-0000FBAD0000}"/>
    <cellStyle name="Note 6 20 2 7 6 2" xfId="32968" xr:uid="{00000000-0005-0000-0000-0000FCAD0000}"/>
    <cellStyle name="Note 6 20 2 7 6 3" xfId="47421" xr:uid="{00000000-0005-0000-0000-0000FDAD0000}"/>
    <cellStyle name="Note 6 20 2 7 7" xfId="19895" xr:uid="{00000000-0005-0000-0000-0000FEAD0000}"/>
    <cellStyle name="Note 6 20 2 7 8" xfId="20695" xr:uid="{00000000-0005-0000-0000-0000FFAD0000}"/>
    <cellStyle name="Note 6 20 2 8" xfId="5550" xr:uid="{00000000-0005-0000-0000-000000AE0000}"/>
    <cellStyle name="Note 6 20 2 8 2" xfId="14788" xr:uid="{00000000-0005-0000-0000-000001AE0000}"/>
    <cellStyle name="Note 6 20 2 8 2 2" xfId="32223" xr:uid="{00000000-0005-0000-0000-000002AE0000}"/>
    <cellStyle name="Note 6 20 2 8 2 3" xfId="46676" xr:uid="{00000000-0005-0000-0000-000003AE0000}"/>
    <cellStyle name="Note 6 20 2 8 3" xfId="17249" xr:uid="{00000000-0005-0000-0000-000004AE0000}"/>
    <cellStyle name="Note 6 20 2 8 3 2" xfId="34684" xr:uid="{00000000-0005-0000-0000-000005AE0000}"/>
    <cellStyle name="Note 6 20 2 8 3 3" xfId="49137" xr:uid="{00000000-0005-0000-0000-000006AE0000}"/>
    <cellStyle name="Note 6 20 2 8 4" xfId="22986" xr:uid="{00000000-0005-0000-0000-000007AE0000}"/>
    <cellStyle name="Note 6 20 2 8 5" xfId="37439" xr:uid="{00000000-0005-0000-0000-000008AE0000}"/>
    <cellStyle name="Note 6 20 2 9" xfId="8012" xr:uid="{00000000-0005-0000-0000-000009AE0000}"/>
    <cellStyle name="Note 6 20 2 9 2" xfId="25447" xr:uid="{00000000-0005-0000-0000-00000AAE0000}"/>
    <cellStyle name="Note 6 20 2 9 3" xfId="39900" xr:uid="{00000000-0005-0000-0000-00000BAE0000}"/>
    <cellStyle name="Note 6 20 3" xfId="3055" xr:uid="{00000000-0005-0000-0000-00000CAE0000}"/>
    <cellStyle name="Note 6 20 3 2" xfId="5566" xr:uid="{00000000-0005-0000-0000-00000DAE0000}"/>
    <cellStyle name="Note 6 20 3 2 2" xfId="14800" xr:uid="{00000000-0005-0000-0000-00000EAE0000}"/>
    <cellStyle name="Note 6 20 3 2 2 2" xfId="32235" xr:uid="{00000000-0005-0000-0000-00000FAE0000}"/>
    <cellStyle name="Note 6 20 3 2 2 3" xfId="46688" xr:uid="{00000000-0005-0000-0000-000010AE0000}"/>
    <cellStyle name="Note 6 20 3 2 3" xfId="17261" xr:uid="{00000000-0005-0000-0000-000011AE0000}"/>
    <cellStyle name="Note 6 20 3 2 3 2" xfId="34696" xr:uid="{00000000-0005-0000-0000-000012AE0000}"/>
    <cellStyle name="Note 6 20 3 2 3 3" xfId="49149" xr:uid="{00000000-0005-0000-0000-000013AE0000}"/>
    <cellStyle name="Note 6 20 3 2 4" xfId="23002" xr:uid="{00000000-0005-0000-0000-000014AE0000}"/>
    <cellStyle name="Note 6 20 3 2 5" xfId="37455" xr:uid="{00000000-0005-0000-0000-000015AE0000}"/>
    <cellStyle name="Note 6 20 3 3" xfId="8028" xr:uid="{00000000-0005-0000-0000-000016AE0000}"/>
    <cellStyle name="Note 6 20 3 3 2" xfId="25463" xr:uid="{00000000-0005-0000-0000-000017AE0000}"/>
    <cellStyle name="Note 6 20 3 3 3" xfId="39916" xr:uid="{00000000-0005-0000-0000-000018AE0000}"/>
    <cellStyle name="Note 6 20 3 4" xfId="10469" xr:uid="{00000000-0005-0000-0000-000019AE0000}"/>
    <cellStyle name="Note 6 20 3 4 2" xfId="27904" xr:uid="{00000000-0005-0000-0000-00001AAE0000}"/>
    <cellStyle name="Note 6 20 3 4 3" xfId="42357" xr:uid="{00000000-0005-0000-0000-00001BAE0000}"/>
    <cellStyle name="Note 6 20 3 5" xfId="12889" xr:uid="{00000000-0005-0000-0000-00001CAE0000}"/>
    <cellStyle name="Note 6 20 3 5 2" xfId="30324" xr:uid="{00000000-0005-0000-0000-00001DAE0000}"/>
    <cellStyle name="Note 6 20 3 5 3" xfId="44777" xr:uid="{00000000-0005-0000-0000-00001EAE0000}"/>
    <cellStyle name="Note 6 20 3 6" xfId="19896" xr:uid="{00000000-0005-0000-0000-00001FAE0000}"/>
    <cellStyle name="Note 6 20 4" xfId="3056" xr:uid="{00000000-0005-0000-0000-000020AE0000}"/>
    <cellStyle name="Note 6 20 4 2" xfId="5567" xr:uid="{00000000-0005-0000-0000-000021AE0000}"/>
    <cellStyle name="Note 6 20 4 2 2" xfId="14801" xr:uid="{00000000-0005-0000-0000-000022AE0000}"/>
    <cellStyle name="Note 6 20 4 2 2 2" xfId="32236" xr:uid="{00000000-0005-0000-0000-000023AE0000}"/>
    <cellStyle name="Note 6 20 4 2 2 3" xfId="46689" xr:uid="{00000000-0005-0000-0000-000024AE0000}"/>
    <cellStyle name="Note 6 20 4 2 3" xfId="17262" xr:uid="{00000000-0005-0000-0000-000025AE0000}"/>
    <cellStyle name="Note 6 20 4 2 3 2" xfId="34697" xr:uid="{00000000-0005-0000-0000-000026AE0000}"/>
    <cellStyle name="Note 6 20 4 2 3 3" xfId="49150" xr:uid="{00000000-0005-0000-0000-000027AE0000}"/>
    <cellStyle name="Note 6 20 4 2 4" xfId="23003" xr:uid="{00000000-0005-0000-0000-000028AE0000}"/>
    <cellStyle name="Note 6 20 4 2 5" xfId="37456" xr:uid="{00000000-0005-0000-0000-000029AE0000}"/>
    <cellStyle name="Note 6 20 4 3" xfId="8029" xr:uid="{00000000-0005-0000-0000-00002AAE0000}"/>
    <cellStyle name="Note 6 20 4 3 2" xfId="25464" xr:uid="{00000000-0005-0000-0000-00002BAE0000}"/>
    <cellStyle name="Note 6 20 4 3 3" xfId="39917" xr:uid="{00000000-0005-0000-0000-00002CAE0000}"/>
    <cellStyle name="Note 6 20 4 4" xfId="10470" xr:uid="{00000000-0005-0000-0000-00002DAE0000}"/>
    <cellStyle name="Note 6 20 4 4 2" xfId="27905" xr:uid="{00000000-0005-0000-0000-00002EAE0000}"/>
    <cellStyle name="Note 6 20 4 4 3" xfId="42358" xr:uid="{00000000-0005-0000-0000-00002FAE0000}"/>
    <cellStyle name="Note 6 20 4 5" xfId="12890" xr:uid="{00000000-0005-0000-0000-000030AE0000}"/>
    <cellStyle name="Note 6 20 4 5 2" xfId="30325" xr:uid="{00000000-0005-0000-0000-000031AE0000}"/>
    <cellStyle name="Note 6 20 4 5 3" xfId="44778" xr:uid="{00000000-0005-0000-0000-000032AE0000}"/>
    <cellStyle name="Note 6 20 4 6" xfId="19897" xr:uid="{00000000-0005-0000-0000-000033AE0000}"/>
    <cellStyle name="Note 6 20 5" xfId="3057" xr:uid="{00000000-0005-0000-0000-000034AE0000}"/>
    <cellStyle name="Note 6 20 5 2" xfId="5568" xr:uid="{00000000-0005-0000-0000-000035AE0000}"/>
    <cellStyle name="Note 6 20 5 2 2" xfId="23004" xr:uid="{00000000-0005-0000-0000-000036AE0000}"/>
    <cellStyle name="Note 6 20 5 2 3" xfId="37457" xr:uid="{00000000-0005-0000-0000-000037AE0000}"/>
    <cellStyle name="Note 6 20 5 3" xfId="8030" xr:uid="{00000000-0005-0000-0000-000038AE0000}"/>
    <cellStyle name="Note 6 20 5 3 2" xfId="25465" xr:uid="{00000000-0005-0000-0000-000039AE0000}"/>
    <cellStyle name="Note 6 20 5 3 3" xfId="39918" xr:uid="{00000000-0005-0000-0000-00003AAE0000}"/>
    <cellStyle name="Note 6 20 5 4" xfId="10471" xr:uid="{00000000-0005-0000-0000-00003BAE0000}"/>
    <cellStyle name="Note 6 20 5 4 2" xfId="27906" xr:uid="{00000000-0005-0000-0000-00003CAE0000}"/>
    <cellStyle name="Note 6 20 5 4 3" xfId="42359" xr:uid="{00000000-0005-0000-0000-00003DAE0000}"/>
    <cellStyle name="Note 6 20 5 5" xfId="12891" xr:uid="{00000000-0005-0000-0000-00003EAE0000}"/>
    <cellStyle name="Note 6 20 5 5 2" xfId="30326" xr:uid="{00000000-0005-0000-0000-00003FAE0000}"/>
    <cellStyle name="Note 6 20 5 5 3" xfId="44779" xr:uid="{00000000-0005-0000-0000-000040AE0000}"/>
    <cellStyle name="Note 6 20 5 6" xfId="15534" xr:uid="{00000000-0005-0000-0000-000041AE0000}"/>
    <cellStyle name="Note 6 20 5 6 2" xfId="32969" xr:uid="{00000000-0005-0000-0000-000042AE0000}"/>
    <cellStyle name="Note 6 20 5 6 3" xfId="47422" xr:uid="{00000000-0005-0000-0000-000043AE0000}"/>
    <cellStyle name="Note 6 20 5 7" xfId="19898" xr:uid="{00000000-0005-0000-0000-000044AE0000}"/>
    <cellStyle name="Note 6 20 5 8" xfId="20696" xr:uid="{00000000-0005-0000-0000-000045AE0000}"/>
    <cellStyle name="Note 6 20 6" xfId="5549" xr:uid="{00000000-0005-0000-0000-000046AE0000}"/>
    <cellStyle name="Note 6 20 6 2" xfId="14787" xr:uid="{00000000-0005-0000-0000-000047AE0000}"/>
    <cellStyle name="Note 6 20 6 2 2" xfId="32222" xr:uid="{00000000-0005-0000-0000-000048AE0000}"/>
    <cellStyle name="Note 6 20 6 2 3" xfId="46675" xr:uid="{00000000-0005-0000-0000-000049AE0000}"/>
    <cellStyle name="Note 6 20 6 3" xfId="17248" xr:uid="{00000000-0005-0000-0000-00004AAE0000}"/>
    <cellStyle name="Note 6 20 6 3 2" xfId="34683" xr:uid="{00000000-0005-0000-0000-00004BAE0000}"/>
    <cellStyle name="Note 6 20 6 3 3" xfId="49136" xr:uid="{00000000-0005-0000-0000-00004CAE0000}"/>
    <cellStyle name="Note 6 20 6 4" xfId="22985" xr:uid="{00000000-0005-0000-0000-00004DAE0000}"/>
    <cellStyle name="Note 6 20 6 5" xfId="37438" xr:uid="{00000000-0005-0000-0000-00004EAE0000}"/>
    <cellStyle name="Note 6 20 7" xfId="8011" xr:uid="{00000000-0005-0000-0000-00004FAE0000}"/>
    <cellStyle name="Note 6 20 7 2" xfId="25446" xr:uid="{00000000-0005-0000-0000-000050AE0000}"/>
    <cellStyle name="Note 6 20 7 3" xfId="39899" xr:uid="{00000000-0005-0000-0000-000051AE0000}"/>
    <cellStyle name="Note 6 20 8" xfId="10452" xr:uid="{00000000-0005-0000-0000-000052AE0000}"/>
    <cellStyle name="Note 6 20 8 2" xfId="27887" xr:uid="{00000000-0005-0000-0000-000053AE0000}"/>
    <cellStyle name="Note 6 20 8 3" xfId="42340" xr:uid="{00000000-0005-0000-0000-000054AE0000}"/>
    <cellStyle name="Note 6 20 9" xfId="12872" xr:uid="{00000000-0005-0000-0000-000055AE0000}"/>
    <cellStyle name="Note 6 20 9 2" xfId="30307" xr:uid="{00000000-0005-0000-0000-000056AE0000}"/>
    <cellStyle name="Note 6 20 9 3" xfId="44760" xr:uid="{00000000-0005-0000-0000-000057AE0000}"/>
    <cellStyle name="Note 6 21" xfId="3058" xr:uid="{00000000-0005-0000-0000-000058AE0000}"/>
    <cellStyle name="Note 6 21 10" xfId="10472" xr:uid="{00000000-0005-0000-0000-000059AE0000}"/>
    <cellStyle name="Note 6 21 10 2" xfId="27907" xr:uid="{00000000-0005-0000-0000-00005AAE0000}"/>
    <cellStyle name="Note 6 21 10 3" xfId="42360" xr:uid="{00000000-0005-0000-0000-00005BAE0000}"/>
    <cellStyle name="Note 6 21 11" xfId="12892" xr:uid="{00000000-0005-0000-0000-00005CAE0000}"/>
    <cellStyle name="Note 6 21 11 2" xfId="30327" xr:uid="{00000000-0005-0000-0000-00005DAE0000}"/>
    <cellStyle name="Note 6 21 11 3" xfId="44780" xr:uid="{00000000-0005-0000-0000-00005EAE0000}"/>
    <cellStyle name="Note 6 21 12" xfId="19899" xr:uid="{00000000-0005-0000-0000-00005FAE0000}"/>
    <cellStyle name="Note 6 21 2" xfId="3059" xr:uid="{00000000-0005-0000-0000-000060AE0000}"/>
    <cellStyle name="Note 6 21 2 2" xfId="3060" xr:uid="{00000000-0005-0000-0000-000061AE0000}"/>
    <cellStyle name="Note 6 21 2 2 2" xfId="5571" xr:uid="{00000000-0005-0000-0000-000062AE0000}"/>
    <cellStyle name="Note 6 21 2 2 2 2" xfId="14804" xr:uid="{00000000-0005-0000-0000-000063AE0000}"/>
    <cellStyle name="Note 6 21 2 2 2 2 2" xfId="32239" xr:uid="{00000000-0005-0000-0000-000064AE0000}"/>
    <cellStyle name="Note 6 21 2 2 2 2 3" xfId="46692" xr:uid="{00000000-0005-0000-0000-000065AE0000}"/>
    <cellStyle name="Note 6 21 2 2 2 3" xfId="17265" xr:uid="{00000000-0005-0000-0000-000066AE0000}"/>
    <cellStyle name="Note 6 21 2 2 2 3 2" xfId="34700" xr:uid="{00000000-0005-0000-0000-000067AE0000}"/>
    <cellStyle name="Note 6 21 2 2 2 3 3" xfId="49153" xr:uid="{00000000-0005-0000-0000-000068AE0000}"/>
    <cellStyle name="Note 6 21 2 2 2 4" xfId="23007" xr:uid="{00000000-0005-0000-0000-000069AE0000}"/>
    <cellStyle name="Note 6 21 2 2 2 5" xfId="37460" xr:uid="{00000000-0005-0000-0000-00006AAE0000}"/>
    <cellStyle name="Note 6 21 2 2 3" xfId="8033" xr:uid="{00000000-0005-0000-0000-00006BAE0000}"/>
    <cellStyle name="Note 6 21 2 2 3 2" xfId="25468" xr:uid="{00000000-0005-0000-0000-00006CAE0000}"/>
    <cellStyle name="Note 6 21 2 2 3 3" xfId="39921" xr:uid="{00000000-0005-0000-0000-00006DAE0000}"/>
    <cellStyle name="Note 6 21 2 2 4" xfId="10474" xr:uid="{00000000-0005-0000-0000-00006EAE0000}"/>
    <cellStyle name="Note 6 21 2 2 4 2" xfId="27909" xr:uid="{00000000-0005-0000-0000-00006FAE0000}"/>
    <cellStyle name="Note 6 21 2 2 4 3" xfId="42362" xr:uid="{00000000-0005-0000-0000-000070AE0000}"/>
    <cellStyle name="Note 6 21 2 2 5" xfId="12894" xr:uid="{00000000-0005-0000-0000-000071AE0000}"/>
    <cellStyle name="Note 6 21 2 2 5 2" xfId="30329" xr:uid="{00000000-0005-0000-0000-000072AE0000}"/>
    <cellStyle name="Note 6 21 2 2 5 3" xfId="44782" xr:uid="{00000000-0005-0000-0000-000073AE0000}"/>
    <cellStyle name="Note 6 21 2 2 6" xfId="19901" xr:uid="{00000000-0005-0000-0000-000074AE0000}"/>
    <cellStyle name="Note 6 21 2 3" xfId="3061" xr:uid="{00000000-0005-0000-0000-000075AE0000}"/>
    <cellStyle name="Note 6 21 2 3 2" xfId="5572" xr:uid="{00000000-0005-0000-0000-000076AE0000}"/>
    <cellStyle name="Note 6 21 2 3 2 2" xfId="14805" xr:uid="{00000000-0005-0000-0000-000077AE0000}"/>
    <cellStyle name="Note 6 21 2 3 2 2 2" xfId="32240" xr:uid="{00000000-0005-0000-0000-000078AE0000}"/>
    <cellStyle name="Note 6 21 2 3 2 2 3" xfId="46693" xr:uid="{00000000-0005-0000-0000-000079AE0000}"/>
    <cellStyle name="Note 6 21 2 3 2 3" xfId="17266" xr:uid="{00000000-0005-0000-0000-00007AAE0000}"/>
    <cellStyle name="Note 6 21 2 3 2 3 2" xfId="34701" xr:uid="{00000000-0005-0000-0000-00007BAE0000}"/>
    <cellStyle name="Note 6 21 2 3 2 3 3" xfId="49154" xr:uid="{00000000-0005-0000-0000-00007CAE0000}"/>
    <cellStyle name="Note 6 21 2 3 2 4" xfId="23008" xr:uid="{00000000-0005-0000-0000-00007DAE0000}"/>
    <cellStyle name="Note 6 21 2 3 2 5" xfId="37461" xr:uid="{00000000-0005-0000-0000-00007EAE0000}"/>
    <cellStyle name="Note 6 21 2 3 3" xfId="8034" xr:uid="{00000000-0005-0000-0000-00007FAE0000}"/>
    <cellStyle name="Note 6 21 2 3 3 2" xfId="25469" xr:uid="{00000000-0005-0000-0000-000080AE0000}"/>
    <cellStyle name="Note 6 21 2 3 3 3" xfId="39922" xr:uid="{00000000-0005-0000-0000-000081AE0000}"/>
    <cellStyle name="Note 6 21 2 3 4" xfId="10475" xr:uid="{00000000-0005-0000-0000-000082AE0000}"/>
    <cellStyle name="Note 6 21 2 3 4 2" xfId="27910" xr:uid="{00000000-0005-0000-0000-000083AE0000}"/>
    <cellStyle name="Note 6 21 2 3 4 3" xfId="42363" xr:uid="{00000000-0005-0000-0000-000084AE0000}"/>
    <cellStyle name="Note 6 21 2 3 5" xfId="12895" xr:uid="{00000000-0005-0000-0000-000085AE0000}"/>
    <cellStyle name="Note 6 21 2 3 5 2" xfId="30330" xr:uid="{00000000-0005-0000-0000-000086AE0000}"/>
    <cellStyle name="Note 6 21 2 3 5 3" xfId="44783" xr:uid="{00000000-0005-0000-0000-000087AE0000}"/>
    <cellStyle name="Note 6 21 2 3 6" xfId="19902" xr:uid="{00000000-0005-0000-0000-000088AE0000}"/>
    <cellStyle name="Note 6 21 2 4" xfId="3062" xr:uid="{00000000-0005-0000-0000-000089AE0000}"/>
    <cellStyle name="Note 6 21 2 4 2" xfId="5573" xr:uid="{00000000-0005-0000-0000-00008AAE0000}"/>
    <cellStyle name="Note 6 21 2 4 2 2" xfId="23009" xr:uid="{00000000-0005-0000-0000-00008BAE0000}"/>
    <cellStyle name="Note 6 21 2 4 2 3" xfId="37462" xr:uid="{00000000-0005-0000-0000-00008CAE0000}"/>
    <cellStyle name="Note 6 21 2 4 3" xfId="8035" xr:uid="{00000000-0005-0000-0000-00008DAE0000}"/>
    <cellStyle name="Note 6 21 2 4 3 2" xfId="25470" xr:uid="{00000000-0005-0000-0000-00008EAE0000}"/>
    <cellStyle name="Note 6 21 2 4 3 3" xfId="39923" xr:uid="{00000000-0005-0000-0000-00008FAE0000}"/>
    <cellStyle name="Note 6 21 2 4 4" xfId="10476" xr:uid="{00000000-0005-0000-0000-000090AE0000}"/>
    <cellStyle name="Note 6 21 2 4 4 2" xfId="27911" xr:uid="{00000000-0005-0000-0000-000091AE0000}"/>
    <cellStyle name="Note 6 21 2 4 4 3" xfId="42364" xr:uid="{00000000-0005-0000-0000-000092AE0000}"/>
    <cellStyle name="Note 6 21 2 4 5" xfId="12896" xr:uid="{00000000-0005-0000-0000-000093AE0000}"/>
    <cellStyle name="Note 6 21 2 4 5 2" xfId="30331" xr:uid="{00000000-0005-0000-0000-000094AE0000}"/>
    <cellStyle name="Note 6 21 2 4 5 3" xfId="44784" xr:uid="{00000000-0005-0000-0000-000095AE0000}"/>
    <cellStyle name="Note 6 21 2 4 6" xfId="15535" xr:uid="{00000000-0005-0000-0000-000096AE0000}"/>
    <cellStyle name="Note 6 21 2 4 6 2" xfId="32970" xr:uid="{00000000-0005-0000-0000-000097AE0000}"/>
    <cellStyle name="Note 6 21 2 4 6 3" xfId="47423" xr:uid="{00000000-0005-0000-0000-000098AE0000}"/>
    <cellStyle name="Note 6 21 2 4 7" xfId="19903" xr:uid="{00000000-0005-0000-0000-000099AE0000}"/>
    <cellStyle name="Note 6 21 2 4 8" xfId="20697" xr:uid="{00000000-0005-0000-0000-00009AAE0000}"/>
    <cellStyle name="Note 6 21 2 5" xfId="5570" xr:uid="{00000000-0005-0000-0000-00009BAE0000}"/>
    <cellStyle name="Note 6 21 2 5 2" xfId="14803" xr:uid="{00000000-0005-0000-0000-00009CAE0000}"/>
    <cellStyle name="Note 6 21 2 5 2 2" xfId="32238" xr:uid="{00000000-0005-0000-0000-00009DAE0000}"/>
    <cellStyle name="Note 6 21 2 5 2 3" xfId="46691" xr:uid="{00000000-0005-0000-0000-00009EAE0000}"/>
    <cellStyle name="Note 6 21 2 5 3" xfId="17264" xr:uid="{00000000-0005-0000-0000-00009FAE0000}"/>
    <cellStyle name="Note 6 21 2 5 3 2" xfId="34699" xr:uid="{00000000-0005-0000-0000-0000A0AE0000}"/>
    <cellStyle name="Note 6 21 2 5 3 3" xfId="49152" xr:uid="{00000000-0005-0000-0000-0000A1AE0000}"/>
    <cellStyle name="Note 6 21 2 5 4" xfId="23006" xr:uid="{00000000-0005-0000-0000-0000A2AE0000}"/>
    <cellStyle name="Note 6 21 2 5 5" xfId="37459" xr:uid="{00000000-0005-0000-0000-0000A3AE0000}"/>
    <cellStyle name="Note 6 21 2 6" xfId="8032" xr:uid="{00000000-0005-0000-0000-0000A4AE0000}"/>
    <cellStyle name="Note 6 21 2 6 2" xfId="25467" xr:uid="{00000000-0005-0000-0000-0000A5AE0000}"/>
    <cellStyle name="Note 6 21 2 6 3" xfId="39920" xr:uid="{00000000-0005-0000-0000-0000A6AE0000}"/>
    <cellStyle name="Note 6 21 2 7" xfId="10473" xr:uid="{00000000-0005-0000-0000-0000A7AE0000}"/>
    <cellStyle name="Note 6 21 2 7 2" xfId="27908" xr:uid="{00000000-0005-0000-0000-0000A8AE0000}"/>
    <cellStyle name="Note 6 21 2 7 3" xfId="42361" xr:uid="{00000000-0005-0000-0000-0000A9AE0000}"/>
    <cellStyle name="Note 6 21 2 8" xfId="12893" xr:uid="{00000000-0005-0000-0000-0000AAAE0000}"/>
    <cellStyle name="Note 6 21 2 8 2" xfId="30328" xr:uid="{00000000-0005-0000-0000-0000ABAE0000}"/>
    <cellStyle name="Note 6 21 2 8 3" xfId="44781" xr:uid="{00000000-0005-0000-0000-0000ACAE0000}"/>
    <cellStyle name="Note 6 21 2 9" xfId="19900" xr:uid="{00000000-0005-0000-0000-0000ADAE0000}"/>
    <cellStyle name="Note 6 21 3" xfId="3063" xr:uid="{00000000-0005-0000-0000-0000AEAE0000}"/>
    <cellStyle name="Note 6 21 3 2" xfId="3064" xr:uid="{00000000-0005-0000-0000-0000AFAE0000}"/>
    <cellStyle name="Note 6 21 3 2 2" xfId="5575" xr:uid="{00000000-0005-0000-0000-0000B0AE0000}"/>
    <cellStyle name="Note 6 21 3 2 2 2" xfId="14807" xr:uid="{00000000-0005-0000-0000-0000B1AE0000}"/>
    <cellStyle name="Note 6 21 3 2 2 2 2" xfId="32242" xr:uid="{00000000-0005-0000-0000-0000B2AE0000}"/>
    <cellStyle name="Note 6 21 3 2 2 2 3" xfId="46695" xr:uid="{00000000-0005-0000-0000-0000B3AE0000}"/>
    <cellStyle name="Note 6 21 3 2 2 3" xfId="17268" xr:uid="{00000000-0005-0000-0000-0000B4AE0000}"/>
    <cellStyle name="Note 6 21 3 2 2 3 2" xfId="34703" xr:uid="{00000000-0005-0000-0000-0000B5AE0000}"/>
    <cellStyle name="Note 6 21 3 2 2 3 3" xfId="49156" xr:uid="{00000000-0005-0000-0000-0000B6AE0000}"/>
    <cellStyle name="Note 6 21 3 2 2 4" xfId="23011" xr:uid="{00000000-0005-0000-0000-0000B7AE0000}"/>
    <cellStyle name="Note 6 21 3 2 2 5" xfId="37464" xr:uid="{00000000-0005-0000-0000-0000B8AE0000}"/>
    <cellStyle name="Note 6 21 3 2 3" xfId="8037" xr:uid="{00000000-0005-0000-0000-0000B9AE0000}"/>
    <cellStyle name="Note 6 21 3 2 3 2" xfId="25472" xr:uid="{00000000-0005-0000-0000-0000BAAE0000}"/>
    <cellStyle name="Note 6 21 3 2 3 3" xfId="39925" xr:uid="{00000000-0005-0000-0000-0000BBAE0000}"/>
    <cellStyle name="Note 6 21 3 2 4" xfId="10478" xr:uid="{00000000-0005-0000-0000-0000BCAE0000}"/>
    <cellStyle name="Note 6 21 3 2 4 2" xfId="27913" xr:uid="{00000000-0005-0000-0000-0000BDAE0000}"/>
    <cellStyle name="Note 6 21 3 2 4 3" xfId="42366" xr:uid="{00000000-0005-0000-0000-0000BEAE0000}"/>
    <cellStyle name="Note 6 21 3 2 5" xfId="12898" xr:uid="{00000000-0005-0000-0000-0000BFAE0000}"/>
    <cellStyle name="Note 6 21 3 2 5 2" xfId="30333" xr:uid="{00000000-0005-0000-0000-0000C0AE0000}"/>
    <cellStyle name="Note 6 21 3 2 5 3" xfId="44786" xr:uid="{00000000-0005-0000-0000-0000C1AE0000}"/>
    <cellStyle name="Note 6 21 3 2 6" xfId="19905" xr:uid="{00000000-0005-0000-0000-0000C2AE0000}"/>
    <cellStyle name="Note 6 21 3 3" xfId="3065" xr:uid="{00000000-0005-0000-0000-0000C3AE0000}"/>
    <cellStyle name="Note 6 21 3 3 2" xfId="5576" xr:uid="{00000000-0005-0000-0000-0000C4AE0000}"/>
    <cellStyle name="Note 6 21 3 3 2 2" xfId="14808" xr:uid="{00000000-0005-0000-0000-0000C5AE0000}"/>
    <cellStyle name="Note 6 21 3 3 2 2 2" xfId="32243" xr:uid="{00000000-0005-0000-0000-0000C6AE0000}"/>
    <cellStyle name="Note 6 21 3 3 2 2 3" xfId="46696" xr:uid="{00000000-0005-0000-0000-0000C7AE0000}"/>
    <cellStyle name="Note 6 21 3 3 2 3" xfId="17269" xr:uid="{00000000-0005-0000-0000-0000C8AE0000}"/>
    <cellStyle name="Note 6 21 3 3 2 3 2" xfId="34704" xr:uid="{00000000-0005-0000-0000-0000C9AE0000}"/>
    <cellStyle name="Note 6 21 3 3 2 3 3" xfId="49157" xr:uid="{00000000-0005-0000-0000-0000CAAE0000}"/>
    <cellStyle name="Note 6 21 3 3 2 4" xfId="23012" xr:uid="{00000000-0005-0000-0000-0000CBAE0000}"/>
    <cellStyle name="Note 6 21 3 3 2 5" xfId="37465" xr:uid="{00000000-0005-0000-0000-0000CCAE0000}"/>
    <cellStyle name="Note 6 21 3 3 3" xfId="8038" xr:uid="{00000000-0005-0000-0000-0000CDAE0000}"/>
    <cellStyle name="Note 6 21 3 3 3 2" xfId="25473" xr:uid="{00000000-0005-0000-0000-0000CEAE0000}"/>
    <cellStyle name="Note 6 21 3 3 3 3" xfId="39926" xr:uid="{00000000-0005-0000-0000-0000CFAE0000}"/>
    <cellStyle name="Note 6 21 3 3 4" xfId="10479" xr:uid="{00000000-0005-0000-0000-0000D0AE0000}"/>
    <cellStyle name="Note 6 21 3 3 4 2" xfId="27914" xr:uid="{00000000-0005-0000-0000-0000D1AE0000}"/>
    <cellStyle name="Note 6 21 3 3 4 3" xfId="42367" xr:uid="{00000000-0005-0000-0000-0000D2AE0000}"/>
    <cellStyle name="Note 6 21 3 3 5" xfId="12899" xr:uid="{00000000-0005-0000-0000-0000D3AE0000}"/>
    <cellStyle name="Note 6 21 3 3 5 2" xfId="30334" xr:uid="{00000000-0005-0000-0000-0000D4AE0000}"/>
    <cellStyle name="Note 6 21 3 3 5 3" xfId="44787" xr:uid="{00000000-0005-0000-0000-0000D5AE0000}"/>
    <cellStyle name="Note 6 21 3 3 6" xfId="19906" xr:uid="{00000000-0005-0000-0000-0000D6AE0000}"/>
    <cellStyle name="Note 6 21 3 4" xfId="3066" xr:uid="{00000000-0005-0000-0000-0000D7AE0000}"/>
    <cellStyle name="Note 6 21 3 4 2" xfId="5577" xr:uid="{00000000-0005-0000-0000-0000D8AE0000}"/>
    <cellStyle name="Note 6 21 3 4 2 2" xfId="23013" xr:uid="{00000000-0005-0000-0000-0000D9AE0000}"/>
    <cellStyle name="Note 6 21 3 4 2 3" xfId="37466" xr:uid="{00000000-0005-0000-0000-0000DAAE0000}"/>
    <cellStyle name="Note 6 21 3 4 3" xfId="8039" xr:uid="{00000000-0005-0000-0000-0000DBAE0000}"/>
    <cellStyle name="Note 6 21 3 4 3 2" xfId="25474" xr:uid="{00000000-0005-0000-0000-0000DCAE0000}"/>
    <cellStyle name="Note 6 21 3 4 3 3" xfId="39927" xr:uid="{00000000-0005-0000-0000-0000DDAE0000}"/>
    <cellStyle name="Note 6 21 3 4 4" xfId="10480" xr:uid="{00000000-0005-0000-0000-0000DEAE0000}"/>
    <cellStyle name="Note 6 21 3 4 4 2" xfId="27915" xr:uid="{00000000-0005-0000-0000-0000DFAE0000}"/>
    <cellStyle name="Note 6 21 3 4 4 3" xfId="42368" xr:uid="{00000000-0005-0000-0000-0000E0AE0000}"/>
    <cellStyle name="Note 6 21 3 4 5" xfId="12900" xr:uid="{00000000-0005-0000-0000-0000E1AE0000}"/>
    <cellStyle name="Note 6 21 3 4 5 2" xfId="30335" xr:uid="{00000000-0005-0000-0000-0000E2AE0000}"/>
    <cellStyle name="Note 6 21 3 4 5 3" xfId="44788" xr:uid="{00000000-0005-0000-0000-0000E3AE0000}"/>
    <cellStyle name="Note 6 21 3 4 6" xfId="15536" xr:uid="{00000000-0005-0000-0000-0000E4AE0000}"/>
    <cellStyle name="Note 6 21 3 4 6 2" xfId="32971" xr:uid="{00000000-0005-0000-0000-0000E5AE0000}"/>
    <cellStyle name="Note 6 21 3 4 6 3" xfId="47424" xr:uid="{00000000-0005-0000-0000-0000E6AE0000}"/>
    <cellStyle name="Note 6 21 3 4 7" xfId="19907" xr:uid="{00000000-0005-0000-0000-0000E7AE0000}"/>
    <cellStyle name="Note 6 21 3 4 8" xfId="20698" xr:uid="{00000000-0005-0000-0000-0000E8AE0000}"/>
    <cellStyle name="Note 6 21 3 5" xfId="5574" xr:uid="{00000000-0005-0000-0000-0000E9AE0000}"/>
    <cellStyle name="Note 6 21 3 5 2" xfId="14806" xr:uid="{00000000-0005-0000-0000-0000EAAE0000}"/>
    <cellStyle name="Note 6 21 3 5 2 2" xfId="32241" xr:uid="{00000000-0005-0000-0000-0000EBAE0000}"/>
    <cellStyle name="Note 6 21 3 5 2 3" xfId="46694" xr:uid="{00000000-0005-0000-0000-0000ECAE0000}"/>
    <cellStyle name="Note 6 21 3 5 3" xfId="17267" xr:uid="{00000000-0005-0000-0000-0000EDAE0000}"/>
    <cellStyle name="Note 6 21 3 5 3 2" xfId="34702" xr:uid="{00000000-0005-0000-0000-0000EEAE0000}"/>
    <cellStyle name="Note 6 21 3 5 3 3" xfId="49155" xr:uid="{00000000-0005-0000-0000-0000EFAE0000}"/>
    <cellStyle name="Note 6 21 3 5 4" xfId="23010" xr:uid="{00000000-0005-0000-0000-0000F0AE0000}"/>
    <cellStyle name="Note 6 21 3 5 5" xfId="37463" xr:uid="{00000000-0005-0000-0000-0000F1AE0000}"/>
    <cellStyle name="Note 6 21 3 6" xfId="8036" xr:uid="{00000000-0005-0000-0000-0000F2AE0000}"/>
    <cellStyle name="Note 6 21 3 6 2" xfId="25471" xr:uid="{00000000-0005-0000-0000-0000F3AE0000}"/>
    <cellStyle name="Note 6 21 3 6 3" xfId="39924" xr:uid="{00000000-0005-0000-0000-0000F4AE0000}"/>
    <cellStyle name="Note 6 21 3 7" xfId="10477" xr:uid="{00000000-0005-0000-0000-0000F5AE0000}"/>
    <cellStyle name="Note 6 21 3 7 2" xfId="27912" xr:uid="{00000000-0005-0000-0000-0000F6AE0000}"/>
    <cellStyle name="Note 6 21 3 7 3" xfId="42365" xr:uid="{00000000-0005-0000-0000-0000F7AE0000}"/>
    <cellStyle name="Note 6 21 3 8" xfId="12897" xr:uid="{00000000-0005-0000-0000-0000F8AE0000}"/>
    <cellStyle name="Note 6 21 3 8 2" xfId="30332" xr:uid="{00000000-0005-0000-0000-0000F9AE0000}"/>
    <cellStyle name="Note 6 21 3 8 3" xfId="44785" xr:uid="{00000000-0005-0000-0000-0000FAAE0000}"/>
    <cellStyle name="Note 6 21 3 9" xfId="19904" xr:uid="{00000000-0005-0000-0000-0000FBAE0000}"/>
    <cellStyle name="Note 6 21 4" xfId="3067" xr:uid="{00000000-0005-0000-0000-0000FCAE0000}"/>
    <cellStyle name="Note 6 21 4 2" xfId="3068" xr:uid="{00000000-0005-0000-0000-0000FDAE0000}"/>
    <cellStyle name="Note 6 21 4 2 2" xfId="5579" xr:uid="{00000000-0005-0000-0000-0000FEAE0000}"/>
    <cellStyle name="Note 6 21 4 2 2 2" xfId="14810" xr:uid="{00000000-0005-0000-0000-0000FFAE0000}"/>
    <cellStyle name="Note 6 21 4 2 2 2 2" xfId="32245" xr:uid="{00000000-0005-0000-0000-000000AF0000}"/>
    <cellStyle name="Note 6 21 4 2 2 2 3" xfId="46698" xr:uid="{00000000-0005-0000-0000-000001AF0000}"/>
    <cellStyle name="Note 6 21 4 2 2 3" xfId="17271" xr:uid="{00000000-0005-0000-0000-000002AF0000}"/>
    <cellStyle name="Note 6 21 4 2 2 3 2" xfId="34706" xr:uid="{00000000-0005-0000-0000-000003AF0000}"/>
    <cellStyle name="Note 6 21 4 2 2 3 3" xfId="49159" xr:uid="{00000000-0005-0000-0000-000004AF0000}"/>
    <cellStyle name="Note 6 21 4 2 2 4" xfId="23015" xr:uid="{00000000-0005-0000-0000-000005AF0000}"/>
    <cellStyle name="Note 6 21 4 2 2 5" xfId="37468" xr:uid="{00000000-0005-0000-0000-000006AF0000}"/>
    <cellStyle name="Note 6 21 4 2 3" xfId="8041" xr:uid="{00000000-0005-0000-0000-000007AF0000}"/>
    <cellStyle name="Note 6 21 4 2 3 2" xfId="25476" xr:uid="{00000000-0005-0000-0000-000008AF0000}"/>
    <cellStyle name="Note 6 21 4 2 3 3" xfId="39929" xr:uid="{00000000-0005-0000-0000-000009AF0000}"/>
    <cellStyle name="Note 6 21 4 2 4" xfId="10482" xr:uid="{00000000-0005-0000-0000-00000AAF0000}"/>
    <cellStyle name="Note 6 21 4 2 4 2" xfId="27917" xr:uid="{00000000-0005-0000-0000-00000BAF0000}"/>
    <cellStyle name="Note 6 21 4 2 4 3" xfId="42370" xr:uid="{00000000-0005-0000-0000-00000CAF0000}"/>
    <cellStyle name="Note 6 21 4 2 5" xfId="12902" xr:uid="{00000000-0005-0000-0000-00000DAF0000}"/>
    <cellStyle name="Note 6 21 4 2 5 2" xfId="30337" xr:uid="{00000000-0005-0000-0000-00000EAF0000}"/>
    <cellStyle name="Note 6 21 4 2 5 3" xfId="44790" xr:uid="{00000000-0005-0000-0000-00000FAF0000}"/>
    <cellStyle name="Note 6 21 4 2 6" xfId="19909" xr:uid="{00000000-0005-0000-0000-000010AF0000}"/>
    <cellStyle name="Note 6 21 4 3" xfId="3069" xr:uid="{00000000-0005-0000-0000-000011AF0000}"/>
    <cellStyle name="Note 6 21 4 3 2" xfId="5580" xr:uid="{00000000-0005-0000-0000-000012AF0000}"/>
    <cellStyle name="Note 6 21 4 3 2 2" xfId="14811" xr:uid="{00000000-0005-0000-0000-000013AF0000}"/>
    <cellStyle name="Note 6 21 4 3 2 2 2" xfId="32246" xr:uid="{00000000-0005-0000-0000-000014AF0000}"/>
    <cellStyle name="Note 6 21 4 3 2 2 3" xfId="46699" xr:uid="{00000000-0005-0000-0000-000015AF0000}"/>
    <cellStyle name="Note 6 21 4 3 2 3" xfId="17272" xr:uid="{00000000-0005-0000-0000-000016AF0000}"/>
    <cellStyle name="Note 6 21 4 3 2 3 2" xfId="34707" xr:uid="{00000000-0005-0000-0000-000017AF0000}"/>
    <cellStyle name="Note 6 21 4 3 2 3 3" xfId="49160" xr:uid="{00000000-0005-0000-0000-000018AF0000}"/>
    <cellStyle name="Note 6 21 4 3 2 4" xfId="23016" xr:uid="{00000000-0005-0000-0000-000019AF0000}"/>
    <cellStyle name="Note 6 21 4 3 2 5" xfId="37469" xr:uid="{00000000-0005-0000-0000-00001AAF0000}"/>
    <cellStyle name="Note 6 21 4 3 3" xfId="8042" xr:uid="{00000000-0005-0000-0000-00001BAF0000}"/>
    <cellStyle name="Note 6 21 4 3 3 2" xfId="25477" xr:uid="{00000000-0005-0000-0000-00001CAF0000}"/>
    <cellStyle name="Note 6 21 4 3 3 3" xfId="39930" xr:uid="{00000000-0005-0000-0000-00001DAF0000}"/>
    <cellStyle name="Note 6 21 4 3 4" xfId="10483" xr:uid="{00000000-0005-0000-0000-00001EAF0000}"/>
    <cellStyle name="Note 6 21 4 3 4 2" xfId="27918" xr:uid="{00000000-0005-0000-0000-00001FAF0000}"/>
    <cellStyle name="Note 6 21 4 3 4 3" xfId="42371" xr:uid="{00000000-0005-0000-0000-000020AF0000}"/>
    <cellStyle name="Note 6 21 4 3 5" xfId="12903" xr:uid="{00000000-0005-0000-0000-000021AF0000}"/>
    <cellStyle name="Note 6 21 4 3 5 2" xfId="30338" xr:uid="{00000000-0005-0000-0000-000022AF0000}"/>
    <cellStyle name="Note 6 21 4 3 5 3" xfId="44791" xr:uid="{00000000-0005-0000-0000-000023AF0000}"/>
    <cellStyle name="Note 6 21 4 3 6" xfId="19910" xr:uid="{00000000-0005-0000-0000-000024AF0000}"/>
    <cellStyle name="Note 6 21 4 4" xfId="3070" xr:uid="{00000000-0005-0000-0000-000025AF0000}"/>
    <cellStyle name="Note 6 21 4 4 2" xfId="5581" xr:uid="{00000000-0005-0000-0000-000026AF0000}"/>
    <cellStyle name="Note 6 21 4 4 2 2" xfId="23017" xr:uid="{00000000-0005-0000-0000-000027AF0000}"/>
    <cellStyle name="Note 6 21 4 4 2 3" xfId="37470" xr:uid="{00000000-0005-0000-0000-000028AF0000}"/>
    <cellStyle name="Note 6 21 4 4 3" xfId="8043" xr:uid="{00000000-0005-0000-0000-000029AF0000}"/>
    <cellStyle name="Note 6 21 4 4 3 2" xfId="25478" xr:uid="{00000000-0005-0000-0000-00002AAF0000}"/>
    <cellStyle name="Note 6 21 4 4 3 3" xfId="39931" xr:uid="{00000000-0005-0000-0000-00002BAF0000}"/>
    <cellStyle name="Note 6 21 4 4 4" xfId="10484" xr:uid="{00000000-0005-0000-0000-00002CAF0000}"/>
    <cellStyle name="Note 6 21 4 4 4 2" xfId="27919" xr:uid="{00000000-0005-0000-0000-00002DAF0000}"/>
    <cellStyle name="Note 6 21 4 4 4 3" xfId="42372" xr:uid="{00000000-0005-0000-0000-00002EAF0000}"/>
    <cellStyle name="Note 6 21 4 4 5" xfId="12904" xr:uid="{00000000-0005-0000-0000-00002FAF0000}"/>
    <cellStyle name="Note 6 21 4 4 5 2" xfId="30339" xr:uid="{00000000-0005-0000-0000-000030AF0000}"/>
    <cellStyle name="Note 6 21 4 4 5 3" xfId="44792" xr:uid="{00000000-0005-0000-0000-000031AF0000}"/>
    <cellStyle name="Note 6 21 4 4 6" xfId="15537" xr:uid="{00000000-0005-0000-0000-000032AF0000}"/>
    <cellStyle name="Note 6 21 4 4 6 2" xfId="32972" xr:uid="{00000000-0005-0000-0000-000033AF0000}"/>
    <cellStyle name="Note 6 21 4 4 6 3" xfId="47425" xr:uid="{00000000-0005-0000-0000-000034AF0000}"/>
    <cellStyle name="Note 6 21 4 4 7" xfId="19911" xr:uid="{00000000-0005-0000-0000-000035AF0000}"/>
    <cellStyle name="Note 6 21 4 4 8" xfId="20699" xr:uid="{00000000-0005-0000-0000-000036AF0000}"/>
    <cellStyle name="Note 6 21 4 5" xfId="5578" xr:uid="{00000000-0005-0000-0000-000037AF0000}"/>
    <cellStyle name="Note 6 21 4 5 2" xfId="14809" xr:uid="{00000000-0005-0000-0000-000038AF0000}"/>
    <cellStyle name="Note 6 21 4 5 2 2" xfId="32244" xr:uid="{00000000-0005-0000-0000-000039AF0000}"/>
    <cellStyle name="Note 6 21 4 5 2 3" xfId="46697" xr:uid="{00000000-0005-0000-0000-00003AAF0000}"/>
    <cellStyle name="Note 6 21 4 5 3" xfId="17270" xr:uid="{00000000-0005-0000-0000-00003BAF0000}"/>
    <cellStyle name="Note 6 21 4 5 3 2" xfId="34705" xr:uid="{00000000-0005-0000-0000-00003CAF0000}"/>
    <cellStyle name="Note 6 21 4 5 3 3" xfId="49158" xr:uid="{00000000-0005-0000-0000-00003DAF0000}"/>
    <cellStyle name="Note 6 21 4 5 4" xfId="23014" xr:uid="{00000000-0005-0000-0000-00003EAF0000}"/>
    <cellStyle name="Note 6 21 4 5 5" xfId="37467" xr:uid="{00000000-0005-0000-0000-00003FAF0000}"/>
    <cellStyle name="Note 6 21 4 6" xfId="8040" xr:uid="{00000000-0005-0000-0000-000040AF0000}"/>
    <cellStyle name="Note 6 21 4 6 2" xfId="25475" xr:uid="{00000000-0005-0000-0000-000041AF0000}"/>
    <cellStyle name="Note 6 21 4 6 3" xfId="39928" xr:uid="{00000000-0005-0000-0000-000042AF0000}"/>
    <cellStyle name="Note 6 21 4 7" xfId="10481" xr:uid="{00000000-0005-0000-0000-000043AF0000}"/>
    <cellStyle name="Note 6 21 4 7 2" xfId="27916" xr:uid="{00000000-0005-0000-0000-000044AF0000}"/>
    <cellStyle name="Note 6 21 4 7 3" xfId="42369" xr:uid="{00000000-0005-0000-0000-000045AF0000}"/>
    <cellStyle name="Note 6 21 4 8" xfId="12901" xr:uid="{00000000-0005-0000-0000-000046AF0000}"/>
    <cellStyle name="Note 6 21 4 8 2" xfId="30336" xr:uid="{00000000-0005-0000-0000-000047AF0000}"/>
    <cellStyle name="Note 6 21 4 8 3" xfId="44789" xr:uid="{00000000-0005-0000-0000-000048AF0000}"/>
    <cellStyle name="Note 6 21 4 9" xfId="19908" xr:uid="{00000000-0005-0000-0000-000049AF0000}"/>
    <cellStyle name="Note 6 21 5" xfId="3071" xr:uid="{00000000-0005-0000-0000-00004AAF0000}"/>
    <cellStyle name="Note 6 21 5 2" xfId="5582" xr:uid="{00000000-0005-0000-0000-00004BAF0000}"/>
    <cellStyle name="Note 6 21 5 2 2" xfId="14812" xr:uid="{00000000-0005-0000-0000-00004CAF0000}"/>
    <cellStyle name="Note 6 21 5 2 2 2" xfId="32247" xr:uid="{00000000-0005-0000-0000-00004DAF0000}"/>
    <cellStyle name="Note 6 21 5 2 2 3" xfId="46700" xr:uid="{00000000-0005-0000-0000-00004EAF0000}"/>
    <cellStyle name="Note 6 21 5 2 3" xfId="17273" xr:uid="{00000000-0005-0000-0000-00004FAF0000}"/>
    <cellStyle name="Note 6 21 5 2 3 2" xfId="34708" xr:uid="{00000000-0005-0000-0000-000050AF0000}"/>
    <cellStyle name="Note 6 21 5 2 3 3" xfId="49161" xr:uid="{00000000-0005-0000-0000-000051AF0000}"/>
    <cellStyle name="Note 6 21 5 2 4" xfId="23018" xr:uid="{00000000-0005-0000-0000-000052AF0000}"/>
    <cellStyle name="Note 6 21 5 2 5" xfId="37471" xr:uid="{00000000-0005-0000-0000-000053AF0000}"/>
    <cellStyle name="Note 6 21 5 3" xfId="8044" xr:uid="{00000000-0005-0000-0000-000054AF0000}"/>
    <cellStyle name="Note 6 21 5 3 2" xfId="25479" xr:uid="{00000000-0005-0000-0000-000055AF0000}"/>
    <cellStyle name="Note 6 21 5 3 3" xfId="39932" xr:uid="{00000000-0005-0000-0000-000056AF0000}"/>
    <cellStyle name="Note 6 21 5 4" xfId="10485" xr:uid="{00000000-0005-0000-0000-000057AF0000}"/>
    <cellStyle name="Note 6 21 5 4 2" xfId="27920" xr:uid="{00000000-0005-0000-0000-000058AF0000}"/>
    <cellStyle name="Note 6 21 5 4 3" xfId="42373" xr:uid="{00000000-0005-0000-0000-000059AF0000}"/>
    <cellStyle name="Note 6 21 5 5" xfId="12905" xr:uid="{00000000-0005-0000-0000-00005AAF0000}"/>
    <cellStyle name="Note 6 21 5 5 2" xfId="30340" xr:uid="{00000000-0005-0000-0000-00005BAF0000}"/>
    <cellStyle name="Note 6 21 5 5 3" xfId="44793" xr:uid="{00000000-0005-0000-0000-00005CAF0000}"/>
    <cellStyle name="Note 6 21 5 6" xfId="19912" xr:uid="{00000000-0005-0000-0000-00005DAF0000}"/>
    <cellStyle name="Note 6 21 6" xfId="3072" xr:uid="{00000000-0005-0000-0000-00005EAF0000}"/>
    <cellStyle name="Note 6 21 6 2" xfId="5583" xr:uid="{00000000-0005-0000-0000-00005FAF0000}"/>
    <cellStyle name="Note 6 21 6 2 2" xfId="14813" xr:uid="{00000000-0005-0000-0000-000060AF0000}"/>
    <cellStyle name="Note 6 21 6 2 2 2" xfId="32248" xr:uid="{00000000-0005-0000-0000-000061AF0000}"/>
    <cellStyle name="Note 6 21 6 2 2 3" xfId="46701" xr:uid="{00000000-0005-0000-0000-000062AF0000}"/>
    <cellStyle name="Note 6 21 6 2 3" xfId="17274" xr:uid="{00000000-0005-0000-0000-000063AF0000}"/>
    <cellStyle name="Note 6 21 6 2 3 2" xfId="34709" xr:uid="{00000000-0005-0000-0000-000064AF0000}"/>
    <cellStyle name="Note 6 21 6 2 3 3" xfId="49162" xr:uid="{00000000-0005-0000-0000-000065AF0000}"/>
    <cellStyle name="Note 6 21 6 2 4" xfId="23019" xr:uid="{00000000-0005-0000-0000-000066AF0000}"/>
    <cellStyle name="Note 6 21 6 2 5" xfId="37472" xr:uid="{00000000-0005-0000-0000-000067AF0000}"/>
    <cellStyle name="Note 6 21 6 3" xfId="8045" xr:uid="{00000000-0005-0000-0000-000068AF0000}"/>
    <cellStyle name="Note 6 21 6 3 2" xfId="25480" xr:uid="{00000000-0005-0000-0000-000069AF0000}"/>
    <cellStyle name="Note 6 21 6 3 3" xfId="39933" xr:uid="{00000000-0005-0000-0000-00006AAF0000}"/>
    <cellStyle name="Note 6 21 6 4" xfId="10486" xr:uid="{00000000-0005-0000-0000-00006BAF0000}"/>
    <cellStyle name="Note 6 21 6 4 2" xfId="27921" xr:uid="{00000000-0005-0000-0000-00006CAF0000}"/>
    <cellStyle name="Note 6 21 6 4 3" xfId="42374" xr:uid="{00000000-0005-0000-0000-00006DAF0000}"/>
    <cellStyle name="Note 6 21 6 5" xfId="12906" xr:uid="{00000000-0005-0000-0000-00006EAF0000}"/>
    <cellStyle name="Note 6 21 6 5 2" xfId="30341" xr:uid="{00000000-0005-0000-0000-00006FAF0000}"/>
    <cellStyle name="Note 6 21 6 5 3" xfId="44794" xr:uid="{00000000-0005-0000-0000-000070AF0000}"/>
    <cellStyle name="Note 6 21 6 6" xfId="19913" xr:uid="{00000000-0005-0000-0000-000071AF0000}"/>
    <cellStyle name="Note 6 21 7" xfId="3073" xr:uid="{00000000-0005-0000-0000-000072AF0000}"/>
    <cellStyle name="Note 6 21 7 2" xfId="5584" xr:uid="{00000000-0005-0000-0000-000073AF0000}"/>
    <cellStyle name="Note 6 21 7 2 2" xfId="23020" xr:uid="{00000000-0005-0000-0000-000074AF0000}"/>
    <cellStyle name="Note 6 21 7 2 3" xfId="37473" xr:uid="{00000000-0005-0000-0000-000075AF0000}"/>
    <cellStyle name="Note 6 21 7 3" xfId="8046" xr:uid="{00000000-0005-0000-0000-000076AF0000}"/>
    <cellStyle name="Note 6 21 7 3 2" xfId="25481" xr:uid="{00000000-0005-0000-0000-000077AF0000}"/>
    <cellStyle name="Note 6 21 7 3 3" xfId="39934" xr:uid="{00000000-0005-0000-0000-000078AF0000}"/>
    <cellStyle name="Note 6 21 7 4" xfId="10487" xr:uid="{00000000-0005-0000-0000-000079AF0000}"/>
    <cellStyle name="Note 6 21 7 4 2" xfId="27922" xr:uid="{00000000-0005-0000-0000-00007AAF0000}"/>
    <cellStyle name="Note 6 21 7 4 3" xfId="42375" xr:uid="{00000000-0005-0000-0000-00007BAF0000}"/>
    <cellStyle name="Note 6 21 7 5" xfId="12907" xr:uid="{00000000-0005-0000-0000-00007CAF0000}"/>
    <cellStyle name="Note 6 21 7 5 2" xfId="30342" xr:uid="{00000000-0005-0000-0000-00007DAF0000}"/>
    <cellStyle name="Note 6 21 7 5 3" xfId="44795" xr:uid="{00000000-0005-0000-0000-00007EAF0000}"/>
    <cellStyle name="Note 6 21 7 6" xfId="15538" xr:uid="{00000000-0005-0000-0000-00007FAF0000}"/>
    <cellStyle name="Note 6 21 7 6 2" xfId="32973" xr:uid="{00000000-0005-0000-0000-000080AF0000}"/>
    <cellStyle name="Note 6 21 7 6 3" xfId="47426" xr:uid="{00000000-0005-0000-0000-000081AF0000}"/>
    <cellStyle name="Note 6 21 7 7" xfId="19914" xr:uid="{00000000-0005-0000-0000-000082AF0000}"/>
    <cellStyle name="Note 6 21 7 8" xfId="20700" xr:uid="{00000000-0005-0000-0000-000083AF0000}"/>
    <cellStyle name="Note 6 21 8" xfId="5569" xr:uid="{00000000-0005-0000-0000-000084AF0000}"/>
    <cellStyle name="Note 6 21 8 2" xfId="14802" xr:uid="{00000000-0005-0000-0000-000085AF0000}"/>
    <cellStyle name="Note 6 21 8 2 2" xfId="32237" xr:uid="{00000000-0005-0000-0000-000086AF0000}"/>
    <cellStyle name="Note 6 21 8 2 3" xfId="46690" xr:uid="{00000000-0005-0000-0000-000087AF0000}"/>
    <cellStyle name="Note 6 21 8 3" xfId="17263" xr:uid="{00000000-0005-0000-0000-000088AF0000}"/>
    <cellStyle name="Note 6 21 8 3 2" xfId="34698" xr:uid="{00000000-0005-0000-0000-000089AF0000}"/>
    <cellStyle name="Note 6 21 8 3 3" xfId="49151" xr:uid="{00000000-0005-0000-0000-00008AAF0000}"/>
    <cellStyle name="Note 6 21 8 4" xfId="23005" xr:uid="{00000000-0005-0000-0000-00008BAF0000}"/>
    <cellStyle name="Note 6 21 8 5" xfId="37458" xr:uid="{00000000-0005-0000-0000-00008CAF0000}"/>
    <cellStyle name="Note 6 21 9" xfId="8031" xr:uid="{00000000-0005-0000-0000-00008DAF0000}"/>
    <cellStyle name="Note 6 21 9 2" xfId="25466" xr:uid="{00000000-0005-0000-0000-00008EAF0000}"/>
    <cellStyle name="Note 6 21 9 3" xfId="39919" xr:uid="{00000000-0005-0000-0000-00008FAF0000}"/>
    <cellStyle name="Note 6 22" xfId="3074" xr:uid="{00000000-0005-0000-0000-000090AF0000}"/>
    <cellStyle name="Note 6 22 10" xfId="10488" xr:uid="{00000000-0005-0000-0000-000091AF0000}"/>
    <cellStyle name="Note 6 22 10 2" xfId="27923" xr:uid="{00000000-0005-0000-0000-000092AF0000}"/>
    <cellStyle name="Note 6 22 10 3" xfId="42376" xr:uid="{00000000-0005-0000-0000-000093AF0000}"/>
    <cellStyle name="Note 6 22 11" xfId="12908" xr:uid="{00000000-0005-0000-0000-000094AF0000}"/>
    <cellStyle name="Note 6 22 11 2" xfId="30343" xr:uid="{00000000-0005-0000-0000-000095AF0000}"/>
    <cellStyle name="Note 6 22 11 3" xfId="44796" xr:uid="{00000000-0005-0000-0000-000096AF0000}"/>
    <cellStyle name="Note 6 22 12" xfId="19915" xr:uid="{00000000-0005-0000-0000-000097AF0000}"/>
    <cellStyle name="Note 6 22 2" xfId="3075" xr:uid="{00000000-0005-0000-0000-000098AF0000}"/>
    <cellStyle name="Note 6 22 2 2" xfId="3076" xr:uid="{00000000-0005-0000-0000-000099AF0000}"/>
    <cellStyle name="Note 6 22 2 2 2" xfId="5587" xr:uid="{00000000-0005-0000-0000-00009AAF0000}"/>
    <cellStyle name="Note 6 22 2 2 2 2" xfId="14816" xr:uid="{00000000-0005-0000-0000-00009BAF0000}"/>
    <cellStyle name="Note 6 22 2 2 2 2 2" xfId="32251" xr:uid="{00000000-0005-0000-0000-00009CAF0000}"/>
    <cellStyle name="Note 6 22 2 2 2 2 3" xfId="46704" xr:uid="{00000000-0005-0000-0000-00009DAF0000}"/>
    <cellStyle name="Note 6 22 2 2 2 3" xfId="17277" xr:uid="{00000000-0005-0000-0000-00009EAF0000}"/>
    <cellStyle name="Note 6 22 2 2 2 3 2" xfId="34712" xr:uid="{00000000-0005-0000-0000-00009FAF0000}"/>
    <cellStyle name="Note 6 22 2 2 2 3 3" xfId="49165" xr:uid="{00000000-0005-0000-0000-0000A0AF0000}"/>
    <cellStyle name="Note 6 22 2 2 2 4" xfId="23023" xr:uid="{00000000-0005-0000-0000-0000A1AF0000}"/>
    <cellStyle name="Note 6 22 2 2 2 5" xfId="37476" xr:uid="{00000000-0005-0000-0000-0000A2AF0000}"/>
    <cellStyle name="Note 6 22 2 2 3" xfId="8049" xr:uid="{00000000-0005-0000-0000-0000A3AF0000}"/>
    <cellStyle name="Note 6 22 2 2 3 2" xfId="25484" xr:uid="{00000000-0005-0000-0000-0000A4AF0000}"/>
    <cellStyle name="Note 6 22 2 2 3 3" xfId="39937" xr:uid="{00000000-0005-0000-0000-0000A5AF0000}"/>
    <cellStyle name="Note 6 22 2 2 4" xfId="10490" xr:uid="{00000000-0005-0000-0000-0000A6AF0000}"/>
    <cellStyle name="Note 6 22 2 2 4 2" xfId="27925" xr:uid="{00000000-0005-0000-0000-0000A7AF0000}"/>
    <cellStyle name="Note 6 22 2 2 4 3" xfId="42378" xr:uid="{00000000-0005-0000-0000-0000A8AF0000}"/>
    <cellStyle name="Note 6 22 2 2 5" xfId="12910" xr:uid="{00000000-0005-0000-0000-0000A9AF0000}"/>
    <cellStyle name="Note 6 22 2 2 5 2" xfId="30345" xr:uid="{00000000-0005-0000-0000-0000AAAF0000}"/>
    <cellStyle name="Note 6 22 2 2 5 3" xfId="44798" xr:uid="{00000000-0005-0000-0000-0000ABAF0000}"/>
    <cellStyle name="Note 6 22 2 2 6" xfId="19917" xr:uid="{00000000-0005-0000-0000-0000ACAF0000}"/>
    <cellStyle name="Note 6 22 2 3" xfId="3077" xr:uid="{00000000-0005-0000-0000-0000ADAF0000}"/>
    <cellStyle name="Note 6 22 2 3 2" xfId="5588" xr:uid="{00000000-0005-0000-0000-0000AEAF0000}"/>
    <cellStyle name="Note 6 22 2 3 2 2" xfId="14817" xr:uid="{00000000-0005-0000-0000-0000AFAF0000}"/>
    <cellStyle name="Note 6 22 2 3 2 2 2" xfId="32252" xr:uid="{00000000-0005-0000-0000-0000B0AF0000}"/>
    <cellStyle name="Note 6 22 2 3 2 2 3" xfId="46705" xr:uid="{00000000-0005-0000-0000-0000B1AF0000}"/>
    <cellStyle name="Note 6 22 2 3 2 3" xfId="17278" xr:uid="{00000000-0005-0000-0000-0000B2AF0000}"/>
    <cellStyle name="Note 6 22 2 3 2 3 2" xfId="34713" xr:uid="{00000000-0005-0000-0000-0000B3AF0000}"/>
    <cellStyle name="Note 6 22 2 3 2 3 3" xfId="49166" xr:uid="{00000000-0005-0000-0000-0000B4AF0000}"/>
    <cellStyle name="Note 6 22 2 3 2 4" xfId="23024" xr:uid="{00000000-0005-0000-0000-0000B5AF0000}"/>
    <cellStyle name="Note 6 22 2 3 2 5" xfId="37477" xr:uid="{00000000-0005-0000-0000-0000B6AF0000}"/>
    <cellStyle name="Note 6 22 2 3 3" xfId="8050" xr:uid="{00000000-0005-0000-0000-0000B7AF0000}"/>
    <cellStyle name="Note 6 22 2 3 3 2" xfId="25485" xr:uid="{00000000-0005-0000-0000-0000B8AF0000}"/>
    <cellStyle name="Note 6 22 2 3 3 3" xfId="39938" xr:uid="{00000000-0005-0000-0000-0000B9AF0000}"/>
    <cellStyle name="Note 6 22 2 3 4" xfId="10491" xr:uid="{00000000-0005-0000-0000-0000BAAF0000}"/>
    <cellStyle name="Note 6 22 2 3 4 2" xfId="27926" xr:uid="{00000000-0005-0000-0000-0000BBAF0000}"/>
    <cellStyle name="Note 6 22 2 3 4 3" xfId="42379" xr:uid="{00000000-0005-0000-0000-0000BCAF0000}"/>
    <cellStyle name="Note 6 22 2 3 5" xfId="12911" xr:uid="{00000000-0005-0000-0000-0000BDAF0000}"/>
    <cellStyle name="Note 6 22 2 3 5 2" xfId="30346" xr:uid="{00000000-0005-0000-0000-0000BEAF0000}"/>
    <cellStyle name="Note 6 22 2 3 5 3" xfId="44799" xr:uid="{00000000-0005-0000-0000-0000BFAF0000}"/>
    <cellStyle name="Note 6 22 2 3 6" xfId="19918" xr:uid="{00000000-0005-0000-0000-0000C0AF0000}"/>
    <cellStyle name="Note 6 22 2 4" xfId="3078" xr:uid="{00000000-0005-0000-0000-0000C1AF0000}"/>
    <cellStyle name="Note 6 22 2 4 2" xfId="5589" xr:uid="{00000000-0005-0000-0000-0000C2AF0000}"/>
    <cellStyle name="Note 6 22 2 4 2 2" xfId="23025" xr:uid="{00000000-0005-0000-0000-0000C3AF0000}"/>
    <cellStyle name="Note 6 22 2 4 2 3" xfId="37478" xr:uid="{00000000-0005-0000-0000-0000C4AF0000}"/>
    <cellStyle name="Note 6 22 2 4 3" xfId="8051" xr:uid="{00000000-0005-0000-0000-0000C5AF0000}"/>
    <cellStyle name="Note 6 22 2 4 3 2" xfId="25486" xr:uid="{00000000-0005-0000-0000-0000C6AF0000}"/>
    <cellStyle name="Note 6 22 2 4 3 3" xfId="39939" xr:uid="{00000000-0005-0000-0000-0000C7AF0000}"/>
    <cellStyle name="Note 6 22 2 4 4" xfId="10492" xr:uid="{00000000-0005-0000-0000-0000C8AF0000}"/>
    <cellStyle name="Note 6 22 2 4 4 2" xfId="27927" xr:uid="{00000000-0005-0000-0000-0000C9AF0000}"/>
    <cellStyle name="Note 6 22 2 4 4 3" xfId="42380" xr:uid="{00000000-0005-0000-0000-0000CAAF0000}"/>
    <cellStyle name="Note 6 22 2 4 5" xfId="12912" xr:uid="{00000000-0005-0000-0000-0000CBAF0000}"/>
    <cellStyle name="Note 6 22 2 4 5 2" xfId="30347" xr:uid="{00000000-0005-0000-0000-0000CCAF0000}"/>
    <cellStyle name="Note 6 22 2 4 5 3" xfId="44800" xr:uid="{00000000-0005-0000-0000-0000CDAF0000}"/>
    <cellStyle name="Note 6 22 2 4 6" xfId="15539" xr:uid="{00000000-0005-0000-0000-0000CEAF0000}"/>
    <cellStyle name="Note 6 22 2 4 6 2" xfId="32974" xr:uid="{00000000-0005-0000-0000-0000CFAF0000}"/>
    <cellStyle name="Note 6 22 2 4 6 3" xfId="47427" xr:uid="{00000000-0005-0000-0000-0000D0AF0000}"/>
    <cellStyle name="Note 6 22 2 4 7" xfId="19919" xr:uid="{00000000-0005-0000-0000-0000D1AF0000}"/>
    <cellStyle name="Note 6 22 2 4 8" xfId="20701" xr:uid="{00000000-0005-0000-0000-0000D2AF0000}"/>
    <cellStyle name="Note 6 22 2 5" xfId="5586" xr:uid="{00000000-0005-0000-0000-0000D3AF0000}"/>
    <cellStyle name="Note 6 22 2 5 2" xfId="14815" xr:uid="{00000000-0005-0000-0000-0000D4AF0000}"/>
    <cellStyle name="Note 6 22 2 5 2 2" xfId="32250" xr:uid="{00000000-0005-0000-0000-0000D5AF0000}"/>
    <cellStyle name="Note 6 22 2 5 2 3" xfId="46703" xr:uid="{00000000-0005-0000-0000-0000D6AF0000}"/>
    <cellStyle name="Note 6 22 2 5 3" xfId="17276" xr:uid="{00000000-0005-0000-0000-0000D7AF0000}"/>
    <cellStyle name="Note 6 22 2 5 3 2" xfId="34711" xr:uid="{00000000-0005-0000-0000-0000D8AF0000}"/>
    <cellStyle name="Note 6 22 2 5 3 3" xfId="49164" xr:uid="{00000000-0005-0000-0000-0000D9AF0000}"/>
    <cellStyle name="Note 6 22 2 5 4" xfId="23022" xr:uid="{00000000-0005-0000-0000-0000DAAF0000}"/>
    <cellStyle name="Note 6 22 2 5 5" xfId="37475" xr:uid="{00000000-0005-0000-0000-0000DBAF0000}"/>
    <cellStyle name="Note 6 22 2 6" xfId="8048" xr:uid="{00000000-0005-0000-0000-0000DCAF0000}"/>
    <cellStyle name="Note 6 22 2 6 2" xfId="25483" xr:uid="{00000000-0005-0000-0000-0000DDAF0000}"/>
    <cellStyle name="Note 6 22 2 6 3" xfId="39936" xr:uid="{00000000-0005-0000-0000-0000DEAF0000}"/>
    <cellStyle name="Note 6 22 2 7" xfId="10489" xr:uid="{00000000-0005-0000-0000-0000DFAF0000}"/>
    <cellStyle name="Note 6 22 2 7 2" xfId="27924" xr:uid="{00000000-0005-0000-0000-0000E0AF0000}"/>
    <cellStyle name="Note 6 22 2 7 3" xfId="42377" xr:uid="{00000000-0005-0000-0000-0000E1AF0000}"/>
    <cellStyle name="Note 6 22 2 8" xfId="12909" xr:uid="{00000000-0005-0000-0000-0000E2AF0000}"/>
    <cellStyle name="Note 6 22 2 8 2" xfId="30344" xr:uid="{00000000-0005-0000-0000-0000E3AF0000}"/>
    <cellStyle name="Note 6 22 2 8 3" xfId="44797" xr:uid="{00000000-0005-0000-0000-0000E4AF0000}"/>
    <cellStyle name="Note 6 22 2 9" xfId="19916" xr:uid="{00000000-0005-0000-0000-0000E5AF0000}"/>
    <cellStyle name="Note 6 22 3" xfId="3079" xr:uid="{00000000-0005-0000-0000-0000E6AF0000}"/>
    <cellStyle name="Note 6 22 3 2" xfId="3080" xr:uid="{00000000-0005-0000-0000-0000E7AF0000}"/>
    <cellStyle name="Note 6 22 3 2 2" xfId="5591" xr:uid="{00000000-0005-0000-0000-0000E8AF0000}"/>
    <cellStyle name="Note 6 22 3 2 2 2" xfId="14819" xr:uid="{00000000-0005-0000-0000-0000E9AF0000}"/>
    <cellStyle name="Note 6 22 3 2 2 2 2" xfId="32254" xr:uid="{00000000-0005-0000-0000-0000EAAF0000}"/>
    <cellStyle name="Note 6 22 3 2 2 2 3" xfId="46707" xr:uid="{00000000-0005-0000-0000-0000EBAF0000}"/>
    <cellStyle name="Note 6 22 3 2 2 3" xfId="17280" xr:uid="{00000000-0005-0000-0000-0000ECAF0000}"/>
    <cellStyle name="Note 6 22 3 2 2 3 2" xfId="34715" xr:uid="{00000000-0005-0000-0000-0000EDAF0000}"/>
    <cellStyle name="Note 6 22 3 2 2 3 3" xfId="49168" xr:uid="{00000000-0005-0000-0000-0000EEAF0000}"/>
    <cellStyle name="Note 6 22 3 2 2 4" xfId="23027" xr:uid="{00000000-0005-0000-0000-0000EFAF0000}"/>
    <cellStyle name="Note 6 22 3 2 2 5" xfId="37480" xr:uid="{00000000-0005-0000-0000-0000F0AF0000}"/>
    <cellStyle name="Note 6 22 3 2 3" xfId="8053" xr:uid="{00000000-0005-0000-0000-0000F1AF0000}"/>
    <cellStyle name="Note 6 22 3 2 3 2" xfId="25488" xr:uid="{00000000-0005-0000-0000-0000F2AF0000}"/>
    <cellStyle name="Note 6 22 3 2 3 3" xfId="39941" xr:uid="{00000000-0005-0000-0000-0000F3AF0000}"/>
    <cellStyle name="Note 6 22 3 2 4" xfId="10494" xr:uid="{00000000-0005-0000-0000-0000F4AF0000}"/>
    <cellStyle name="Note 6 22 3 2 4 2" xfId="27929" xr:uid="{00000000-0005-0000-0000-0000F5AF0000}"/>
    <cellStyle name="Note 6 22 3 2 4 3" xfId="42382" xr:uid="{00000000-0005-0000-0000-0000F6AF0000}"/>
    <cellStyle name="Note 6 22 3 2 5" xfId="12914" xr:uid="{00000000-0005-0000-0000-0000F7AF0000}"/>
    <cellStyle name="Note 6 22 3 2 5 2" xfId="30349" xr:uid="{00000000-0005-0000-0000-0000F8AF0000}"/>
    <cellStyle name="Note 6 22 3 2 5 3" xfId="44802" xr:uid="{00000000-0005-0000-0000-0000F9AF0000}"/>
    <cellStyle name="Note 6 22 3 2 6" xfId="19921" xr:uid="{00000000-0005-0000-0000-0000FAAF0000}"/>
    <cellStyle name="Note 6 22 3 3" xfId="3081" xr:uid="{00000000-0005-0000-0000-0000FBAF0000}"/>
    <cellStyle name="Note 6 22 3 3 2" xfId="5592" xr:uid="{00000000-0005-0000-0000-0000FCAF0000}"/>
    <cellStyle name="Note 6 22 3 3 2 2" xfId="14820" xr:uid="{00000000-0005-0000-0000-0000FDAF0000}"/>
    <cellStyle name="Note 6 22 3 3 2 2 2" xfId="32255" xr:uid="{00000000-0005-0000-0000-0000FEAF0000}"/>
    <cellStyle name="Note 6 22 3 3 2 2 3" xfId="46708" xr:uid="{00000000-0005-0000-0000-0000FFAF0000}"/>
    <cellStyle name="Note 6 22 3 3 2 3" xfId="17281" xr:uid="{00000000-0005-0000-0000-000000B00000}"/>
    <cellStyle name="Note 6 22 3 3 2 3 2" xfId="34716" xr:uid="{00000000-0005-0000-0000-000001B00000}"/>
    <cellStyle name="Note 6 22 3 3 2 3 3" xfId="49169" xr:uid="{00000000-0005-0000-0000-000002B00000}"/>
    <cellStyle name="Note 6 22 3 3 2 4" xfId="23028" xr:uid="{00000000-0005-0000-0000-000003B00000}"/>
    <cellStyle name="Note 6 22 3 3 2 5" xfId="37481" xr:uid="{00000000-0005-0000-0000-000004B00000}"/>
    <cellStyle name="Note 6 22 3 3 3" xfId="8054" xr:uid="{00000000-0005-0000-0000-000005B00000}"/>
    <cellStyle name="Note 6 22 3 3 3 2" xfId="25489" xr:uid="{00000000-0005-0000-0000-000006B00000}"/>
    <cellStyle name="Note 6 22 3 3 3 3" xfId="39942" xr:uid="{00000000-0005-0000-0000-000007B00000}"/>
    <cellStyle name="Note 6 22 3 3 4" xfId="10495" xr:uid="{00000000-0005-0000-0000-000008B00000}"/>
    <cellStyle name="Note 6 22 3 3 4 2" xfId="27930" xr:uid="{00000000-0005-0000-0000-000009B00000}"/>
    <cellStyle name="Note 6 22 3 3 4 3" xfId="42383" xr:uid="{00000000-0005-0000-0000-00000AB00000}"/>
    <cellStyle name="Note 6 22 3 3 5" xfId="12915" xr:uid="{00000000-0005-0000-0000-00000BB00000}"/>
    <cellStyle name="Note 6 22 3 3 5 2" xfId="30350" xr:uid="{00000000-0005-0000-0000-00000CB00000}"/>
    <cellStyle name="Note 6 22 3 3 5 3" xfId="44803" xr:uid="{00000000-0005-0000-0000-00000DB00000}"/>
    <cellStyle name="Note 6 22 3 3 6" xfId="19922" xr:uid="{00000000-0005-0000-0000-00000EB00000}"/>
    <cellStyle name="Note 6 22 3 4" xfId="3082" xr:uid="{00000000-0005-0000-0000-00000FB00000}"/>
    <cellStyle name="Note 6 22 3 4 2" xfId="5593" xr:uid="{00000000-0005-0000-0000-000010B00000}"/>
    <cellStyle name="Note 6 22 3 4 2 2" xfId="23029" xr:uid="{00000000-0005-0000-0000-000011B00000}"/>
    <cellStyle name="Note 6 22 3 4 2 3" xfId="37482" xr:uid="{00000000-0005-0000-0000-000012B00000}"/>
    <cellStyle name="Note 6 22 3 4 3" xfId="8055" xr:uid="{00000000-0005-0000-0000-000013B00000}"/>
    <cellStyle name="Note 6 22 3 4 3 2" xfId="25490" xr:uid="{00000000-0005-0000-0000-000014B00000}"/>
    <cellStyle name="Note 6 22 3 4 3 3" xfId="39943" xr:uid="{00000000-0005-0000-0000-000015B00000}"/>
    <cellStyle name="Note 6 22 3 4 4" xfId="10496" xr:uid="{00000000-0005-0000-0000-000016B00000}"/>
    <cellStyle name="Note 6 22 3 4 4 2" xfId="27931" xr:uid="{00000000-0005-0000-0000-000017B00000}"/>
    <cellStyle name="Note 6 22 3 4 4 3" xfId="42384" xr:uid="{00000000-0005-0000-0000-000018B00000}"/>
    <cellStyle name="Note 6 22 3 4 5" xfId="12916" xr:uid="{00000000-0005-0000-0000-000019B00000}"/>
    <cellStyle name="Note 6 22 3 4 5 2" xfId="30351" xr:uid="{00000000-0005-0000-0000-00001AB00000}"/>
    <cellStyle name="Note 6 22 3 4 5 3" xfId="44804" xr:uid="{00000000-0005-0000-0000-00001BB00000}"/>
    <cellStyle name="Note 6 22 3 4 6" xfId="15540" xr:uid="{00000000-0005-0000-0000-00001CB00000}"/>
    <cellStyle name="Note 6 22 3 4 6 2" xfId="32975" xr:uid="{00000000-0005-0000-0000-00001DB00000}"/>
    <cellStyle name="Note 6 22 3 4 6 3" xfId="47428" xr:uid="{00000000-0005-0000-0000-00001EB00000}"/>
    <cellStyle name="Note 6 22 3 4 7" xfId="19923" xr:uid="{00000000-0005-0000-0000-00001FB00000}"/>
    <cellStyle name="Note 6 22 3 4 8" xfId="20702" xr:uid="{00000000-0005-0000-0000-000020B00000}"/>
    <cellStyle name="Note 6 22 3 5" xfId="5590" xr:uid="{00000000-0005-0000-0000-000021B00000}"/>
    <cellStyle name="Note 6 22 3 5 2" xfId="14818" xr:uid="{00000000-0005-0000-0000-000022B00000}"/>
    <cellStyle name="Note 6 22 3 5 2 2" xfId="32253" xr:uid="{00000000-0005-0000-0000-000023B00000}"/>
    <cellStyle name="Note 6 22 3 5 2 3" xfId="46706" xr:uid="{00000000-0005-0000-0000-000024B00000}"/>
    <cellStyle name="Note 6 22 3 5 3" xfId="17279" xr:uid="{00000000-0005-0000-0000-000025B00000}"/>
    <cellStyle name="Note 6 22 3 5 3 2" xfId="34714" xr:uid="{00000000-0005-0000-0000-000026B00000}"/>
    <cellStyle name="Note 6 22 3 5 3 3" xfId="49167" xr:uid="{00000000-0005-0000-0000-000027B00000}"/>
    <cellStyle name="Note 6 22 3 5 4" xfId="23026" xr:uid="{00000000-0005-0000-0000-000028B00000}"/>
    <cellStyle name="Note 6 22 3 5 5" xfId="37479" xr:uid="{00000000-0005-0000-0000-000029B00000}"/>
    <cellStyle name="Note 6 22 3 6" xfId="8052" xr:uid="{00000000-0005-0000-0000-00002AB00000}"/>
    <cellStyle name="Note 6 22 3 6 2" xfId="25487" xr:uid="{00000000-0005-0000-0000-00002BB00000}"/>
    <cellStyle name="Note 6 22 3 6 3" xfId="39940" xr:uid="{00000000-0005-0000-0000-00002CB00000}"/>
    <cellStyle name="Note 6 22 3 7" xfId="10493" xr:uid="{00000000-0005-0000-0000-00002DB00000}"/>
    <cellStyle name="Note 6 22 3 7 2" xfId="27928" xr:uid="{00000000-0005-0000-0000-00002EB00000}"/>
    <cellStyle name="Note 6 22 3 7 3" xfId="42381" xr:uid="{00000000-0005-0000-0000-00002FB00000}"/>
    <cellStyle name="Note 6 22 3 8" xfId="12913" xr:uid="{00000000-0005-0000-0000-000030B00000}"/>
    <cellStyle name="Note 6 22 3 8 2" xfId="30348" xr:uid="{00000000-0005-0000-0000-000031B00000}"/>
    <cellStyle name="Note 6 22 3 8 3" xfId="44801" xr:uid="{00000000-0005-0000-0000-000032B00000}"/>
    <cellStyle name="Note 6 22 3 9" xfId="19920" xr:uid="{00000000-0005-0000-0000-000033B00000}"/>
    <cellStyle name="Note 6 22 4" xfId="3083" xr:uid="{00000000-0005-0000-0000-000034B00000}"/>
    <cellStyle name="Note 6 22 4 2" xfId="3084" xr:uid="{00000000-0005-0000-0000-000035B00000}"/>
    <cellStyle name="Note 6 22 4 2 2" xfId="5595" xr:uid="{00000000-0005-0000-0000-000036B00000}"/>
    <cellStyle name="Note 6 22 4 2 2 2" xfId="14822" xr:uid="{00000000-0005-0000-0000-000037B00000}"/>
    <cellStyle name="Note 6 22 4 2 2 2 2" xfId="32257" xr:uid="{00000000-0005-0000-0000-000038B00000}"/>
    <cellStyle name="Note 6 22 4 2 2 2 3" xfId="46710" xr:uid="{00000000-0005-0000-0000-000039B00000}"/>
    <cellStyle name="Note 6 22 4 2 2 3" xfId="17283" xr:uid="{00000000-0005-0000-0000-00003AB00000}"/>
    <cellStyle name="Note 6 22 4 2 2 3 2" xfId="34718" xr:uid="{00000000-0005-0000-0000-00003BB00000}"/>
    <cellStyle name="Note 6 22 4 2 2 3 3" xfId="49171" xr:uid="{00000000-0005-0000-0000-00003CB00000}"/>
    <cellStyle name="Note 6 22 4 2 2 4" xfId="23031" xr:uid="{00000000-0005-0000-0000-00003DB00000}"/>
    <cellStyle name="Note 6 22 4 2 2 5" xfId="37484" xr:uid="{00000000-0005-0000-0000-00003EB00000}"/>
    <cellStyle name="Note 6 22 4 2 3" xfId="8057" xr:uid="{00000000-0005-0000-0000-00003FB00000}"/>
    <cellStyle name="Note 6 22 4 2 3 2" xfId="25492" xr:uid="{00000000-0005-0000-0000-000040B00000}"/>
    <cellStyle name="Note 6 22 4 2 3 3" xfId="39945" xr:uid="{00000000-0005-0000-0000-000041B00000}"/>
    <cellStyle name="Note 6 22 4 2 4" xfId="10498" xr:uid="{00000000-0005-0000-0000-000042B00000}"/>
    <cellStyle name="Note 6 22 4 2 4 2" xfId="27933" xr:uid="{00000000-0005-0000-0000-000043B00000}"/>
    <cellStyle name="Note 6 22 4 2 4 3" xfId="42386" xr:uid="{00000000-0005-0000-0000-000044B00000}"/>
    <cellStyle name="Note 6 22 4 2 5" xfId="12918" xr:uid="{00000000-0005-0000-0000-000045B00000}"/>
    <cellStyle name="Note 6 22 4 2 5 2" xfId="30353" xr:uid="{00000000-0005-0000-0000-000046B00000}"/>
    <cellStyle name="Note 6 22 4 2 5 3" xfId="44806" xr:uid="{00000000-0005-0000-0000-000047B00000}"/>
    <cellStyle name="Note 6 22 4 2 6" xfId="19925" xr:uid="{00000000-0005-0000-0000-000048B00000}"/>
    <cellStyle name="Note 6 22 4 3" xfId="3085" xr:uid="{00000000-0005-0000-0000-000049B00000}"/>
    <cellStyle name="Note 6 22 4 3 2" xfId="5596" xr:uid="{00000000-0005-0000-0000-00004AB00000}"/>
    <cellStyle name="Note 6 22 4 3 2 2" xfId="14823" xr:uid="{00000000-0005-0000-0000-00004BB00000}"/>
    <cellStyle name="Note 6 22 4 3 2 2 2" xfId="32258" xr:uid="{00000000-0005-0000-0000-00004CB00000}"/>
    <cellStyle name="Note 6 22 4 3 2 2 3" xfId="46711" xr:uid="{00000000-0005-0000-0000-00004DB00000}"/>
    <cellStyle name="Note 6 22 4 3 2 3" xfId="17284" xr:uid="{00000000-0005-0000-0000-00004EB00000}"/>
    <cellStyle name="Note 6 22 4 3 2 3 2" xfId="34719" xr:uid="{00000000-0005-0000-0000-00004FB00000}"/>
    <cellStyle name="Note 6 22 4 3 2 3 3" xfId="49172" xr:uid="{00000000-0005-0000-0000-000050B00000}"/>
    <cellStyle name="Note 6 22 4 3 2 4" xfId="23032" xr:uid="{00000000-0005-0000-0000-000051B00000}"/>
    <cellStyle name="Note 6 22 4 3 2 5" xfId="37485" xr:uid="{00000000-0005-0000-0000-000052B00000}"/>
    <cellStyle name="Note 6 22 4 3 3" xfId="8058" xr:uid="{00000000-0005-0000-0000-000053B00000}"/>
    <cellStyle name="Note 6 22 4 3 3 2" xfId="25493" xr:uid="{00000000-0005-0000-0000-000054B00000}"/>
    <cellStyle name="Note 6 22 4 3 3 3" xfId="39946" xr:uid="{00000000-0005-0000-0000-000055B00000}"/>
    <cellStyle name="Note 6 22 4 3 4" xfId="10499" xr:uid="{00000000-0005-0000-0000-000056B00000}"/>
    <cellStyle name="Note 6 22 4 3 4 2" xfId="27934" xr:uid="{00000000-0005-0000-0000-000057B00000}"/>
    <cellStyle name="Note 6 22 4 3 4 3" xfId="42387" xr:uid="{00000000-0005-0000-0000-000058B00000}"/>
    <cellStyle name="Note 6 22 4 3 5" xfId="12919" xr:uid="{00000000-0005-0000-0000-000059B00000}"/>
    <cellStyle name="Note 6 22 4 3 5 2" xfId="30354" xr:uid="{00000000-0005-0000-0000-00005AB00000}"/>
    <cellStyle name="Note 6 22 4 3 5 3" xfId="44807" xr:uid="{00000000-0005-0000-0000-00005BB00000}"/>
    <cellStyle name="Note 6 22 4 3 6" xfId="19926" xr:uid="{00000000-0005-0000-0000-00005CB00000}"/>
    <cellStyle name="Note 6 22 4 4" xfId="3086" xr:uid="{00000000-0005-0000-0000-00005DB00000}"/>
    <cellStyle name="Note 6 22 4 4 2" xfId="5597" xr:uid="{00000000-0005-0000-0000-00005EB00000}"/>
    <cellStyle name="Note 6 22 4 4 2 2" xfId="23033" xr:uid="{00000000-0005-0000-0000-00005FB00000}"/>
    <cellStyle name="Note 6 22 4 4 2 3" xfId="37486" xr:uid="{00000000-0005-0000-0000-000060B00000}"/>
    <cellStyle name="Note 6 22 4 4 3" xfId="8059" xr:uid="{00000000-0005-0000-0000-000061B00000}"/>
    <cellStyle name="Note 6 22 4 4 3 2" xfId="25494" xr:uid="{00000000-0005-0000-0000-000062B00000}"/>
    <cellStyle name="Note 6 22 4 4 3 3" xfId="39947" xr:uid="{00000000-0005-0000-0000-000063B00000}"/>
    <cellStyle name="Note 6 22 4 4 4" xfId="10500" xr:uid="{00000000-0005-0000-0000-000064B00000}"/>
    <cellStyle name="Note 6 22 4 4 4 2" xfId="27935" xr:uid="{00000000-0005-0000-0000-000065B00000}"/>
    <cellStyle name="Note 6 22 4 4 4 3" xfId="42388" xr:uid="{00000000-0005-0000-0000-000066B00000}"/>
    <cellStyle name="Note 6 22 4 4 5" xfId="12920" xr:uid="{00000000-0005-0000-0000-000067B00000}"/>
    <cellStyle name="Note 6 22 4 4 5 2" xfId="30355" xr:uid="{00000000-0005-0000-0000-000068B00000}"/>
    <cellStyle name="Note 6 22 4 4 5 3" xfId="44808" xr:uid="{00000000-0005-0000-0000-000069B00000}"/>
    <cellStyle name="Note 6 22 4 4 6" xfId="15541" xr:uid="{00000000-0005-0000-0000-00006AB00000}"/>
    <cellStyle name="Note 6 22 4 4 6 2" xfId="32976" xr:uid="{00000000-0005-0000-0000-00006BB00000}"/>
    <cellStyle name="Note 6 22 4 4 6 3" xfId="47429" xr:uid="{00000000-0005-0000-0000-00006CB00000}"/>
    <cellStyle name="Note 6 22 4 4 7" xfId="19927" xr:uid="{00000000-0005-0000-0000-00006DB00000}"/>
    <cellStyle name="Note 6 22 4 4 8" xfId="20703" xr:uid="{00000000-0005-0000-0000-00006EB00000}"/>
    <cellStyle name="Note 6 22 4 5" xfId="5594" xr:uid="{00000000-0005-0000-0000-00006FB00000}"/>
    <cellStyle name="Note 6 22 4 5 2" xfId="14821" xr:uid="{00000000-0005-0000-0000-000070B00000}"/>
    <cellStyle name="Note 6 22 4 5 2 2" xfId="32256" xr:uid="{00000000-0005-0000-0000-000071B00000}"/>
    <cellStyle name="Note 6 22 4 5 2 3" xfId="46709" xr:uid="{00000000-0005-0000-0000-000072B00000}"/>
    <cellStyle name="Note 6 22 4 5 3" xfId="17282" xr:uid="{00000000-0005-0000-0000-000073B00000}"/>
    <cellStyle name="Note 6 22 4 5 3 2" xfId="34717" xr:uid="{00000000-0005-0000-0000-000074B00000}"/>
    <cellStyle name="Note 6 22 4 5 3 3" xfId="49170" xr:uid="{00000000-0005-0000-0000-000075B00000}"/>
    <cellStyle name="Note 6 22 4 5 4" xfId="23030" xr:uid="{00000000-0005-0000-0000-000076B00000}"/>
    <cellStyle name="Note 6 22 4 5 5" xfId="37483" xr:uid="{00000000-0005-0000-0000-000077B00000}"/>
    <cellStyle name="Note 6 22 4 6" xfId="8056" xr:uid="{00000000-0005-0000-0000-000078B00000}"/>
    <cellStyle name="Note 6 22 4 6 2" xfId="25491" xr:uid="{00000000-0005-0000-0000-000079B00000}"/>
    <cellStyle name="Note 6 22 4 6 3" xfId="39944" xr:uid="{00000000-0005-0000-0000-00007AB00000}"/>
    <cellStyle name="Note 6 22 4 7" xfId="10497" xr:uid="{00000000-0005-0000-0000-00007BB00000}"/>
    <cellStyle name="Note 6 22 4 7 2" xfId="27932" xr:uid="{00000000-0005-0000-0000-00007CB00000}"/>
    <cellStyle name="Note 6 22 4 7 3" xfId="42385" xr:uid="{00000000-0005-0000-0000-00007DB00000}"/>
    <cellStyle name="Note 6 22 4 8" xfId="12917" xr:uid="{00000000-0005-0000-0000-00007EB00000}"/>
    <cellStyle name="Note 6 22 4 8 2" xfId="30352" xr:uid="{00000000-0005-0000-0000-00007FB00000}"/>
    <cellStyle name="Note 6 22 4 8 3" xfId="44805" xr:uid="{00000000-0005-0000-0000-000080B00000}"/>
    <cellStyle name="Note 6 22 4 9" xfId="19924" xr:uid="{00000000-0005-0000-0000-000081B00000}"/>
    <cellStyle name="Note 6 22 5" xfId="3087" xr:uid="{00000000-0005-0000-0000-000082B00000}"/>
    <cellStyle name="Note 6 22 5 2" xfId="5598" xr:uid="{00000000-0005-0000-0000-000083B00000}"/>
    <cellStyle name="Note 6 22 5 2 2" xfId="14824" xr:uid="{00000000-0005-0000-0000-000084B00000}"/>
    <cellStyle name="Note 6 22 5 2 2 2" xfId="32259" xr:uid="{00000000-0005-0000-0000-000085B00000}"/>
    <cellStyle name="Note 6 22 5 2 2 3" xfId="46712" xr:uid="{00000000-0005-0000-0000-000086B00000}"/>
    <cellStyle name="Note 6 22 5 2 3" xfId="17285" xr:uid="{00000000-0005-0000-0000-000087B00000}"/>
    <cellStyle name="Note 6 22 5 2 3 2" xfId="34720" xr:uid="{00000000-0005-0000-0000-000088B00000}"/>
    <cellStyle name="Note 6 22 5 2 3 3" xfId="49173" xr:uid="{00000000-0005-0000-0000-000089B00000}"/>
    <cellStyle name="Note 6 22 5 2 4" xfId="23034" xr:uid="{00000000-0005-0000-0000-00008AB00000}"/>
    <cellStyle name="Note 6 22 5 2 5" xfId="37487" xr:uid="{00000000-0005-0000-0000-00008BB00000}"/>
    <cellStyle name="Note 6 22 5 3" xfId="8060" xr:uid="{00000000-0005-0000-0000-00008CB00000}"/>
    <cellStyle name="Note 6 22 5 3 2" xfId="25495" xr:uid="{00000000-0005-0000-0000-00008DB00000}"/>
    <cellStyle name="Note 6 22 5 3 3" xfId="39948" xr:uid="{00000000-0005-0000-0000-00008EB00000}"/>
    <cellStyle name="Note 6 22 5 4" xfId="10501" xr:uid="{00000000-0005-0000-0000-00008FB00000}"/>
    <cellStyle name="Note 6 22 5 4 2" xfId="27936" xr:uid="{00000000-0005-0000-0000-000090B00000}"/>
    <cellStyle name="Note 6 22 5 4 3" xfId="42389" xr:uid="{00000000-0005-0000-0000-000091B00000}"/>
    <cellStyle name="Note 6 22 5 5" xfId="12921" xr:uid="{00000000-0005-0000-0000-000092B00000}"/>
    <cellStyle name="Note 6 22 5 5 2" xfId="30356" xr:uid="{00000000-0005-0000-0000-000093B00000}"/>
    <cellStyle name="Note 6 22 5 5 3" xfId="44809" xr:uid="{00000000-0005-0000-0000-000094B00000}"/>
    <cellStyle name="Note 6 22 5 6" xfId="19928" xr:uid="{00000000-0005-0000-0000-000095B00000}"/>
    <cellStyle name="Note 6 22 6" xfId="3088" xr:uid="{00000000-0005-0000-0000-000096B00000}"/>
    <cellStyle name="Note 6 22 6 2" xfId="5599" xr:uid="{00000000-0005-0000-0000-000097B00000}"/>
    <cellStyle name="Note 6 22 6 2 2" xfId="14825" xr:uid="{00000000-0005-0000-0000-000098B00000}"/>
    <cellStyle name="Note 6 22 6 2 2 2" xfId="32260" xr:uid="{00000000-0005-0000-0000-000099B00000}"/>
    <cellStyle name="Note 6 22 6 2 2 3" xfId="46713" xr:uid="{00000000-0005-0000-0000-00009AB00000}"/>
    <cellStyle name="Note 6 22 6 2 3" xfId="17286" xr:uid="{00000000-0005-0000-0000-00009BB00000}"/>
    <cellStyle name="Note 6 22 6 2 3 2" xfId="34721" xr:uid="{00000000-0005-0000-0000-00009CB00000}"/>
    <cellStyle name="Note 6 22 6 2 3 3" xfId="49174" xr:uid="{00000000-0005-0000-0000-00009DB00000}"/>
    <cellStyle name="Note 6 22 6 2 4" xfId="23035" xr:uid="{00000000-0005-0000-0000-00009EB00000}"/>
    <cellStyle name="Note 6 22 6 2 5" xfId="37488" xr:uid="{00000000-0005-0000-0000-00009FB00000}"/>
    <cellStyle name="Note 6 22 6 3" xfId="8061" xr:uid="{00000000-0005-0000-0000-0000A0B00000}"/>
    <cellStyle name="Note 6 22 6 3 2" xfId="25496" xr:uid="{00000000-0005-0000-0000-0000A1B00000}"/>
    <cellStyle name="Note 6 22 6 3 3" xfId="39949" xr:uid="{00000000-0005-0000-0000-0000A2B00000}"/>
    <cellStyle name="Note 6 22 6 4" xfId="10502" xr:uid="{00000000-0005-0000-0000-0000A3B00000}"/>
    <cellStyle name="Note 6 22 6 4 2" xfId="27937" xr:uid="{00000000-0005-0000-0000-0000A4B00000}"/>
    <cellStyle name="Note 6 22 6 4 3" xfId="42390" xr:uid="{00000000-0005-0000-0000-0000A5B00000}"/>
    <cellStyle name="Note 6 22 6 5" xfId="12922" xr:uid="{00000000-0005-0000-0000-0000A6B00000}"/>
    <cellStyle name="Note 6 22 6 5 2" xfId="30357" xr:uid="{00000000-0005-0000-0000-0000A7B00000}"/>
    <cellStyle name="Note 6 22 6 5 3" xfId="44810" xr:uid="{00000000-0005-0000-0000-0000A8B00000}"/>
    <cellStyle name="Note 6 22 6 6" xfId="19929" xr:uid="{00000000-0005-0000-0000-0000A9B00000}"/>
    <cellStyle name="Note 6 22 7" xfId="3089" xr:uid="{00000000-0005-0000-0000-0000AAB00000}"/>
    <cellStyle name="Note 6 22 7 2" xfId="5600" xr:uid="{00000000-0005-0000-0000-0000ABB00000}"/>
    <cellStyle name="Note 6 22 7 2 2" xfId="23036" xr:uid="{00000000-0005-0000-0000-0000ACB00000}"/>
    <cellStyle name="Note 6 22 7 2 3" xfId="37489" xr:uid="{00000000-0005-0000-0000-0000ADB00000}"/>
    <cellStyle name="Note 6 22 7 3" xfId="8062" xr:uid="{00000000-0005-0000-0000-0000AEB00000}"/>
    <cellStyle name="Note 6 22 7 3 2" xfId="25497" xr:uid="{00000000-0005-0000-0000-0000AFB00000}"/>
    <cellStyle name="Note 6 22 7 3 3" xfId="39950" xr:uid="{00000000-0005-0000-0000-0000B0B00000}"/>
    <cellStyle name="Note 6 22 7 4" xfId="10503" xr:uid="{00000000-0005-0000-0000-0000B1B00000}"/>
    <cellStyle name="Note 6 22 7 4 2" xfId="27938" xr:uid="{00000000-0005-0000-0000-0000B2B00000}"/>
    <cellStyle name="Note 6 22 7 4 3" xfId="42391" xr:uid="{00000000-0005-0000-0000-0000B3B00000}"/>
    <cellStyle name="Note 6 22 7 5" xfId="12923" xr:uid="{00000000-0005-0000-0000-0000B4B00000}"/>
    <cellStyle name="Note 6 22 7 5 2" xfId="30358" xr:uid="{00000000-0005-0000-0000-0000B5B00000}"/>
    <cellStyle name="Note 6 22 7 5 3" xfId="44811" xr:uid="{00000000-0005-0000-0000-0000B6B00000}"/>
    <cellStyle name="Note 6 22 7 6" xfId="15542" xr:uid="{00000000-0005-0000-0000-0000B7B00000}"/>
    <cellStyle name="Note 6 22 7 6 2" xfId="32977" xr:uid="{00000000-0005-0000-0000-0000B8B00000}"/>
    <cellStyle name="Note 6 22 7 6 3" xfId="47430" xr:uid="{00000000-0005-0000-0000-0000B9B00000}"/>
    <cellStyle name="Note 6 22 7 7" xfId="19930" xr:uid="{00000000-0005-0000-0000-0000BAB00000}"/>
    <cellStyle name="Note 6 22 7 8" xfId="20704" xr:uid="{00000000-0005-0000-0000-0000BBB00000}"/>
    <cellStyle name="Note 6 22 8" xfId="5585" xr:uid="{00000000-0005-0000-0000-0000BCB00000}"/>
    <cellStyle name="Note 6 22 8 2" xfId="14814" xr:uid="{00000000-0005-0000-0000-0000BDB00000}"/>
    <cellStyle name="Note 6 22 8 2 2" xfId="32249" xr:uid="{00000000-0005-0000-0000-0000BEB00000}"/>
    <cellStyle name="Note 6 22 8 2 3" xfId="46702" xr:uid="{00000000-0005-0000-0000-0000BFB00000}"/>
    <cellStyle name="Note 6 22 8 3" xfId="17275" xr:uid="{00000000-0005-0000-0000-0000C0B00000}"/>
    <cellStyle name="Note 6 22 8 3 2" xfId="34710" xr:uid="{00000000-0005-0000-0000-0000C1B00000}"/>
    <cellStyle name="Note 6 22 8 3 3" xfId="49163" xr:uid="{00000000-0005-0000-0000-0000C2B00000}"/>
    <cellStyle name="Note 6 22 8 4" xfId="23021" xr:uid="{00000000-0005-0000-0000-0000C3B00000}"/>
    <cellStyle name="Note 6 22 8 5" xfId="37474" xr:uid="{00000000-0005-0000-0000-0000C4B00000}"/>
    <cellStyle name="Note 6 22 9" xfId="8047" xr:uid="{00000000-0005-0000-0000-0000C5B00000}"/>
    <cellStyle name="Note 6 22 9 2" xfId="25482" xr:uid="{00000000-0005-0000-0000-0000C6B00000}"/>
    <cellStyle name="Note 6 22 9 3" xfId="39935" xr:uid="{00000000-0005-0000-0000-0000C7B00000}"/>
    <cellStyle name="Note 6 23" xfId="3090" xr:uid="{00000000-0005-0000-0000-0000C8B00000}"/>
    <cellStyle name="Note 6 23 10" xfId="10504" xr:uid="{00000000-0005-0000-0000-0000C9B00000}"/>
    <cellStyle name="Note 6 23 10 2" xfId="27939" xr:uid="{00000000-0005-0000-0000-0000CAB00000}"/>
    <cellStyle name="Note 6 23 10 3" xfId="42392" xr:uid="{00000000-0005-0000-0000-0000CBB00000}"/>
    <cellStyle name="Note 6 23 11" xfId="12924" xr:uid="{00000000-0005-0000-0000-0000CCB00000}"/>
    <cellStyle name="Note 6 23 11 2" xfId="30359" xr:uid="{00000000-0005-0000-0000-0000CDB00000}"/>
    <cellStyle name="Note 6 23 11 3" xfId="44812" xr:uid="{00000000-0005-0000-0000-0000CEB00000}"/>
    <cellStyle name="Note 6 23 12" xfId="19931" xr:uid="{00000000-0005-0000-0000-0000CFB00000}"/>
    <cellStyle name="Note 6 23 2" xfId="3091" xr:uid="{00000000-0005-0000-0000-0000D0B00000}"/>
    <cellStyle name="Note 6 23 2 2" xfId="3092" xr:uid="{00000000-0005-0000-0000-0000D1B00000}"/>
    <cellStyle name="Note 6 23 2 2 2" xfId="5603" xr:uid="{00000000-0005-0000-0000-0000D2B00000}"/>
    <cellStyle name="Note 6 23 2 2 2 2" xfId="14828" xr:uid="{00000000-0005-0000-0000-0000D3B00000}"/>
    <cellStyle name="Note 6 23 2 2 2 2 2" xfId="32263" xr:uid="{00000000-0005-0000-0000-0000D4B00000}"/>
    <cellStyle name="Note 6 23 2 2 2 2 3" xfId="46716" xr:uid="{00000000-0005-0000-0000-0000D5B00000}"/>
    <cellStyle name="Note 6 23 2 2 2 3" xfId="17289" xr:uid="{00000000-0005-0000-0000-0000D6B00000}"/>
    <cellStyle name="Note 6 23 2 2 2 3 2" xfId="34724" xr:uid="{00000000-0005-0000-0000-0000D7B00000}"/>
    <cellStyle name="Note 6 23 2 2 2 3 3" xfId="49177" xr:uid="{00000000-0005-0000-0000-0000D8B00000}"/>
    <cellStyle name="Note 6 23 2 2 2 4" xfId="23039" xr:uid="{00000000-0005-0000-0000-0000D9B00000}"/>
    <cellStyle name="Note 6 23 2 2 2 5" xfId="37492" xr:uid="{00000000-0005-0000-0000-0000DAB00000}"/>
    <cellStyle name="Note 6 23 2 2 3" xfId="8065" xr:uid="{00000000-0005-0000-0000-0000DBB00000}"/>
    <cellStyle name="Note 6 23 2 2 3 2" xfId="25500" xr:uid="{00000000-0005-0000-0000-0000DCB00000}"/>
    <cellStyle name="Note 6 23 2 2 3 3" xfId="39953" xr:uid="{00000000-0005-0000-0000-0000DDB00000}"/>
    <cellStyle name="Note 6 23 2 2 4" xfId="10506" xr:uid="{00000000-0005-0000-0000-0000DEB00000}"/>
    <cellStyle name="Note 6 23 2 2 4 2" xfId="27941" xr:uid="{00000000-0005-0000-0000-0000DFB00000}"/>
    <cellStyle name="Note 6 23 2 2 4 3" xfId="42394" xr:uid="{00000000-0005-0000-0000-0000E0B00000}"/>
    <cellStyle name="Note 6 23 2 2 5" xfId="12926" xr:uid="{00000000-0005-0000-0000-0000E1B00000}"/>
    <cellStyle name="Note 6 23 2 2 5 2" xfId="30361" xr:uid="{00000000-0005-0000-0000-0000E2B00000}"/>
    <cellStyle name="Note 6 23 2 2 5 3" xfId="44814" xr:uid="{00000000-0005-0000-0000-0000E3B00000}"/>
    <cellStyle name="Note 6 23 2 2 6" xfId="19933" xr:uid="{00000000-0005-0000-0000-0000E4B00000}"/>
    <cellStyle name="Note 6 23 2 3" xfId="3093" xr:uid="{00000000-0005-0000-0000-0000E5B00000}"/>
    <cellStyle name="Note 6 23 2 3 2" xfId="5604" xr:uid="{00000000-0005-0000-0000-0000E6B00000}"/>
    <cellStyle name="Note 6 23 2 3 2 2" xfId="14829" xr:uid="{00000000-0005-0000-0000-0000E7B00000}"/>
    <cellStyle name="Note 6 23 2 3 2 2 2" xfId="32264" xr:uid="{00000000-0005-0000-0000-0000E8B00000}"/>
    <cellStyle name="Note 6 23 2 3 2 2 3" xfId="46717" xr:uid="{00000000-0005-0000-0000-0000E9B00000}"/>
    <cellStyle name="Note 6 23 2 3 2 3" xfId="17290" xr:uid="{00000000-0005-0000-0000-0000EAB00000}"/>
    <cellStyle name="Note 6 23 2 3 2 3 2" xfId="34725" xr:uid="{00000000-0005-0000-0000-0000EBB00000}"/>
    <cellStyle name="Note 6 23 2 3 2 3 3" xfId="49178" xr:uid="{00000000-0005-0000-0000-0000ECB00000}"/>
    <cellStyle name="Note 6 23 2 3 2 4" xfId="23040" xr:uid="{00000000-0005-0000-0000-0000EDB00000}"/>
    <cellStyle name="Note 6 23 2 3 2 5" xfId="37493" xr:uid="{00000000-0005-0000-0000-0000EEB00000}"/>
    <cellStyle name="Note 6 23 2 3 3" xfId="8066" xr:uid="{00000000-0005-0000-0000-0000EFB00000}"/>
    <cellStyle name="Note 6 23 2 3 3 2" xfId="25501" xr:uid="{00000000-0005-0000-0000-0000F0B00000}"/>
    <cellStyle name="Note 6 23 2 3 3 3" xfId="39954" xr:uid="{00000000-0005-0000-0000-0000F1B00000}"/>
    <cellStyle name="Note 6 23 2 3 4" xfId="10507" xr:uid="{00000000-0005-0000-0000-0000F2B00000}"/>
    <cellStyle name="Note 6 23 2 3 4 2" xfId="27942" xr:uid="{00000000-0005-0000-0000-0000F3B00000}"/>
    <cellStyle name="Note 6 23 2 3 4 3" xfId="42395" xr:uid="{00000000-0005-0000-0000-0000F4B00000}"/>
    <cellStyle name="Note 6 23 2 3 5" xfId="12927" xr:uid="{00000000-0005-0000-0000-0000F5B00000}"/>
    <cellStyle name="Note 6 23 2 3 5 2" xfId="30362" xr:uid="{00000000-0005-0000-0000-0000F6B00000}"/>
    <cellStyle name="Note 6 23 2 3 5 3" xfId="44815" xr:uid="{00000000-0005-0000-0000-0000F7B00000}"/>
    <cellStyle name="Note 6 23 2 3 6" xfId="19934" xr:uid="{00000000-0005-0000-0000-0000F8B00000}"/>
    <cellStyle name="Note 6 23 2 4" xfId="3094" xr:uid="{00000000-0005-0000-0000-0000F9B00000}"/>
    <cellStyle name="Note 6 23 2 4 2" xfId="5605" xr:uid="{00000000-0005-0000-0000-0000FAB00000}"/>
    <cellStyle name="Note 6 23 2 4 2 2" xfId="23041" xr:uid="{00000000-0005-0000-0000-0000FBB00000}"/>
    <cellStyle name="Note 6 23 2 4 2 3" xfId="37494" xr:uid="{00000000-0005-0000-0000-0000FCB00000}"/>
    <cellStyle name="Note 6 23 2 4 3" xfId="8067" xr:uid="{00000000-0005-0000-0000-0000FDB00000}"/>
    <cellStyle name="Note 6 23 2 4 3 2" xfId="25502" xr:uid="{00000000-0005-0000-0000-0000FEB00000}"/>
    <cellStyle name="Note 6 23 2 4 3 3" xfId="39955" xr:uid="{00000000-0005-0000-0000-0000FFB00000}"/>
    <cellStyle name="Note 6 23 2 4 4" xfId="10508" xr:uid="{00000000-0005-0000-0000-000000B10000}"/>
    <cellStyle name="Note 6 23 2 4 4 2" xfId="27943" xr:uid="{00000000-0005-0000-0000-000001B10000}"/>
    <cellStyle name="Note 6 23 2 4 4 3" xfId="42396" xr:uid="{00000000-0005-0000-0000-000002B10000}"/>
    <cellStyle name="Note 6 23 2 4 5" xfId="12928" xr:uid="{00000000-0005-0000-0000-000003B10000}"/>
    <cellStyle name="Note 6 23 2 4 5 2" xfId="30363" xr:uid="{00000000-0005-0000-0000-000004B10000}"/>
    <cellStyle name="Note 6 23 2 4 5 3" xfId="44816" xr:uid="{00000000-0005-0000-0000-000005B10000}"/>
    <cellStyle name="Note 6 23 2 4 6" xfId="15543" xr:uid="{00000000-0005-0000-0000-000006B10000}"/>
    <cellStyle name="Note 6 23 2 4 6 2" xfId="32978" xr:uid="{00000000-0005-0000-0000-000007B10000}"/>
    <cellStyle name="Note 6 23 2 4 6 3" xfId="47431" xr:uid="{00000000-0005-0000-0000-000008B10000}"/>
    <cellStyle name="Note 6 23 2 4 7" xfId="19935" xr:uid="{00000000-0005-0000-0000-000009B10000}"/>
    <cellStyle name="Note 6 23 2 4 8" xfId="20705" xr:uid="{00000000-0005-0000-0000-00000AB10000}"/>
    <cellStyle name="Note 6 23 2 5" xfId="5602" xr:uid="{00000000-0005-0000-0000-00000BB10000}"/>
    <cellStyle name="Note 6 23 2 5 2" xfId="14827" xr:uid="{00000000-0005-0000-0000-00000CB10000}"/>
    <cellStyle name="Note 6 23 2 5 2 2" xfId="32262" xr:uid="{00000000-0005-0000-0000-00000DB10000}"/>
    <cellStyle name="Note 6 23 2 5 2 3" xfId="46715" xr:uid="{00000000-0005-0000-0000-00000EB10000}"/>
    <cellStyle name="Note 6 23 2 5 3" xfId="17288" xr:uid="{00000000-0005-0000-0000-00000FB10000}"/>
    <cellStyle name="Note 6 23 2 5 3 2" xfId="34723" xr:uid="{00000000-0005-0000-0000-000010B10000}"/>
    <cellStyle name="Note 6 23 2 5 3 3" xfId="49176" xr:uid="{00000000-0005-0000-0000-000011B10000}"/>
    <cellStyle name="Note 6 23 2 5 4" xfId="23038" xr:uid="{00000000-0005-0000-0000-000012B10000}"/>
    <cellStyle name="Note 6 23 2 5 5" xfId="37491" xr:uid="{00000000-0005-0000-0000-000013B10000}"/>
    <cellStyle name="Note 6 23 2 6" xfId="8064" xr:uid="{00000000-0005-0000-0000-000014B10000}"/>
    <cellStyle name="Note 6 23 2 6 2" xfId="25499" xr:uid="{00000000-0005-0000-0000-000015B10000}"/>
    <cellStyle name="Note 6 23 2 6 3" xfId="39952" xr:uid="{00000000-0005-0000-0000-000016B10000}"/>
    <cellStyle name="Note 6 23 2 7" xfId="10505" xr:uid="{00000000-0005-0000-0000-000017B10000}"/>
    <cellStyle name="Note 6 23 2 7 2" xfId="27940" xr:uid="{00000000-0005-0000-0000-000018B10000}"/>
    <cellStyle name="Note 6 23 2 7 3" xfId="42393" xr:uid="{00000000-0005-0000-0000-000019B10000}"/>
    <cellStyle name="Note 6 23 2 8" xfId="12925" xr:uid="{00000000-0005-0000-0000-00001AB10000}"/>
    <cellStyle name="Note 6 23 2 8 2" xfId="30360" xr:uid="{00000000-0005-0000-0000-00001BB10000}"/>
    <cellStyle name="Note 6 23 2 8 3" xfId="44813" xr:uid="{00000000-0005-0000-0000-00001CB10000}"/>
    <cellStyle name="Note 6 23 2 9" xfId="19932" xr:uid="{00000000-0005-0000-0000-00001DB10000}"/>
    <cellStyle name="Note 6 23 3" xfId="3095" xr:uid="{00000000-0005-0000-0000-00001EB10000}"/>
    <cellStyle name="Note 6 23 3 2" xfId="3096" xr:uid="{00000000-0005-0000-0000-00001FB10000}"/>
    <cellStyle name="Note 6 23 3 2 2" xfId="5607" xr:uid="{00000000-0005-0000-0000-000020B10000}"/>
    <cellStyle name="Note 6 23 3 2 2 2" xfId="14831" xr:uid="{00000000-0005-0000-0000-000021B10000}"/>
    <cellStyle name="Note 6 23 3 2 2 2 2" xfId="32266" xr:uid="{00000000-0005-0000-0000-000022B10000}"/>
    <cellStyle name="Note 6 23 3 2 2 2 3" xfId="46719" xr:uid="{00000000-0005-0000-0000-000023B10000}"/>
    <cellStyle name="Note 6 23 3 2 2 3" xfId="17292" xr:uid="{00000000-0005-0000-0000-000024B10000}"/>
    <cellStyle name="Note 6 23 3 2 2 3 2" xfId="34727" xr:uid="{00000000-0005-0000-0000-000025B10000}"/>
    <cellStyle name="Note 6 23 3 2 2 3 3" xfId="49180" xr:uid="{00000000-0005-0000-0000-000026B10000}"/>
    <cellStyle name="Note 6 23 3 2 2 4" xfId="23043" xr:uid="{00000000-0005-0000-0000-000027B10000}"/>
    <cellStyle name="Note 6 23 3 2 2 5" xfId="37496" xr:uid="{00000000-0005-0000-0000-000028B10000}"/>
    <cellStyle name="Note 6 23 3 2 3" xfId="8069" xr:uid="{00000000-0005-0000-0000-000029B10000}"/>
    <cellStyle name="Note 6 23 3 2 3 2" xfId="25504" xr:uid="{00000000-0005-0000-0000-00002AB10000}"/>
    <cellStyle name="Note 6 23 3 2 3 3" xfId="39957" xr:uid="{00000000-0005-0000-0000-00002BB10000}"/>
    <cellStyle name="Note 6 23 3 2 4" xfId="10510" xr:uid="{00000000-0005-0000-0000-00002CB10000}"/>
    <cellStyle name="Note 6 23 3 2 4 2" xfId="27945" xr:uid="{00000000-0005-0000-0000-00002DB10000}"/>
    <cellStyle name="Note 6 23 3 2 4 3" xfId="42398" xr:uid="{00000000-0005-0000-0000-00002EB10000}"/>
    <cellStyle name="Note 6 23 3 2 5" xfId="12930" xr:uid="{00000000-0005-0000-0000-00002FB10000}"/>
    <cellStyle name="Note 6 23 3 2 5 2" xfId="30365" xr:uid="{00000000-0005-0000-0000-000030B10000}"/>
    <cellStyle name="Note 6 23 3 2 5 3" xfId="44818" xr:uid="{00000000-0005-0000-0000-000031B10000}"/>
    <cellStyle name="Note 6 23 3 2 6" xfId="19937" xr:uid="{00000000-0005-0000-0000-000032B10000}"/>
    <cellStyle name="Note 6 23 3 3" xfId="3097" xr:uid="{00000000-0005-0000-0000-000033B10000}"/>
    <cellStyle name="Note 6 23 3 3 2" xfId="5608" xr:uid="{00000000-0005-0000-0000-000034B10000}"/>
    <cellStyle name="Note 6 23 3 3 2 2" xfId="14832" xr:uid="{00000000-0005-0000-0000-000035B10000}"/>
    <cellStyle name="Note 6 23 3 3 2 2 2" xfId="32267" xr:uid="{00000000-0005-0000-0000-000036B10000}"/>
    <cellStyle name="Note 6 23 3 3 2 2 3" xfId="46720" xr:uid="{00000000-0005-0000-0000-000037B10000}"/>
    <cellStyle name="Note 6 23 3 3 2 3" xfId="17293" xr:uid="{00000000-0005-0000-0000-000038B10000}"/>
    <cellStyle name="Note 6 23 3 3 2 3 2" xfId="34728" xr:uid="{00000000-0005-0000-0000-000039B10000}"/>
    <cellStyle name="Note 6 23 3 3 2 3 3" xfId="49181" xr:uid="{00000000-0005-0000-0000-00003AB10000}"/>
    <cellStyle name="Note 6 23 3 3 2 4" xfId="23044" xr:uid="{00000000-0005-0000-0000-00003BB10000}"/>
    <cellStyle name="Note 6 23 3 3 2 5" xfId="37497" xr:uid="{00000000-0005-0000-0000-00003CB10000}"/>
    <cellStyle name="Note 6 23 3 3 3" xfId="8070" xr:uid="{00000000-0005-0000-0000-00003DB10000}"/>
    <cellStyle name="Note 6 23 3 3 3 2" xfId="25505" xr:uid="{00000000-0005-0000-0000-00003EB10000}"/>
    <cellStyle name="Note 6 23 3 3 3 3" xfId="39958" xr:uid="{00000000-0005-0000-0000-00003FB10000}"/>
    <cellStyle name="Note 6 23 3 3 4" xfId="10511" xr:uid="{00000000-0005-0000-0000-000040B10000}"/>
    <cellStyle name="Note 6 23 3 3 4 2" xfId="27946" xr:uid="{00000000-0005-0000-0000-000041B10000}"/>
    <cellStyle name="Note 6 23 3 3 4 3" xfId="42399" xr:uid="{00000000-0005-0000-0000-000042B10000}"/>
    <cellStyle name="Note 6 23 3 3 5" xfId="12931" xr:uid="{00000000-0005-0000-0000-000043B10000}"/>
    <cellStyle name="Note 6 23 3 3 5 2" xfId="30366" xr:uid="{00000000-0005-0000-0000-000044B10000}"/>
    <cellStyle name="Note 6 23 3 3 5 3" xfId="44819" xr:uid="{00000000-0005-0000-0000-000045B10000}"/>
    <cellStyle name="Note 6 23 3 3 6" xfId="19938" xr:uid="{00000000-0005-0000-0000-000046B10000}"/>
    <cellStyle name="Note 6 23 3 4" xfId="3098" xr:uid="{00000000-0005-0000-0000-000047B10000}"/>
    <cellStyle name="Note 6 23 3 4 2" xfId="5609" xr:uid="{00000000-0005-0000-0000-000048B10000}"/>
    <cellStyle name="Note 6 23 3 4 2 2" xfId="23045" xr:uid="{00000000-0005-0000-0000-000049B10000}"/>
    <cellStyle name="Note 6 23 3 4 2 3" xfId="37498" xr:uid="{00000000-0005-0000-0000-00004AB10000}"/>
    <cellStyle name="Note 6 23 3 4 3" xfId="8071" xr:uid="{00000000-0005-0000-0000-00004BB10000}"/>
    <cellStyle name="Note 6 23 3 4 3 2" xfId="25506" xr:uid="{00000000-0005-0000-0000-00004CB10000}"/>
    <cellStyle name="Note 6 23 3 4 3 3" xfId="39959" xr:uid="{00000000-0005-0000-0000-00004DB10000}"/>
    <cellStyle name="Note 6 23 3 4 4" xfId="10512" xr:uid="{00000000-0005-0000-0000-00004EB10000}"/>
    <cellStyle name="Note 6 23 3 4 4 2" xfId="27947" xr:uid="{00000000-0005-0000-0000-00004FB10000}"/>
    <cellStyle name="Note 6 23 3 4 4 3" xfId="42400" xr:uid="{00000000-0005-0000-0000-000050B10000}"/>
    <cellStyle name="Note 6 23 3 4 5" xfId="12932" xr:uid="{00000000-0005-0000-0000-000051B10000}"/>
    <cellStyle name="Note 6 23 3 4 5 2" xfId="30367" xr:uid="{00000000-0005-0000-0000-000052B10000}"/>
    <cellStyle name="Note 6 23 3 4 5 3" xfId="44820" xr:uid="{00000000-0005-0000-0000-000053B10000}"/>
    <cellStyle name="Note 6 23 3 4 6" xfId="15544" xr:uid="{00000000-0005-0000-0000-000054B10000}"/>
    <cellStyle name="Note 6 23 3 4 6 2" xfId="32979" xr:uid="{00000000-0005-0000-0000-000055B10000}"/>
    <cellStyle name="Note 6 23 3 4 6 3" xfId="47432" xr:uid="{00000000-0005-0000-0000-000056B10000}"/>
    <cellStyle name="Note 6 23 3 4 7" xfId="19939" xr:uid="{00000000-0005-0000-0000-000057B10000}"/>
    <cellStyle name="Note 6 23 3 4 8" xfId="20706" xr:uid="{00000000-0005-0000-0000-000058B10000}"/>
    <cellStyle name="Note 6 23 3 5" xfId="5606" xr:uid="{00000000-0005-0000-0000-000059B10000}"/>
    <cellStyle name="Note 6 23 3 5 2" xfId="14830" xr:uid="{00000000-0005-0000-0000-00005AB10000}"/>
    <cellStyle name="Note 6 23 3 5 2 2" xfId="32265" xr:uid="{00000000-0005-0000-0000-00005BB10000}"/>
    <cellStyle name="Note 6 23 3 5 2 3" xfId="46718" xr:uid="{00000000-0005-0000-0000-00005CB10000}"/>
    <cellStyle name="Note 6 23 3 5 3" xfId="17291" xr:uid="{00000000-0005-0000-0000-00005DB10000}"/>
    <cellStyle name="Note 6 23 3 5 3 2" xfId="34726" xr:uid="{00000000-0005-0000-0000-00005EB10000}"/>
    <cellStyle name="Note 6 23 3 5 3 3" xfId="49179" xr:uid="{00000000-0005-0000-0000-00005FB10000}"/>
    <cellStyle name="Note 6 23 3 5 4" xfId="23042" xr:uid="{00000000-0005-0000-0000-000060B10000}"/>
    <cellStyle name="Note 6 23 3 5 5" xfId="37495" xr:uid="{00000000-0005-0000-0000-000061B10000}"/>
    <cellStyle name="Note 6 23 3 6" xfId="8068" xr:uid="{00000000-0005-0000-0000-000062B10000}"/>
    <cellStyle name="Note 6 23 3 6 2" xfId="25503" xr:uid="{00000000-0005-0000-0000-000063B10000}"/>
    <cellStyle name="Note 6 23 3 6 3" xfId="39956" xr:uid="{00000000-0005-0000-0000-000064B10000}"/>
    <cellStyle name="Note 6 23 3 7" xfId="10509" xr:uid="{00000000-0005-0000-0000-000065B10000}"/>
    <cellStyle name="Note 6 23 3 7 2" xfId="27944" xr:uid="{00000000-0005-0000-0000-000066B10000}"/>
    <cellStyle name="Note 6 23 3 7 3" xfId="42397" xr:uid="{00000000-0005-0000-0000-000067B10000}"/>
    <cellStyle name="Note 6 23 3 8" xfId="12929" xr:uid="{00000000-0005-0000-0000-000068B10000}"/>
    <cellStyle name="Note 6 23 3 8 2" xfId="30364" xr:uid="{00000000-0005-0000-0000-000069B10000}"/>
    <cellStyle name="Note 6 23 3 8 3" xfId="44817" xr:uid="{00000000-0005-0000-0000-00006AB10000}"/>
    <cellStyle name="Note 6 23 3 9" xfId="19936" xr:uid="{00000000-0005-0000-0000-00006BB10000}"/>
    <cellStyle name="Note 6 23 4" xfId="3099" xr:uid="{00000000-0005-0000-0000-00006CB10000}"/>
    <cellStyle name="Note 6 23 4 2" xfId="3100" xr:uid="{00000000-0005-0000-0000-00006DB10000}"/>
    <cellStyle name="Note 6 23 4 2 2" xfId="5611" xr:uid="{00000000-0005-0000-0000-00006EB10000}"/>
    <cellStyle name="Note 6 23 4 2 2 2" xfId="14834" xr:uid="{00000000-0005-0000-0000-00006FB10000}"/>
    <cellStyle name="Note 6 23 4 2 2 2 2" xfId="32269" xr:uid="{00000000-0005-0000-0000-000070B10000}"/>
    <cellStyle name="Note 6 23 4 2 2 2 3" xfId="46722" xr:uid="{00000000-0005-0000-0000-000071B10000}"/>
    <cellStyle name="Note 6 23 4 2 2 3" xfId="17295" xr:uid="{00000000-0005-0000-0000-000072B10000}"/>
    <cellStyle name="Note 6 23 4 2 2 3 2" xfId="34730" xr:uid="{00000000-0005-0000-0000-000073B10000}"/>
    <cellStyle name="Note 6 23 4 2 2 3 3" xfId="49183" xr:uid="{00000000-0005-0000-0000-000074B10000}"/>
    <cellStyle name="Note 6 23 4 2 2 4" xfId="23047" xr:uid="{00000000-0005-0000-0000-000075B10000}"/>
    <cellStyle name="Note 6 23 4 2 2 5" xfId="37500" xr:uid="{00000000-0005-0000-0000-000076B10000}"/>
    <cellStyle name="Note 6 23 4 2 3" xfId="8073" xr:uid="{00000000-0005-0000-0000-000077B10000}"/>
    <cellStyle name="Note 6 23 4 2 3 2" xfId="25508" xr:uid="{00000000-0005-0000-0000-000078B10000}"/>
    <cellStyle name="Note 6 23 4 2 3 3" xfId="39961" xr:uid="{00000000-0005-0000-0000-000079B10000}"/>
    <cellStyle name="Note 6 23 4 2 4" xfId="10514" xr:uid="{00000000-0005-0000-0000-00007AB10000}"/>
    <cellStyle name="Note 6 23 4 2 4 2" xfId="27949" xr:uid="{00000000-0005-0000-0000-00007BB10000}"/>
    <cellStyle name="Note 6 23 4 2 4 3" xfId="42402" xr:uid="{00000000-0005-0000-0000-00007CB10000}"/>
    <cellStyle name="Note 6 23 4 2 5" xfId="12934" xr:uid="{00000000-0005-0000-0000-00007DB10000}"/>
    <cellStyle name="Note 6 23 4 2 5 2" xfId="30369" xr:uid="{00000000-0005-0000-0000-00007EB10000}"/>
    <cellStyle name="Note 6 23 4 2 5 3" xfId="44822" xr:uid="{00000000-0005-0000-0000-00007FB10000}"/>
    <cellStyle name="Note 6 23 4 2 6" xfId="19941" xr:uid="{00000000-0005-0000-0000-000080B10000}"/>
    <cellStyle name="Note 6 23 4 3" xfId="3101" xr:uid="{00000000-0005-0000-0000-000081B10000}"/>
    <cellStyle name="Note 6 23 4 3 2" xfId="5612" xr:uid="{00000000-0005-0000-0000-000082B10000}"/>
    <cellStyle name="Note 6 23 4 3 2 2" xfId="14835" xr:uid="{00000000-0005-0000-0000-000083B10000}"/>
    <cellStyle name="Note 6 23 4 3 2 2 2" xfId="32270" xr:uid="{00000000-0005-0000-0000-000084B10000}"/>
    <cellStyle name="Note 6 23 4 3 2 2 3" xfId="46723" xr:uid="{00000000-0005-0000-0000-000085B10000}"/>
    <cellStyle name="Note 6 23 4 3 2 3" xfId="17296" xr:uid="{00000000-0005-0000-0000-000086B10000}"/>
    <cellStyle name="Note 6 23 4 3 2 3 2" xfId="34731" xr:uid="{00000000-0005-0000-0000-000087B10000}"/>
    <cellStyle name="Note 6 23 4 3 2 3 3" xfId="49184" xr:uid="{00000000-0005-0000-0000-000088B10000}"/>
    <cellStyle name="Note 6 23 4 3 2 4" xfId="23048" xr:uid="{00000000-0005-0000-0000-000089B10000}"/>
    <cellStyle name="Note 6 23 4 3 2 5" xfId="37501" xr:uid="{00000000-0005-0000-0000-00008AB10000}"/>
    <cellStyle name="Note 6 23 4 3 3" xfId="8074" xr:uid="{00000000-0005-0000-0000-00008BB10000}"/>
    <cellStyle name="Note 6 23 4 3 3 2" xfId="25509" xr:uid="{00000000-0005-0000-0000-00008CB10000}"/>
    <cellStyle name="Note 6 23 4 3 3 3" xfId="39962" xr:uid="{00000000-0005-0000-0000-00008DB10000}"/>
    <cellStyle name="Note 6 23 4 3 4" xfId="10515" xr:uid="{00000000-0005-0000-0000-00008EB10000}"/>
    <cellStyle name="Note 6 23 4 3 4 2" xfId="27950" xr:uid="{00000000-0005-0000-0000-00008FB10000}"/>
    <cellStyle name="Note 6 23 4 3 4 3" xfId="42403" xr:uid="{00000000-0005-0000-0000-000090B10000}"/>
    <cellStyle name="Note 6 23 4 3 5" xfId="12935" xr:uid="{00000000-0005-0000-0000-000091B10000}"/>
    <cellStyle name="Note 6 23 4 3 5 2" xfId="30370" xr:uid="{00000000-0005-0000-0000-000092B10000}"/>
    <cellStyle name="Note 6 23 4 3 5 3" xfId="44823" xr:uid="{00000000-0005-0000-0000-000093B10000}"/>
    <cellStyle name="Note 6 23 4 3 6" xfId="19942" xr:uid="{00000000-0005-0000-0000-000094B10000}"/>
    <cellStyle name="Note 6 23 4 4" xfId="3102" xr:uid="{00000000-0005-0000-0000-000095B10000}"/>
    <cellStyle name="Note 6 23 4 4 2" xfId="5613" xr:uid="{00000000-0005-0000-0000-000096B10000}"/>
    <cellStyle name="Note 6 23 4 4 2 2" xfId="23049" xr:uid="{00000000-0005-0000-0000-000097B10000}"/>
    <cellStyle name="Note 6 23 4 4 2 3" xfId="37502" xr:uid="{00000000-0005-0000-0000-000098B10000}"/>
    <cellStyle name="Note 6 23 4 4 3" xfId="8075" xr:uid="{00000000-0005-0000-0000-000099B10000}"/>
    <cellStyle name="Note 6 23 4 4 3 2" xfId="25510" xr:uid="{00000000-0005-0000-0000-00009AB10000}"/>
    <cellStyle name="Note 6 23 4 4 3 3" xfId="39963" xr:uid="{00000000-0005-0000-0000-00009BB10000}"/>
    <cellStyle name="Note 6 23 4 4 4" xfId="10516" xr:uid="{00000000-0005-0000-0000-00009CB10000}"/>
    <cellStyle name="Note 6 23 4 4 4 2" xfId="27951" xr:uid="{00000000-0005-0000-0000-00009DB10000}"/>
    <cellStyle name="Note 6 23 4 4 4 3" xfId="42404" xr:uid="{00000000-0005-0000-0000-00009EB10000}"/>
    <cellStyle name="Note 6 23 4 4 5" xfId="12936" xr:uid="{00000000-0005-0000-0000-00009FB10000}"/>
    <cellStyle name="Note 6 23 4 4 5 2" xfId="30371" xr:uid="{00000000-0005-0000-0000-0000A0B10000}"/>
    <cellStyle name="Note 6 23 4 4 5 3" xfId="44824" xr:uid="{00000000-0005-0000-0000-0000A1B10000}"/>
    <cellStyle name="Note 6 23 4 4 6" xfId="15545" xr:uid="{00000000-0005-0000-0000-0000A2B10000}"/>
    <cellStyle name="Note 6 23 4 4 6 2" xfId="32980" xr:uid="{00000000-0005-0000-0000-0000A3B10000}"/>
    <cellStyle name="Note 6 23 4 4 6 3" xfId="47433" xr:uid="{00000000-0005-0000-0000-0000A4B10000}"/>
    <cellStyle name="Note 6 23 4 4 7" xfId="19943" xr:uid="{00000000-0005-0000-0000-0000A5B10000}"/>
    <cellStyle name="Note 6 23 4 4 8" xfId="20707" xr:uid="{00000000-0005-0000-0000-0000A6B10000}"/>
    <cellStyle name="Note 6 23 4 5" xfId="5610" xr:uid="{00000000-0005-0000-0000-0000A7B10000}"/>
    <cellStyle name="Note 6 23 4 5 2" xfId="14833" xr:uid="{00000000-0005-0000-0000-0000A8B10000}"/>
    <cellStyle name="Note 6 23 4 5 2 2" xfId="32268" xr:uid="{00000000-0005-0000-0000-0000A9B10000}"/>
    <cellStyle name="Note 6 23 4 5 2 3" xfId="46721" xr:uid="{00000000-0005-0000-0000-0000AAB10000}"/>
    <cellStyle name="Note 6 23 4 5 3" xfId="17294" xr:uid="{00000000-0005-0000-0000-0000ABB10000}"/>
    <cellStyle name="Note 6 23 4 5 3 2" xfId="34729" xr:uid="{00000000-0005-0000-0000-0000ACB10000}"/>
    <cellStyle name="Note 6 23 4 5 3 3" xfId="49182" xr:uid="{00000000-0005-0000-0000-0000ADB10000}"/>
    <cellStyle name="Note 6 23 4 5 4" xfId="23046" xr:uid="{00000000-0005-0000-0000-0000AEB10000}"/>
    <cellStyle name="Note 6 23 4 5 5" xfId="37499" xr:uid="{00000000-0005-0000-0000-0000AFB10000}"/>
    <cellStyle name="Note 6 23 4 6" xfId="8072" xr:uid="{00000000-0005-0000-0000-0000B0B10000}"/>
    <cellStyle name="Note 6 23 4 6 2" xfId="25507" xr:uid="{00000000-0005-0000-0000-0000B1B10000}"/>
    <cellStyle name="Note 6 23 4 6 3" xfId="39960" xr:uid="{00000000-0005-0000-0000-0000B2B10000}"/>
    <cellStyle name="Note 6 23 4 7" xfId="10513" xr:uid="{00000000-0005-0000-0000-0000B3B10000}"/>
    <cellStyle name="Note 6 23 4 7 2" xfId="27948" xr:uid="{00000000-0005-0000-0000-0000B4B10000}"/>
    <cellStyle name="Note 6 23 4 7 3" xfId="42401" xr:uid="{00000000-0005-0000-0000-0000B5B10000}"/>
    <cellStyle name="Note 6 23 4 8" xfId="12933" xr:uid="{00000000-0005-0000-0000-0000B6B10000}"/>
    <cellStyle name="Note 6 23 4 8 2" xfId="30368" xr:uid="{00000000-0005-0000-0000-0000B7B10000}"/>
    <cellStyle name="Note 6 23 4 8 3" xfId="44821" xr:uid="{00000000-0005-0000-0000-0000B8B10000}"/>
    <cellStyle name="Note 6 23 4 9" xfId="19940" xr:uid="{00000000-0005-0000-0000-0000B9B10000}"/>
    <cellStyle name="Note 6 23 5" xfId="3103" xr:uid="{00000000-0005-0000-0000-0000BAB10000}"/>
    <cellStyle name="Note 6 23 5 2" xfId="5614" xr:uid="{00000000-0005-0000-0000-0000BBB10000}"/>
    <cellStyle name="Note 6 23 5 2 2" xfId="14836" xr:uid="{00000000-0005-0000-0000-0000BCB10000}"/>
    <cellStyle name="Note 6 23 5 2 2 2" xfId="32271" xr:uid="{00000000-0005-0000-0000-0000BDB10000}"/>
    <cellStyle name="Note 6 23 5 2 2 3" xfId="46724" xr:uid="{00000000-0005-0000-0000-0000BEB10000}"/>
    <cellStyle name="Note 6 23 5 2 3" xfId="17297" xr:uid="{00000000-0005-0000-0000-0000BFB10000}"/>
    <cellStyle name="Note 6 23 5 2 3 2" xfId="34732" xr:uid="{00000000-0005-0000-0000-0000C0B10000}"/>
    <cellStyle name="Note 6 23 5 2 3 3" xfId="49185" xr:uid="{00000000-0005-0000-0000-0000C1B10000}"/>
    <cellStyle name="Note 6 23 5 2 4" xfId="23050" xr:uid="{00000000-0005-0000-0000-0000C2B10000}"/>
    <cellStyle name="Note 6 23 5 2 5" xfId="37503" xr:uid="{00000000-0005-0000-0000-0000C3B10000}"/>
    <cellStyle name="Note 6 23 5 3" xfId="8076" xr:uid="{00000000-0005-0000-0000-0000C4B10000}"/>
    <cellStyle name="Note 6 23 5 3 2" xfId="25511" xr:uid="{00000000-0005-0000-0000-0000C5B10000}"/>
    <cellStyle name="Note 6 23 5 3 3" xfId="39964" xr:uid="{00000000-0005-0000-0000-0000C6B10000}"/>
    <cellStyle name="Note 6 23 5 4" xfId="10517" xr:uid="{00000000-0005-0000-0000-0000C7B10000}"/>
    <cellStyle name="Note 6 23 5 4 2" xfId="27952" xr:uid="{00000000-0005-0000-0000-0000C8B10000}"/>
    <cellStyle name="Note 6 23 5 4 3" xfId="42405" xr:uid="{00000000-0005-0000-0000-0000C9B10000}"/>
    <cellStyle name="Note 6 23 5 5" xfId="12937" xr:uid="{00000000-0005-0000-0000-0000CAB10000}"/>
    <cellStyle name="Note 6 23 5 5 2" xfId="30372" xr:uid="{00000000-0005-0000-0000-0000CBB10000}"/>
    <cellStyle name="Note 6 23 5 5 3" xfId="44825" xr:uid="{00000000-0005-0000-0000-0000CCB10000}"/>
    <cellStyle name="Note 6 23 5 6" xfId="19944" xr:uid="{00000000-0005-0000-0000-0000CDB10000}"/>
    <cellStyle name="Note 6 23 6" xfId="3104" xr:uid="{00000000-0005-0000-0000-0000CEB10000}"/>
    <cellStyle name="Note 6 23 6 2" xfId="5615" xr:uid="{00000000-0005-0000-0000-0000CFB10000}"/>
    <cellStyle name="Note 6 23 6 2 2" xfId="14837" xr:uid="{00000000-0005-0000-0000-0000D0B10000}"/>
    <cellStyle name="Note 6 23 6 2 2 2" xfId="32272" xr:uid="{00000000-0005-0000-0000-0000D1B10000}"/>
    <cellStyle name="Note 6 23 6 2 2 3" xfId="46725" xr:uid="{00000000-0005-0000-0000-0000D2B10000}"/>
    <cellStyle name="Note 6 23 6 2 3" xfId="17298" xr:uid="{00000000-0005-0000-0000-0000D3B10000}"/>
    <cellStyle name="Note 6 23 6 2 3 2" xfId="34733" xr:uid="{00000000-0005-0000-0000-0000D4B10000}"/>
    <cellStyle name="Note 6 23 6 2 3 3" xfId="49186" xr:uid="{00000000-0005-0000-0000-0000D5B10000}"/>
    <cellStyle name="Note 6 23 6 2 4" xfId="23051" xr:uid="{00000000-0005-0000-0000-0000D6B10000}"/>
    <cellStyle name="Note 6 23 6 2 5" xfId="37504" xr:uid="{00000000-0005-0000-0000-0000D7B10000}"/>
    <cellStyle name="Note 6 23 6 3" xfId="8077" xr:uid="{00000000-0005-0000-0000-0000D8B10000}"/>
    <cellStyle name="Note 6 23 6 3 2" xfId="25512" xr:uid="{00000000-0005-0000-0000-0000D9B10000}"/>
    <cellStyle name="Note 6 23 6 3 3" xfId="39965" xr:uid="{00000000-0005-0000-0000-0000DAB10000}"/>
    <cellStyle name="Note 6 23 6 4" xfId="10518" xr:uid="{00000000-0005-0000-0000-0000DBB10000}"/>
    <cellStyle name="Note 6 23 6 4 2" xfId="27953" xr:uid="{00000000-0005-0000-0000-0000DCB10000}"/>
    <cellStyle name="Note 6 23 6 4 3" xfId="42406" xr:uid="{00000000-0005-0000-0000-0000DDB10000}"/>
    <cellStyle name="Note 6 23 6 5" xfId="12938" xr:uid="{00000000-0005-0000-0000-0000DEB10000}"/>
    <cellStyle name="Note 6 23 6 5 2" xfId="30373" xr:uid="{00000000-0005-0000-0000-0000DFB10000}"/>
    <cellStyle name="Note 6 23 6 5 3" xfId="44826" xr:uid="{00000000-0005-0000-0000-0000E0B10000}"/>
    <cellStyle name="Note 6 23 6 6" xfId="19945" xr:uid="{00000000-0005-0000-0000-0000E1B10000}"/>
    <cellStyle name="Note 6 23 7" xfId="3105" xr:uid="{00000000-0005-0000-0000-0000E2B10000}"/>
    <cellStyle name="Note 6 23 7 2" xfId="5616" xr:uid="{00000000-0005-0000-0000-0000E3B10000}"/>
    <cellStyle name="Note 6 23 7 2 2" xfId="23052" xr:uid="{00000000-0005-0000-0000-0000E4B10000}"/>
    <cellStyle name="Note 6 23 7 2 3" xfId="37505" xr:uid="{00000000-0005-0000-0000-0000E5B10000}"/>
    <cellStyle name="Note 6 23 7 3" xfId="8078" xr:uid="{00000000-0005-0000-0000-0000E6B10000}"/>
    <cellStyle name="Note 6 23 7 3 2" xfId="25513" xr:uid="{00000000-0005-0000-0000-0000E7B10000}"/>
    <cellStyle name="Note 6 23 7 3 3" xfId="39966" xr:uid="{00000000-0005-0000-0000-0000E8B10000}"/>
    <cellStyle name="Note 6 23 7 4" xfId="10519" xr:uid="{00000000-0005-0000-0000-0000E9B10000}"/>
    <cellStyle name="Note 6 23 7 4 2" xfId="27954" xr:uid="{00000000-0005-0000-0000-0000EAB10000}"/>
    <cellStyle name="Note 6 23 7 4 3" xfId="42407" xr:uid="{00000000-0005-0000-0000-0000EBB10000}"/>
    <cellStyle name="Note 6 23 7 5" xfId="12939" xr:uid="{00000000-0005-0000-0000-0000ECB10000}"/>
    <cellStyle name="Note 6 23 7 5 2" xfId="30374" xr:uid="{00000000-0005-0000-0000-0000EDB10000}"/>
    <cellStyle name="Note 6 23 7 5 3" xfId="44827" xr:uid="{00000000-0005-0000-0000-0000EEB10000}"/>
    <cellStyle name="Note 6 23 7 6" xfId="15546" xr:uid="{00000000-0005-0000-0000-0000EFB10000}"/>
    <cellStyle name="Note 6 23 7 6 2" xfId="32981" xr:uid="{00000000-0005-0000-0000-0000F0B10000}"/>
    <cellStyle name="Note 6 23 7 6 3" xfId="47434" xr:uid="{00000000-0005-0000-0000-0000F1B10000}"/>
    <cellStyle name="Note 6 23 7 7" xfId="19946" xr:uid="{00000000-0005-0000-0000-0000F2B10000}"/>
    <cellStyle name="Note 6 23 7 8" xfId="20708" xr:uid="{00000000-0005-0000-0000-0000F3B10000}"/>
    <cellStyle name="Note 6 23 8" xfId="5601" xr:uid="{00000000-0005-0000-0000-0000F4B10000}"/>
    <cellStyle name="Note 6 23 8 2" xfId="14826" xr:uid="{00000000-0005-0000-0000-0000F5B10000}"/>
    <cellStyle name="Note 6 23 8 2 2" xfId="32261" xr:uid="{00000000-0005-0000-0000-0000F6B10000}"/>
    <cellStyle name="Note 6 23 8 2 3" xfId="46714" xr:uid="{00000000-0005-0000-0000-0000F7B10000}"/>
    <cellStyle name="Note 6 23 8 3" xfId="17287" xr:uid="{00000000-0005-0000-0000-0000F8B10000}"/>
    <cellStyle name="Note 6 23 8 3 2" xfId="34722" xr:uid="{00000000-0005-0000-0000-0000F9B10000}"/>
    <cellStyle name="Note 6 23 8 3 3" xfId="49175" xr:uid="{00000000-0005-0000-0000-0000FAB10000}"/>
    <cellStyle name="Note 6 23 8 4" xfId="23037" xr:uid="{00000000-0005-0000-0000-0000FBB10000}"/>
    <cellStyle name="Note 6 23 8 5" xfId="37490" xr:uid="{00000000-0005-0000-0000-0000FCB10000}"/>
    <cellStyle name="Note 6 23 9" xfId="8063" xr:uid="{00000000-0005-0000-0000-0000FDB10000}"/>
    <cellStyle name="Note 6 23 9 2" xfId="25498" xr:uid="{00000000-0005-0000-0000-0000FEB10000}"/>
    <cellStyle name="Note 6 23 9 3" xfId="39951" xr:uid="{00000000-0005-0000-0000-0000FFB10000}"/>
    <cellStyle name="Note 6 24" xfId="3106" xr:uid="{00000000-0005-0000-0000-000000B20000}"/>
    <cellStyle name="Note 6 24 10" xfId="10520" xr:uid="{00000000-0005-0000-0000-000001B20000}"/>
    <cellStyle name="Note 6 24 10 2" xfId="27955" xr:uid="{00000000-0005-0000-0000-000002B20000}"/>
    <cellStyle name="Note 6 24 10 3" xfId="42408" xr:uid="{00000000-0005-0000-0000-000003B20000}"/>
    <cellStyle name="Note 6 24 11" xfId="12940" xr:uid="{00000000-0005-0000-0000-000004B20000}"/>
    <cellStyle name="Note 6 24 11 2" xfId="30375" xr:uid="{00000000-0005-0000-0000-000005B20000}"/>
    <cellStyle name="Note 6 24 11 3" xfId="44828" xr:uid="{00000000-0005-0000-0000-000006B20000}"/>
    <cellStyle name="Note 6 24 12" xfId="19947" xr:uid="{00000000-0005-0000-0000-000007B20000}"/>
    <cellStyle name="Note 6 24 2" xfId="3107" xr:uid="{00000000-0005-0000-0000-000008B20000}"/>
    <cellStyle name="Note 6 24 2 2" xfId="3108" xr:uid="{00000000-0005-0000-0000-000009B20000}"/>
    <cellStyle name="Note 6 24 2 2 2" xfId="5619" xr:uid="{00000000-0005-0000-0000-00000AB20000}"/>
    <cellStyle name="Note 6 24 2 2 2 2" xfId="14840" xr:uid="{00000000-0005-0000-0000-00000BB20000}"/>
    <cellStyle name="Note 6 24 2 2 2 2 2" xfId="32275" xr:uid="{00000000-0005-0000-0000-00000CB20000}"/>
    <cellStyle name="Note 6 24 2 2 2 2 3" xfId="46728" xr:uid="{00000000-0005-0000-0000-00000DB20000}"/>
    <cellStyle name="Note 6 24 2 2 2 3" xfId="17301" xr:uid="{00000000-0005-0000-0000-00000EB20000}"/>
    <cellStyle name="Note 6 24 2 2 2 3 2" xfId="34736" xr:uid="{00000000-0005-0000-0000-00000FB20000}"/>
    <cellStyle name="Note 6 24 2 2 2 3 3" xfId="49189" xr:uid="{00000000-0005-0000-0000-000010B20000}"/>
    <cellStyle name="Note 6 24 2 2 2 4" xfId="23055" xr:uid="{00000000-0005-0000-0000-000011B20000}"/>
    <cellStyle name="Note 6 24 2 2 2 5" xfId="37508" xr:uid="{00000000-0005-0000-0000-000012B20000}"/>
    <cellStyle name="Note 6 24 2 2 3" xfId="8081" xr:uid="{00000000-0005-0000-0000-000013B20000}"/>
    <cellStyle name="Note 6 24 2 2 3 2" xfId="25516" xr:uid="{00000000-0005-0000-0000-000014B20000}"/>
    <cellStyle name="Note 6 24 2 2 3 3" xfId="39969" xr:uid="{00000000-0005-0000-0000-000015B20000}"/>
    <cellStyle name="Note 6 24 2 2 4" xfId="10522" xr:uid="{00000000-0005-0000-0000-000016B20000}"/>
    <cellStyle name="Note 6 24 2 2 4 2" xfId="27957" xr:uid="{00000000-0005-0000-0000-000017B20000}"/>
    <cellStyle name="Note 6 24 2 2 4 3" xfId="42410" xr:uid="{00000000-0005-0000-0000-000018B20000}"/>
    <cellStyle name="Note 6 24 2 2 5" xfId="12942" xr:uid="{00000000-0005-0000-0000-000019B20000}"/>
    <cellStyle name="Note 6 24 2 2 5 2" xfId="30377" xr:uid="{00000000-0005-0000-0000-00001AB20000}"/>
    <cellStyle name="Note 6 24 2 2 5 3" xfId="44830" xr:uid="{00000000-0005-0000-0000-00001BB20000}"/>
    <cellStyle name="Note 6 24 2 2 6" xfId="19949" xr:uid="{00000000-0005-0000-0000-00001CB20000}"/>
    <cellStyle name="Note 6 24 2 3" xfId="3109" xr:uid="{00000000-0005-0000-0000-00001DB20000}"/>
    <cellStyle name="Note 6 24 2 3 2" xfId="5620" xr:uid="{00000000-0005-0000-0000-00001EB20000}"/>
    <cellStyle name="Note 6 24 2 3 2 2" xfId="14841" xr:uid="{00000000-0005-0000-0000-00001FB20000}"/>
    <cellStyle name="Note 6 24 2 3 2 2 2" xfId="32276" xr:uid="{00000000-0005-0000-0000-000020B20000}"/>
    <cellStyle name="Note 6 24 2 3 2 2 3" xfId="46729" xr:uid="{00000000-0005-0000-0000-000021B20000}"/>
    <cellStyle name="Note 6 24 2 3 2 3" xfId="17302" xr:uid="{00000000-0005-0000-0000-000022B20000}"/>
    <cellStyle name="Note 6 24 2 3 2 3 2" xfId="34737" xr:uid="{00000000-0005-0000-0000-000023B20000}"/>
    <cellStyle name="Note 6 24 2 3 2 3 3" xfId="49190" xr:uid="{00000000-0005-0000-0000-000024B20000}"/>
    <cellStyle name="Note 6 24 2 3 2 4" xfId="23056" xr:uid="{00000000-0005-0000-0000-000025B20000}"/>
    <cellStyle name="Note 6 24 2 3 2 5" xfId="37509" xr:uid="{00000000-0005-0000-0000-000026B20000}"/>
    <cellStyle name="Note 6 24 2 3 3" xfId="8082" xr:uid="{00000000-0005-0000-0000-000027B20000}"/>
    <cellStyle name="Note 6 24 2 3 3 2" xfId="25517" xr:uid="{00000000-0005-0000-0000-000028B20000}"/>
    <cellStyle name="Note 6 24 2 3 3 3" xfId="39970" xr:uid="{00000000-0005-0000-0000-000029B20000}"/>
    <cellStyle name="Note 6 24 2 3 4" xfId="10523" xr:uid="{00000000-0005-0000-0000-00002AB20000}"/>
    <cellStyle name="Note 6 24 2 3 4 2" xfId="27958" xr:uid="{00000000-0005-0000-0000-00002BB20000}"/>
    <cellStyle name="Note 6 24 2 3 4 3" xfId="42411" xr:uid="{00000000-0005-0000-0000-00002CB20000}"/>
    <cellStyle name="Note 6 24 2 3 5" xfId="12943" xr:uid="{00000000-0005-0000-0000-00002DB20000}"/>
    <cellStyle name="Note 6 24 2 3 5 2" xfId="30378" xr:uid="{00000000-0005-0000-0000-00002EB20000}"/>
    <cellStyle name="Note 6 24 2 3 5 3" xfId="44831" xr:uid="{00000000-0005-0000-0000-00002FB20000}"/>
    <cellStyle name="Note 6 24 2 3 6" xfId="19950" xr:uid="{00000000-0005-0000-0000-000030B20000}"/>
    <cellStyle name="Note 6 24 2 4" xfId="3110" xr:uid="{00000000-0005-0000-0000-000031B20000}"/>
    <cellStyle name="Note 6 24 2 4 2" xfId="5621" xr:uid="{00000000-0005-0000-0000-000032B20000}"/>
    <cellStyle name="Note 6 24 2 4 2 2" xfId="23057" xr:uid="{00000000-0005-0000-0000-000033B20000}"/>
    <cellStyle name="Note 6 24 2 4 2 3" xfId="37510" xr:uid="{00000000-0005-0000-0000-000034B20000}"/>
    <cellStyle name="Note 6 24 2 4 3" xfId="8083" xr:uid="{00000000-0005-0000-0000-000035B20000}"/>
    <cellStyle name="Note 6 24 2 4 3 2" xfId="25518" xr:uid="{00000000-0005-0000-0000-000036B20000}"/>
    <cellStyle name="Note 6 24 2 4 3 3" xfId="39971" xr:uid="{00000000-0005-0000-0000-000037B20000}"/>
    <cellStyle name="Note 6 24 2 4 4" xfId="10524" xr:uid="{00000000-0005-0000-0000-000038B20000}"/>
    <cellStyle name="Note 6 24 2 4 4 2" xfId="27959" xr:uid="{00000000-0005-0000-0000-000039B20000}"/>
    <cellStyle name="Note 6 24 2 4 4 3" xfId="42412" xr:uid="{00000000-0005-0000-0000-00003AB20000}"/>
    <cellStyle name="Note 6 24 2 4 5" xfId="12944" xr:uid="{00000000-0005-0000-0000-00003BB20000}"/>
    <cellStyle name="Note 6 24 2 4 5 2" xfId="30379" xr:uid="{00000000-0005-0000-0000-00003CB20000}"/>
    <cellStyle name="Note 6 24 2 4 5 3" xfId="44832" xr:uid="{00000000-0005-0000-0000-00003DB20000}"/>
    <cellStyle name="Note 6 24 2 4 6" xfId="15547" xr:uid="{00000000-0005-0000-0000-00003EB20000}"/>
    <cellStyle name="Note 6 24 2 4 6 2" xfId="32982" xr:uid="{00000000-0005-0000-0000-00003FB20000}"/>
    <cellStyle name="Note 6 24 2 4 6 3" xfId="47435" xr:uid="{00000000-0005-0000-0000-000040B20000}"/>
    <cellStyle name="Note 6 24 2 4 7" xfId="19951" xr:uid="{00000000-0005-0000-0000-000041B20000}"/>
    <cellStyle name="Note 6 24 2 4 8" xfId="20709" xr:uid="{00000000-0005-0000-0000-000042B20000}"/>
    <cellStyle name="Note 6 24 2 5" xfId="5618" xr:uid="{00000000-0005-0000-0000-000043B20000}"/>
    <cellStyle name="Note 6 24 2 5 2" xfId="14839" xr:uid="{00000000-0005-0000-0000-000044B20000}"/>
    <cellStyle name="Note 6 24 2 5 2 2" xfId="32274" xr:uid="{00000000-0005-0000-0000-000045B20000}"/>
    <cellStyle name="Note 6 24 2 5 2 3" xfId="46727" xr:uid="{00000000-0005-0000-0000-000046B20000}"/>
    <cellStyle name="Note 6 24 2 5 3" xfId="17300" xr:uid="{00000000-0005-0000-0000-000047B20000}"/>
    <cellStyle name="Note 6 24 2 5 3 2" xfId="34735" xr:uid="{00000000-0005-0000-0000-000048B20000}"/>
    <cellStyle name="Note 6 24 2 5 3 3" xfId="49188" xr:uid="{00000000-0005-0000-0000-000049B20000}"/>
    <cellStyle name="Note 6 24 2 5 4" xfId="23054" xr:uid="{00000000-0005-0000-0000-00004AB20000}"/>
    <cellStyle name="Note 6 24 2 5 5" xfId="37507" xr:uid="{00000000-0005-0000-0000-00004BB20000}"/>
    <cellStyle name="Note 6 24 2 6" xfId="8080" xr:uid="{00000000-0005-0000-0000-00004CB20000}"/>
    <cellStyle name="Note 6 24 2 6 2" xfId="25515" xr:uid="{00000000-0005-0000-0000-00004DB20000}"/>
    <cellStyle name="Note 6 24 2 6 3" xfId="39968" xr:uid="{00000000-0005-0000-0000-00004EB20000}"/>
    <cellStyle name="Note 6 24 2 7" xfId="10521" xr:uid="{00000000-0005-0000-0000-00004FB20000}"/>
    <cellStyle name="Note 6 24 2 7 2" xfId="27956" xr:uid="{00000000-0005-0000-0000-000050B20000}"/>
    <cellStyle name="Note 6 24 2 7 3" xfId="42409" xr:uid="{00000000-0005-0000-0000-000051B20000}"/>
    <cellStyle name="Note 6 24 2 8" xfId="12941" xr:uid="{00000000-0005-0000-0000-000052B20000}"/>
    <cellStyle name="Note 6 24 2 8 2" xfId="30376" xr:uid="{00000000-0005-0000-0000-000053B20000}"/>
    <cellStyle name="Note 6 24 2 8 3" xfId="44829" xr:uid="{00000000-0005-0000-0000-000054B20000}"/>
    <cellStyle name="Note 6 24 2 9" xfId="19948" xr:uid="{00000000-0005-0000-0000-000055B20000}"/>
    <cellStyle name="Note 6 24 3" xfId="3111" xr:uid="{00000000-0005-0000-0000-000056B20000}"/>
    <cellStyle name="Note 6 24 3 2" xfId="3112" xr:uid="{00000000-0005-0000-0000-000057B20000}"/>
    <cellStyle name="Note 6 24 3 2 2" xfId="5623" xr:uid="{00000000-0005-0000-0000-000058B20000}"/>
    <cellStyle name="Note 6 24 3 2 2 2" xfId="14843" xr:uid="{00000000-0005-0000-0000-000059B20000}"/>
    <cellStyle name="Note 6 24 3 2 2 2 2" xfId="32278" xr:uid="{00000000-0005-0000-0000-00005AB20000}"/>
    <cellStyle name="Note 6 24 3 2 2 2 3" xfId="46731" xr:uid="{00000000-0005-0000-0000-00005BB20000}"/>
    <cellStyle name="Note 6 24 3 2 2 3" xfId="17304" xr:uid="{00000000-0005-0000-0000-00005CB20000}"/>
    <cellStyle name="Note 6 24 3 2 2 3 2" xfId="34739" xr:uid="{00000000-0005-0000-0000-00005DB20000}"/>
    <cellStyle name="Note 6 24 3 2 2 3 3" xfId="49192" xr:uid="{00000000-0005-0000-0000-00005EB20000}"/>
    <cellStyle name="Note 6 24 3 2 2 4" xfId="23059" xr:uid="{00000000-0005-0000-0000-00005FB20000}"/>
    <cellStyle name="Note 6 24 3 2 2 5" xfId="37512" xr:uid="{00000000-0005-0000-0000-000060B20000}"/>
    <cellStyle name="Note 6 24 3 2 3" xfId="8085" xr:uid="{00000000-0005-0000-0000-000061B20000}"/>
    <cellStyle name="Note 6 24 3 2 3 2" xfId="25520" xr:uid="{00000000-0005-0000-0000-000062B20000}"/>
    <cellStyle name="Note 6 24 3 2 3 3" xfId="39973" xr:uid="{00000000-0005-0000-0000-000063B20000}"/>
    <cellStyle name="Note 6 24 3 2 4" xfId="10526" xr:uid="{00000000-0005-0000-0000-000064B20000}"/>
    <cellStyle name="Note 6 24 3 2 4 2" xfId="27961" xr:uid="{00000000-0005-0000-0000-000065B20000}"/>
    <cellStyle name="Note 6 24 3 2 4 3" xfId="42414" xr:uid="{00000000-0005-0000-0000-000066B20000}"/>
    <cellStyle name="Note 6 24 3 2 5" xfId="12946" xr:uid="{00000000-0005-0000-0000-000067B20000}"/>
    <cellStyle name="Note 6 24 3 2 5 2" xfId="30381" xr:uid="{00000000-0005-0000-0000-000068B20000}"/>
    <cellStyle name="Note 6 24 3 2 5 3" xfId="44834" xr:uid="{00000000-0005-0000-0000-000069B20000}"/>
    <cellStyle name="Note 6 24 3 2 6" xfId="19953" xr:uid="{00000000-0005-0000-0000-00006AB20000}"/>
    <cellStyle name="Note 6 24 3 3" xfId="3113" xr:uid="{00000000-0005-0000-0000-00006BB20000}"/>
    <cellStyle name="Note 6 24 3 3 2" xfId="5624" xr:uid="{00000000-0005-0000-0000-00006CB20000}"/>
    <cellStyle name="Note 6 24 3 3 2 2" xfId="14844" xr:uid="{00000000-0005-0000-0000-00006DB20000}"/>
    <cellStyle name="Note 6 24 3 3 2 2 2" xfId="32279" xr:uid="{00000000-0005-0000-0000-00006EB20000}"/>
    <cellStyle name="Note 6 24 3 3 2 2 3" xfId="46732" xr:uid="{00000000-0005-0000-0000-00006FB20000}"/>
    <cellStyle name="Note 6 24 3 3 2 3" xfId="17305" xr:uid="{00000000-0005-0000-0000-000070B20000}"/>
    <cellStyle name="Note 6 24 3 3 2 3 2" xfId="34740" xr:uid="{00000000-0005-0000-0000-000071B20000}"/>
    <cellStyle name="Note 6 24 3 3 2 3 3" xfId="49193" xr:uid="{00000000-0005-0000-0000-000072B20000}"/>
    <cellStyle name="Note 6 24 3 3 2 4" xfId="23060" xr:uid="{00000000-0005-0000-0000-000073B20000}"/>
    <cellStyle name="Note 6 24 3 3 2 5" xfId="37513" xr:uid="{00000000-0005-0000-0000-000074B20000}"/>
    <cellStyle name="Note 6 24 3 3 3" xfId="8086" xr:uid="{00000000-0005-0000-0000-000075B20000}"/>
    <cellStyle name="Note 6 24 3 3 3 2" xfId="25521" xr:uid="{00000000-0005-0000-0000-000076B20000}"/>
    <cellStyle name="Note 6 24 3 3 3 3" xfId="39974" xr:uid="{00000000-0005-0000-0000-000077B20000}"/>
    <cellStyle name="Note 6 24 3 3 4" xfId="10527" xr:uid="{00000000-0005-0000-0000-000078B20000}"/>
    <cellStyle name="Note 6 24 3 3 4 2" xfId="27962" xr:uid="{00000000-0005-0000-0000-000079B20000}"/>
    <cellStyle name="Note 6 24 3 3 4 3" xfId="42415" xr:uid="{00000000-0005-0000-0000-00007AB20000}"/>
    <cellStyle name="Note 6 24 3 3 5" xfId="12947" xr:uid="{00000000-0005-0000-0000-00007BB20000}"/>
    <cellStyle name="Note 6 24 3 3 5 2" xfId="30382" xr:uid="{00000000-0005-0000-0000-00007CB20000}"/>
    <cellStyle name="Note 6 24 3 3 5 3" xfId="44835" xr:uid="{00000000-0005-0000-0000-00007DB20000}"/>
    <cellStyle name="Note 6 24 3 3 6" xfId="19954" xr:uid="{00000000-0005-0000-0000-00007EB20000}"/>
    <cellStyle name="Note 6 24 3 4" xfId="3114" xr:uid="{00000000-0005-0000-0000-00007FB20000}"/>
    <cellStyle name="Note 6 24 3 4 2" xfId="5625" xr:uid="{00000000-0005-0000-0000-000080B20000}"/>
    <cellStyle name="Note 6 24 3 4 2 2" xfId="23061" xr:uid="{00000000-0005-0000-0000-000081B20000}"/>
    <cellStyle name="Note 6 24 3 4 2 3" xfId="37514" xr:uid="{00000000-0005-0000-0000-000082B20000}"/>
    <cellStyle name="Note 6 24 3 4 3" xfId="8087" xr:uid="{00000000-0005-0000-0000-000083B20000}"/>
    <cellStyle name="Note 6 24 3 4 3 2" xfId="25522" xr:uid="{00000000-0005-0000-0000-000084B20000}"/>
    <cellStyle name="Note 6 24 3 4 3 3" xfId="39975" xr:uid="{00000000-0005-0000-0000-000085B20000}"/>
    <cellStyle name="Note 6 24 3 4 4" xfId="10528" xr:uid="{00000000-0005-0000-0000-000086B20000}"/>
    <cellStyle name="Note 6 24 3 4 4 2" xfId="27963" xr:uid="{00000000-0005-0000-0000-000087B20000}"/>
    <cellStyle name="Note 6 24 3 4 4 3" xfId="42416" xr:uid="{00000000-0005-0000-0000-000088B20000}"/>
    <cellStyle name="Note 6 24 3 4 5" xfId="12948" xr:uid="{00000000-0005-0000-0000-000089B20000}"/>
    <cellStyle name="Note 6 24 3 4 5 2" xfId="30383" xr:uid="{00000000-0005-0000-0000-00008AB20000}"/>
    <cellStyle name="Note 6 24 3 4 5 3" xfId="44836" xr:uid="{00000000-0005-0000-0000-00008BB20000}"/>
    <cellStyle name="Note 6 24 3 4 6" xfId="15548" xr:uid="{00000000-0005-0000-0000-00008CB20000}"/>
    <cellStyle name="Note 6 24 3 4 6 2" xfId="32983" xr:uid="{00000000-0005-0000-0000-00008DB20000}"/>
    <cellStyle name="Note 6 24 3 4 6 3" xfId="47436" xr:uid="{00000000-0005-0000-0000-00008EB20000}"/>
    <cellStyle name="Note 6 24 3 4 7" xfId="19955" xr:uid="{00000000-0005-0000-0000-00008FB20000}"/>
    <cellStyle name="Note 6 24 3 4 8" xfId="20710" xr:uid="{00000000-0005-0000-0000-000090B20000}"/>
    <cellStyle name="Note 6 24 3 5" xfId="5622" xr:uid="{00000000-0005-0000-0000-000091B20000}"/>
    <cellStyle name="Note 6 24 3 5 2" xfId="14842" xr:uid="{00000000-0005-0000-0000-000092B20000}"/>
    <cellStyle name="Note 6 24 3 5 2 2" xfId="32277" xr:uid="{00000000-0005-0000-0000-000093B20000}"/>
    <cellStyle name="Note 6 24 3 5 2 3" xfId="46730" xr:uid="{00000000-0005-0000-0000-000094B20000}"/>
    <cellStyle name="Note 6 24 3 5 3" xfId="17303" xr:uid="{00000000-0005-0000-0000-000095B20000}"/>
    <cellStyle name="Note 6 24 3 5 3 2" xfId="34738" xr:uid="{00000000-0005-0000-0000-000096B20000}"/>
    <cellStyle name="Note 6 24 3 5 3 3" xfId="49191" xr:uid="{00000000-0005-0000-0000-000097B20000}"/>
    <cellStyle name="Note 6 24 3 5 4" xfId="23058" xr:uid="{00000000-0005-0000-0000-000098B20000}"/>
    <cellStyle name="Note 6 24 3 5 5" xfId="37511" xr:uid="{00000000-0005-0000-0000-000099B20000}"/>
    <cellStyle name="Note 6 24 3 6" xfId="8084" xr:uid="{00000000-0005-0000-0000-00009AB20000}"/>
    <cellStyle name="Note 6 24 3 6 2" xfId="25519" xr:uid="{00000000-0005-0000-0000-00009BB20000}"/>
    <cellStyle name="Note 6 24 3 6 3" xfId="39972" xr:uid="{00000000-0005-0000-0000-00009CB20000}"/>
    <cellStyle name="Note 6 24 3 7" xfId="10525" xr:uid="{00000000-0005-0000-0000-00009DB20000}"/>
    <cellStyle name="Note 6 24 3 7 2" xfId="27960" xr:uid="{00000000-0005-0000-0000-00009EB20000}"/>
    <cellStyle name="Note 6 24 3 7 3" xfId="42413" xr:uid="{00000000-0005-0000-0000-00009FB20000}"/>
    <cellStyle name="Note 6 24 3 8" xfId="12945" xr:uid="{00000000-0005-0000-0000-0000A0B20000}"/>
    <cellStyle name="Note 6 24 3 8 2" xfId="30380" xr:uid="{00000000-0005-0000-0000-0000A1B20000}"/>
    <cellStyle name="Note 6 24 3 8 3" xfId="44833" xr:uid="{00000000-0005-0000-0000-0000A2B20000}"/>
    <cellStyle name="Note 6 24 3 9" xfId="19952" xr:uid="{00000000-0005-0000-0000-0000A3B20000}"/>
    <cellStyle name="Note 6 24 4" xfId="3115" xr:uid="{00000000-0005-0000-0000-0000A4B20000}"/>
    <cellStyle name="Note 6 24 4 2" xfId="3116" xr:uid="{00000000-0005-0000-0000-0000A5B20000}"/>
    <cellStyle name="Note 6 24 4 2 2" xfId="5627" xr:uid="{00000000-0005-0000-0000-0000A6B20000}"/>
    <cellStyle name="Note 6 24 4 2 2 2" xfId="14846" xr:uid="{00000000-0005-0000-0000-0000A7B20000}"/>
    <cellStyle name="Note 6 24 4 2 2 2 2" xfId="32281" xr:uid="{00000000-0005-0000-0000-0000A8B20000}"/>
    <cellStyle name="Note 6 24 4 2 2 2 3" xfId="46734" xr:uid="{00000000-0005-0000-0000-0000A9B20000}"/>
    <cellStyle name="Note 6 24 4 2 2 3" xfId="17307" xr:uid="{00000000-0005-0000-0000-0000AAB20000}"/>
    <cellStyle name="Note 6 24 4 2 2 3 2" xfId="34742" xr:uid="{00000000-0005-0000-0000-0000ABB20000}"/>
    <cellStyle name="Note 6 24 4 2 2 3 3" xfId="49195" xr:uid="{00000000-0005-0000-0000-0000ACB20000}"/>
    <cellStyle name="Note 6 24 4 2 2 4" xfId="23063" xr:uid="{00000000-0005-0000-0000-0000ADB20000}"/>
    <cellStyle name="Note 6 24 4 2 2 5" xfId="37516" xr:uid="{00000000-0005-0000-0000-0000AEB20000}"/>
    <cellStyle name="Note 6 24 4 2 3" xfId="8089" xr:uid="{00000000-0005-0000-0000-0000AFB20000}"/>
    <cellStyle name="Note 6 24 4 2 3 2" xfId="25524" xr:uid="{00000000-0005-0000-0000-0000B0B20000}"/>
    <cellStyle name="Note 6 24 4 2 3 3" xfId="39977" xr:uid="{00000000-0005-0000-0000-0000B1B20000}"/>
    <cellStyle name="Note 6 24 4 2 4" xfId="10530" xr:uid="{00000000-0005-0000-0000-0000B2B20000}"/>
    <cellStyle name="Note 6 24 4 2 4 2" xfId="27965" xr:uid="{00000000-0005-0000-0000-0000B3B20000}"/>
    <cellStyle name="Note 6 24 4 2 4 3" xfId="42418" xr:uid="{00000000-0005-0000-0000-0000B4B20000}"/>
    <cellStyle name="Note 6 24 4 2 5" xfId="12950" xr:uid="{00000000-0005-0000-0000-0000B5B20000}"/>
    <cellStyle name="Note 6 24 4 2 5 2" xfId="30385" xr:uid="{00000000-0005-0000-0000-0000B6B20000}"/>
    <cellStyle name="Note 6 24 4 2 5 3" xfId="44838" xr:uid="{00000000-0005-0000-0000-0000B7B20000}"/>
    <cellStyle name="Note 6 24 4 2 6" xfId="19957" xr:uid="{00000000-0005-0000-0000-0000B8B20000}"/>
    <cellStyle name="Note 6 24 4 3" xfId="3117" xr:uid="{00000000-0005-0000-0000-0000B9B20000}"/>
    <cellStyle name="Note 6 24 4 3 2" xfId="5628" xr:uid="{00000000-0005-0000-0000-0000BAB20000}"/>
    <cellStyle name="Note 6 24 4 3 2 2" xfId="14847" xr:uid="{00000000-0005-0000-0000-0000BBB20000}"/>
    <cellStyle name="Note 6 24 4 3 2 2 2" xfId="32282" xr:uid="{00000000-0005-0000-0000-0000BCB20000}"/>
    <cellStyle name="Note 6 24 4 3 2 2 3" xfId="46735" xr:uid="{00000000-0005-0000-0000-0000BDB20000}"/>
    <cellStyle name="Note 6 24 4 3 2 3" xfId="17308" xr:uid="{00000000-0005-0000-0000-0000BEB20000}"/>
    <cellStyle name="Note 6 24 4 3 2 3 2" xfId="34743" xr:uid="{00000000-0005-0000-0000-0000BFB20000}"/>
    <cellStyle name="Note 6 24 4 3 2 3 3" xfId="49196" xr:uid="{00000000-0005-0000-0000-0000C0B20000}"/>
    <cellStyle name="Note 6 24 4 3 2 4" xfId="23064" xr:uid="{00000000-0005-0000-0000-0000C1B20000}"/>
    <cellStyle name="Note 6 24 4 3 2 5" xfId="37517" xr:uid="{00000000-0005-0000-0000-0000C2B20000}"/>
    <cellStyle name="Note 6 24 4 3 3" xfId="8090" xr:uid="{00000000-0005-0000-0000-0000C3B20000}"/>
    <cellStyle name="Note 6 24 4 3 3 2" xfId="25525" xr:uid="{00000000-0005-0000-0000-0000C4B20000}"/>
    <cellStyle name="Note 6 24 4 3 3 3" xfId="39978" xr:uid="{00000000-0005-0000-0000-0000C5B20000}"/>
    <cellStyle name="Note 6 24 4 3 4" xfId="10531" xr:uid="{00000000-0005-0000-0000-0000C6B20000}"/>
    <cellStyle name="Note 6 24 4 3 4 2" xfId="27966" xr:uid="{00000000-0005-0000-0000-0000C7B20000}"/>
    <cellStyle name="Note 6 24 4 3 4 3" xfId="42419" xr:uid="{00000000-0005-0000-0000-0000C8B20000}"/>
    <cellStyle name="Note 6 24 4 3 5" xfId="12951" xr:uid="{00000000-0005-0000-0000-0000C9B20000}"/>
    <cellStyle name="Note 6 24 4 3 5 2" xfId="30386" xr:uid="{00000000-0005-0000-0000-0000CAB20000}"/>
    <cellStyle name="Note 6 24 4 3 5 3" xfId="44839" xr:uid="{00000000-0005-0000-0000-0000CBB20000}"/>
    <cellStyle name="Note 6 24 4 3 6" xfId="19958" xr:uid="{00000000-0005-0000-0000-0000CCB20000}"/>
    <cellStyle name="Note 6 24 4 4" xfId="3118" xr:uid="{00000000-0005-0000-0000-0000CDB20000}"/>
    <cellStyle name="Note 6 24 4 4 2" xfId="5629" xr:uid="{00000000-0005-0000-0000-0000CEB20000}"/>
    <cellStyle name="Note 6 24 4 4 2 2" xfId="23065" xr:uid="{00000000-0005-0000-0000-0000CFB20000}"/>
    <cellStyle name="Note 6 24 4 4 2 3" xfId="37518" xr:uid="{00000000-0005-0000-0000-0000D0B20000}"/>
    <cellStyle name="Note 6 24 4 4 3" xfId="8091" xr:uid="{00000000-0005-0000-0000-0000D1B20000}"/>
    <cellStyle name="Note 6 24 4 4 3 2" xfId="25526" xr:uid="{00000000-0005-0000-0000-0000D2B20000}"/>
    <cellStyle name="Note 6 24 4 4 3 3" xfId="39979" xr:uid="{00000000-0005-0000-0000-0000D3B20000}"/>
    <cellStyle name="Note 6 24 4 4 4" xfId="10532" xr:uid="{00000000-0005-0000-0000-0000D4B20000}"/>
    <cellStyle name="Note 6 24 4 4 4 2" xfId="27967" xr:uid="{00000000-0005-0000-0000-0000D5B20000}"/>
    <cellStyle name="Note 6 24 4 4 4 3" xfId="42420" xr:uid="{00000000-0005-0000-0000-0000D6B20000}"/>
    <cellStyle name="Note 6 24 4 4 5" xfId="12952" xr:uid="{00000000-0005-0000-0000-0000D7B20000}"/>
    <cellStyle name="Note 6 24 4 4 5 2" xfId="30387" xr:uid="{00000000-0005-0000-0000-0000D8B20000}"/>
    <cellStyle name="Note 6 24 4 4 5 3" xfId="44840" xr:uid="{00000000-0005-0000-0000-0000D9B20000}"/>
    <cellStyle name="Note 6 24 4 4 6" xfId="15549" xr:uid="{00000000-0005-0000-0000-0000DAB20000}"/>
    <cellStyle name="Note 6 24 4 4 6 2" xfId="32984" xr:uid="{00000000-0005-0000-0000-0000DBB20000}"/>
    <cellStyle name="Note 6 24 4 4 6 3" xfId="47437" xr:uid="{00000000-0005-0000-0000-0000DCB20000}"/>
    <cellStyle name="Note 6 24 4 4 7" xfId="19959" xr:uid="{00000000-0005-0000-0000-0000DDB20000}"/>
    <cellStyle name="Note 6 24 4 4 8" xfId="20711" xr:uid="{00000000-0005-0000-0000-0000DEB20000}"/>
    <cellStyle name="Note 6 24 4 5" xfId="5626" xr:uid="{00000000-0005-0000-0000-0000DFB20000}"/>
    <cellStyle name="Note 6 24 4 5 2" xfId="14845" xr:uid="{00000000-0005-0000-0000-0000E0B20000}"/>
    <cellStyle name="Note 6 24 4 5 2 2" xfId="32280" xr:uid="{00000000-0005-0000-0000-0000E1B20000}"/>
    <cellStyle name="Note 6 24 4 5 2 3" xfId="46733" xr:uid="{00000000-0005-0000-0000-0000E2B20000}"/>
    <cellStyle name="Note 6 24 4 5 3" xfId="17306" xr:uid="{00000000-0005-0000-0000-0000E3B20000}"/>
    <cellStyle name="Note 6 24 4 5 3 2" xfId="34741" xr:uid="{00000000-0005-0000-0000-0000E4B20000}"/>
    <cellStyle name="Note 6 24 4 5 3 3" xfId="49194" xr:uid="{00000000-0005-0000-0000-0000E5B20000}"/>
    <cellStyle name="Note 6 24 4 5 4" xfId="23062" xr:uid="{00000000-0005-0000-0000-0000E6B20000}"/>
    <cellStyle name="Note 6 24 4 5 5" xfId="37515" xr:uid="{00000000-0005-0000-0000-0000E7B20000}"/>
    <cellStyle name="Note 6 24 4 6" xfId="8088" xr:uid="{00000000-0005-0000-0000-0000E8B20000}"/>
    <cellStyle name="Note 6 24 4 6 2" xfId="25523" xr:uid="{00000000-0005-0000-0000-0000E9B20000}"/>
    <cellStyle name="Note 6 24 4 6 3" xfId="39976" xr:uid="{00000000-0005-0000-0000-0000EAB20000}"/>
    <cellStyle name="Note 6 24 4 7" xfId="10529" xr:uid="{00000000-0005-0000-0000-0000EBB20000}"/>
    <cellStyle name="Note 6 24 4 7 2" xfId="27964" xr:uid="{00000000-0005-0000-0000-0000ECB20000}"/>
    <cellStyle name="Note 6 24 4 7 3" xfId="42417" xr:uid="{00000000-0005-0000-0000-0000EDB20000}"/>
    <cellStyle name="Note 6 24 4 8" xfId="12949" xr:uid="{00000000-0005-0000-0000-0000EEB20000}"/>
    <cellStyle name="Note 6 24 4 8 2" xfId="30384" xr:uid="{00000000-0005-0000-0000-0000EFB20000}"/>
    <cellStyle name="Note 6 24 4 8 3" xfId="44837" xr:uid="{00000000-0005-0000-0000-0000F0B20000}"/>
    <cellStyle name="Note 6 24 4 9" xfId="19956" xr:uid="{00000000-0005-0000-0000-0000F1B20000}"/>
    <cellStyle name="Note 6 24 5" xfId="3119" xr:uid="{00000000-0005-0000-0000-0000F2B20000}"/>
    <cellStyle name="Note 6 24 5 2" xfId="5630" xr:uid="{00000000-0005-0000-0000-0000F3B20000}"/>
    <cellStyle name="Note 6 24 5 2 2" xfId="14848" xr:uid="{00000000-0005-0000-0000-0000F4B20000}"/>
    <cellStyle name="Note 6 24 5 2 2 2" xfId="32283" xr:uid="{00000000-0005-0000-0000-0000F5B20000}"/>
    <cellStyle name="Note 6 24 5 2 2 3" xfId="46736" xr:uid="{00000000-0005-0000-0000-0000F6B20000}"/>
    <cellStyle name="Note 6 24 5 2 3" xfId="17309" xr:uid="{00000000-0005-0000-0000-0000F7B20000}"/>
    <cellStyle name="Note 6 24 5 2 3 2" xfId="34744" xr:uid="{00000000-0005-0000-0000-0000F8B20000}"/>
    <cellStyle name="Note 6 24 5 2 3 3" xfId="49197" xr:uid="{00000000-0005-0000-0000-0000F9B20000}"/>
    <cellStyle name="Note 6 24 5 2 4" xfId="23066" xr:uid="{00000000-0005-0000-0000-0000FAB20000}"/>
    <cellStyle name="Note 6 24 5 2 5" xfId="37519" xr:uid="{00000000-0005-0000-0000-0000FBB20000}"/>
    <cellStyle name="Note 6 24 5 3" xfId="8092" xr:uid="{00000000-0005-0000-0000-0000FCB20000}"/>
    <cellStyle name="Note 6 24 5 3 2" xfId="25527" xr:uid="{00000000-0005-0000-0000-0000FDB20000}"/>
    <cellStyle name="Note 6 24 5 3 3" xfId="39980" xr:uid="{00000000-0005-0000-0000-0000FEB20000}"/>
    <cellStyle name="Note 6 24 5 4" xfId="10533" xr:uid="{00000000-0005-0000-0000-0000FFB20000}"/>
    <cellStyle name="Note 6 24 5 4 2" xfId="27968" xr:uid="{00000000-0005-0000-0000-000000B30000}"/>
    <cellStyle name="Note 6 24 5 4 3" xfId="42421" xr:uid="{00000000-0005-0000-0000-000001B30000}"/>
    <cellStyle name="Note 6 24 5 5" xfId="12953" xr:uid="{00000000-0005-0000-0000-000002B30000}"/>
    <cellStyle name="Note 6 24 5 5 2" xfId="30388" xr:uid="{00000000-0005-0000-0000-000003B30000}"/>
    <cellStyle name="Note 6 24 5 5 3" xfId="44841" xr:uid="{00000000-0005-0000-0000-000004B30000}"/>
    <cellStyle name="Note 6 24 5 6" xfId="19960" xr:uid="{00000000-0005-0000-0000-000005B30000}"/>
    <cellStyle name="Note 6 24 6" xfId="3120" xr:uid="{00000000-0005-0000-0000-000006B30000}"/>
    <cellStyle name="Note 6 24 6 2" xfId="5631" xr:uid="{00000000-0005-0000-0000-000007B30000}"/>
    <cellStyle name="Note 6 24 6 2 2" xfId="14849" xr:uid="{00000000-0005-0000-0000-000008B30000}"/>
    <cellStyle name="Note 6 24 6 2 2 2" xfId="32284" xr:uid="{00000000-0005-0000-0000-000009B30000}"/>
    <cellStyle name="Note 6 24 6 2 2 3" xfId="46737" xr:uid="{00000000-0005-0000-0000-00000AB30000}"/>
    <cellStyle name="Note 6 24 6 2 3" xfId="17310" xr:uid="{00000000-0005-0000-0000-00000BB30000}"/>
    <cellStyle name="Note 6 24 6 2 3 2" xfId="34745" xr:uid="{00000000-0005-0000-0000-00000CB30000}"/>
    <cellStyle name="Note 6 24 6 2 3 3" xfId="49198" xr:uid="{00000000-0005-0000-0000-00000DB30000}"/>
    <cellStyle name="Note 6 24 6 2 4" xfId="23067" xr:uid="{00000000-0005-0000-0000-00000EB30000}"/>
    <cellStyle name="Note 6 24 6 2 5" xfId="37520" xr:uid="{00000000-0005-0000-0000-00000FB30000}"/>
    <cellStyle name="Note 6 24 6 3" xfId="8093" xr:uid="{00000000-0005-0000-0000-000010B30000}"/>
    <cellStyle name="Note 6 24 6 3 2" xfId="25528" xr:uid="{00000000-0005-0000-0000-000011B30000}"/>
    <cellStyle name="Note 6 24 6 3 3" xfId="39981" xr:uid="{00000000-0005-0000-0000-000012B30000}"/>
    <cellStyle name="Note 6 24 6 4" xfId="10534" xr:uid="{00000000-0005-0000-0000-000013B30000}"/>
    <cellStyle name="Note 6 24 6 4 2" xfId="27969" xr:uid="{00000000-0005-0000-0000-000014B30000}"/>
    <cellStyle name="Note 6 24 6 4 3" xfId="42422" xr:uid="{00000000-0005-0000-0000-000015B30000}"/>
    <cellStyle name="Note 6 24 6 5" xfId="12954" xr:uid="{00000000-0005-0000-0000-000016B30000}"/>
    <cellStyle name="Note 6 24 6 5 2" xfId="30389" xr:uid="{00000000-0005-0000-0000-000017B30000}"/>
    <cellStyle name="Note 6 24 6 5 3" xfId="44842" xr:uid="{00000000-0005-0000-0000-000018B30000}"/>
    <cellStyle name="Note 6 24 6 6" xfId="19961" xr:uid="{00000000-0005-0000-0000-000019B30000}"/>
    <cellStyle name="Note 6 24 7" xfId="3121" xr:uid="{00000000-0005-0000-0000-00001AB30000}"/>
    <cellStyle name="Note 6 24 7 2" xfId="5632" xr:uid="{00000000-0005-0000-0000-00001BB30000}"/>
    <cellStyle name="Note 6 24 7 2 2" xfId="23068" xr:uid="{00000000-0005-0000-0000-00001CB30000}"/>
    <cellStyle name="Note 6 24 7 2 3" xfId="37521" xr:uid="{00000000-0005-0000-0000-00001DB30000}"/>
    <cellStyle name="Note 6 24 7 3" xfId="8094" xr:uid="{00000000-0005-0000-0000-00001EB30000}"/>
    <cellStyle name="Note 6 24 7 3 2" xfId="25529" xr:uid="{00000000-0005-0000-0000-00001FB30000}"/>
    <cellStyle name="Note 6 24 7 3 3" xfId="39982" xr:uid="{00000000-0005-0000-0000-000020B30000}"/>
    <cellStyle name="Note 6 24 7 4" xfId="10535" xr:uid="{00000000-0005-0000-0000-000021B30000}"/>
    <cellStyle name="Note 6 24 7 4 2" xfId="27970" xr:uid="{00000000-0005-0000-0000-000022B30000}"/>
    <cellStyle name="Note 6 24 7 4 3" xfId="42423" xr:uid="{00000000-0005-0000-0000-000023B30000}"/>
    <cellStyle name="Note 6 24 7 5" xfId="12955" xr:uid="{00000000-0005-0000-0000-000024B30000}"/>
    <cellStyle name="Note 6 24 7 5 2" xfId="30390" xr:uid="{00000000-0005-0000-0000-000025B30000}"/>
    <cellStyle name="Note 6 24 7 5 3" xfId="44843" xr:uid="{00000000-0005-0000-0000-000026B30000}"/>
    <cellStyle name="Note 6 24 7 6" xfId="15550" xr:uid="{00000000-0005-0000-0000-000027B30000}"/>
    <cellStyle name="Note 6 24 7 6 2" xfId="32985" xr:uid="{00000000-0005-0000-0000-000028B30000}"/>
    <cellStyle name="Note 6 24 7 6 3" xfId="47438" xr:uid="{00000000-0005-0000-0000-000029B30000}"/>
    <cellStyle name="Note 6 24 7 7" xfId="19962" xr:uid="{00000000-0005-0000-0000-00002AB30000}"/>
    <cellStyle name="Note 6 24 7 8" xfId="20712" xr:uid="{00000000-0005-0000-0000-00002BB30000}"/>
    <cellStyle name="Note 6 24 8" xfId="5617" xr:uid="{00000000-0005-0000-0000-00002CB30000}"/>
    <cellStyle name="Note 6 24 8 2" xfId="14838" xr:uid="{00000000-0005-0000-0000-00002DB30000}"/>
    <cellStyle name="Note 6 24 8 2 2" xfId="32273" xr:uid="{00000000-0005-0000-0000-00002EB30000}"/>
    <cellStyle name="Note 6 24 8 2 3" xfId="46726" xr:uid="{00000000-0005-0000-0000-00002FB30000}"/>
    <cellStyle name="Note 6 24 8 3" xfId="17299" xr:uid="{00000000-0005-0000-0000-000030B30000}"/>
    <cellStyle name="Note 6 24 8 3 2" xfId="34734" xr:uid="{00000000-0005-0000-0000-000031B30000}"/>
    <cellStyle name="Note 6 24 8 3 3" xfId="49187" xr:uid="{00000000-0005-0000-0000-000032B30000}"/>
    <cellStyle name="Note 6 24 8 4" xfId="23053" xr:uid="{00000000-0005-0000-0000-000033B30000}"/>
    <cellStyle name="Note 6 24 8 5" xfId="37506" xr:uid="{00000000-0005-0000-0000-000034B30000}"/>
    <cellStyle name="Note 6 24 9" xfId="8079" xr:uid="{00000000-0005-0000-0000-000035B30000}"/>
    <cellStyle name="Note 6 24 9 2" xfId="25514" xr:uid="{00000000-0005-0000-0000-000036B30000}"/>
    <cellStyle name="Note 6 24 9 3" xfId="39967" xr:uid="{00000000-0005-0000-0000-000037B30000}"/>
    <cellStyle name="Note 6 25" xfId="3122" xr:uid="{00000000-0005-0000-0000-000038B30000}"/>
    <cellStyle name="Note 6 25 2" xfId="3123" xr:uid="{00000000-0005-0000-0000-000039B30000}"/>
    <cellStyle name="Note 6 25 2 2" xfId="5634" xr:uid="{00000000-0005-0000-0000-00003AB30000}"/>
    <cellStyle name="Note 6 25 2 2 2" xfId="14851" xr:uid="{00000000-0005-0000-0000-00003BB30000}"/>
    <cellStyle name="Note 6 25 2 2 2 2" xfId="32286" xr:uid="{00000000-0005-0000-0000-00003CB30000}"/>
    <cellStyle name="Note 6 25 2 2 2 3" xfId="46739" xr:uid="{00000000-0005-0000-0000-00003DB30000}"/>
    <cellStyle name="Note 6 25 2 2 3" xfId="17312" xr:uid="{00000000-0005-0000-0000-00003EB30000}"/>
    <cellStyle name="Note 6 25 2 2 3 2" xfId="34747" xr:uid="{00000000-0005-0000-0000-00003FB30000}"/>
    <cellStyle name="Note 6 25 2 2 3 3" xfId="49200" xr:uid="{00000000-0005-0000-0000-000040B30000}"/>
    <cellStyle name="Note 6 25 2 2 4" xfId="23070" xr:uid="{00000000-0005-0000-0000-000041B30000}"/>
    <cellStyle name="Note 6 25 2 2 5" xfId="37523" xr:uid="{00000000-0005-0000-0000-000042B30000}"/>
    <cellStyle name="Note 6 25 2 3" xfId="8096" xr:uid="{00000000-0005-0000-0000-000043B30000}"/>
    <cellStyle name="Note 6 25 2 3 2" xfId="25531" xr:uid="{00000000-0005-0000-0000-000044B30000}"/>
    <cellStyle name="Note 6 25 2 3 3" xfId="39984" xr:uid="{00000000-0005-0000-0000-000045B30000}"/>
    <cellStyle name="Note 6 25 2 4" xfId="10537" xr:uid="{00000000-0005-0000-0000-000046B30000}"/>
    <cellStyle name="Note 6 25 2 4 2" xfId="27972" xr:uid="{00000000-0005-0000-0000-000047B30000}"/>
    <cellStyle name="Note 6 25 2 4 3" xfId="42425" xr:uid="{00000000-0005-0000-0000-000048B30000}"/>
    <cellStyle name="Note 6 25 2 5" xfId="12957" xr:uid="{00000000-0005-0000-0000-000049B30000}"/>
    <cellStyle name="Note 6 25 2 5 2" xfId="30392" xr:uid="{00000000-0005-0000-0000-00004AB30000}"/>
    <cellStyle name="Note 6 25 2 5 3" xfId="44845" xr:uid="{00000000-0005-0000-0000-00004BB30000}"/>
    <cellStyle name="Note 6 25 2 6" xfId="19964" xr:uid="{00000000-0005-0000-0000-00004CB30000}"/>
    <cellStyle name="Note 6 25 3" xfId="3124" xr:uid="{00000000-0005-0000-0000-00004DB30000}"/>
    <cellStyle name="Note 6 25 3 2" xfId="5635" xr:uid="{00000000-0005-0000-0000-00004EB30000}"/>
    <cellStyle name="Note 6 25 3 2 2" xfId="14852" xr:uid="{00000000-0005-0000-0000-00004FB30000}"/>
    <cellStyle name="Note 6 25 3 2 2 2" xfId="32287" xr:uid="{00000000-0005-0000-0000-000050B30000}"/>
    <cellStyle name="Note 6 25 3 2 2 3" xfId="46740" xr:uid="{00000000-0005-0000-0000-000051B30000}"/>
    <cellStyle name="Note 6 25 3 2 3" xfId="17313" xr:uid="{00000000-0005-0000-0000-000052B30000}"/>
    <cellStyle name="Note 6 25 3 2 3 2" xfId="34748" xr:uid="{00000000-0005-0000-0000-000053B30000}"/>
    <cellStyle name="Note 6 25 3 2 3 3" xfId="49201" xr:uid="{00000000-0005-0000-0000-000054B30000}"/>
    <cellStyle name="Note 6 25 3 2 4" xfId="23071" xr:uid="{00000000-0005-0000-0000-000055B30000}"/>
    <cellStyle name="Note 6 25 3 2 5" xfId="37524" xr:uid="{00000000-0005-0000-0000-000056B30000}"/>
    <cellStyle name="Note 6 25 3 3" xfId="8097" xr:uid="{00000000-0005-0000-0000-000057B30000}"/>
    <cellStyle name="Note 6 25 3 3 2" xfId="25532" xr:uid="{00000000-0005-0000-0000-000058B30000}"/>
    <cellStyle name="Note 6 25 3 3 3" xfId="39985" xr:uid="{00000000-0005-0000-0000-000059B30000}"/>
    <cellStyle name="Note 6 25 3 4" xfId="10538" xr:uid="{00000000-0005-0000-0000-00005AB30000}"/>
    <cellStyle name="Note 6 25 3 4 2" xfId="27973" xr:uid="{00000000-0005-0000-0000-00005BB30000}"/>
    <cellStyle name="Note 6 25 3 4 3" xfId="42426" xr:uid="{00000000-0005-0000-0000-00005CB30000}"/>
    <cellStyle name="Note 6 25 3 5" xfId="12958" xr:uid="{00000000-0005-0000-0000-00005DB30000}"/>
    <cellStyle name="Note 6 25 3 5 2" xfId="30393" xr:uid="{00000000-0005-0000-0000-00005EB30000}"/>
    <cellStyle name="Note 6 25 3 5 3" xfId="44846" xr:uid="{00000000-0005-0000-0000-00005FB30000}"/>
    <cellStyle name="Note 6 25 3 6" xfId="19965" xr:uid="{00000000-0005-0000-0000-000060B30000}"/>
    <cellStyle name="Note 6 25 4" xfId="3125" xr:uid="{00000000-0005-0000-0000-000061B30000}"/>
    <cellStyle name="Note 6 25 4 2" xfId="5636" xr:uid="{00000000-0005-0000-0000-000062B30000}"/>
    <cellStyle name="Note 6 25 4 2 2" xfId="23072" xr:uid="{00000000-0005-0000-0000-000063B30000}"/>
    <cellStyle name="Note 6 25 4 2 3" xfId="37525" xr:uid="{00000000-0005-0000-0000-000064B30000}"/>
    <cellStyle name="Note 6 25 4 3" xfId="8098" xr:uid="{00000000-0005-0000-0000-000065B30000}"/>
    <cellStyle name="Note 6 25 4 3 2" xfId="25533" xr:uid="{00000000-0005-0000-0000-000066B30000}"/>
    <cellStyle name="Note 6 25 4 3 3" xfId="39986" xr:uid="{00000000-0005-0000-0000-000067B30000}"/>
    <cellStyle name="Note 6 25 4 4" xfId="10539" xr:uid="{00000000-0005-0000-0000-000068B30000}"/>
    <cellStyle name="Note 6 25 4 4 2" xfId="27974" xr:uid="{00000000-0005-0000-0000-000069B30000}"/>
    <cellStyle name="Note 6 25 4 4 3" xfId="42427" xr:uid="{00000000-0005-0000-0000-00006AB30000}"/>
    <cellStyle name="Note 6 25 4 5" xfId="12959" xr:uid="{00000000-0005-0000-0000-00006BB30000}"/>
    <cellStyle name="Note 6 25 4 5 2" xfId="30394" xr:uid="{00000000-0005-0000-0000-00006CB30000}"/>
    <cellStyle name="Note 6 25 4 5 3" xfId="44847" xr:uid="{00000000-0005-0000-0000-00006DB30000}"/>
    <cellStyle name="Note 6 25 4 6" xfId="15551" xr:uid="{00000000-0005-0000-0000-00006EB30000}"/>
    <cellStyle name="Note 6 25 4 6 2" xfId="32986" xr:uid="{00000000-0005-0000-0000-00006FB30000}"/>
    <cellStyle name="Note 6 25 4 6 3" xfId="47439" xr:uid="{00000000-0005-0000-0000-000070B30000}"/>
    <cellStyle name="Note 6 25 4 7" xfId="19966" xr:uid="{00000000-0005-0000-0000-000071B30000}"/>
    <cellStyle name="Note 6 25 4 8" xfId="20713" xr:uid="{00000000-0005-0000-0000-000072B30000}"/>
    <cellStyle name="Note 6 25 5" xfId="5633" xr:uid="{00000000-0005-0000-0000-000073B30000}"/>
    <cellStyle name="Note 6 25 5 2" xfId="14850" xr:uid="{00000000-0005-0000-0000-000074B30000}"/>
    <cellStyle name="Note 6 25 5 2 2" xfId="32285" xr:uid="{00000000-0005-0000-0000-000075B30000}"/>
    <cellStyle name="Note 6 25 5 2 3" xfId="46738" xr:uid="{00000000-0005-0000-0000-000076B30000}"/>
    <cellStyle name="Note 6 25 5 3" xfId="17311" xr:uid="{00000000-0005-0000-0000-000077B30000}"/>
    <cellStyle name="Note 6 25 5 3 2" xfId="34746" xr:uid="{00000000-0005-0000-0000-000078B30000}"/>
    <cellStyle name="Note 6 25 5 3 3" xfId="49199" xr:uid="{00000000-0005-0000-0000-000079B30000}"/>
    <cellStyle name="Note 6 25 5 4" xfId="23069" xr:uid="{00000000-0005-0000-0000-00007AB30000}"/>
    <cellStyle name="Note 6 25 5 5" xfId="37522" xr:uid="{00000000-0005-0000-0000-00007BB30000}"/>
    <cellStyle name="Note 6 25 6" xfId="8095" xr:uid="{00000000-0005-0000-0000-00007CB30000}"/>
    <cellStyle name="Note 6 25 6 2" xfId="25530" xr:uid="{00000000-0005-0000-0000-00007DB30000}"/>
    <cellStyle name="Note 6 25 6 3" xfId="39983" xr:uid="{00000000-0005-0000-0000-00007EB30000}"/>
    <cellStyle name="Note 6 25 7" xfId="10536" xr:uid="{00000000-0005-0000-0000-00007FB30000}"/>
    <cellStyle name="Note 6 25 7 2" xfId="27971" xr:uid="{00000000-0005-0000-0000-000080B30000}"/>
    <cellStyle name="Note 6 25 7 3" xfId="42424" xr:uid="{00000000-0005-0000-0000-000081B30000}"/>
    <cellStyle name="Note 6 25 8" xfId="12956" xr:uid="{00000000-0005-0000-0000-000082B30000}"/>
    <cellStyle name="Note 6 25 8 2" xfId="30391" xr:uid="{00000000-0005-0000-0000-000083B30000}"/>
    <cellStyle name="Note 6 25 8 3" xfId="44844" xr:uid="{00000000-0005-0000-0000-000084B30000}"/>
    <cellStyle name="Note 6 25 9" xfId="19963" xr:uid="{00000000-0005-0000-0000-000085B30000}"/>
    <cellStyle name="Note 6 26" xfId="3126" xr:uid="{00000000-0005-0000-0000-000086B30000}"/>
    <cellStyle name="Note 6 26 2" xfId="3127" xr:uid="{00000000-0005-0000-0000-000087B30000}"/>
    <cellStyle name="Note 6 26 2 2" xfId="5638" xr:uid="{00000000-0005-0000-0000-000088B30000}"/>
    <cellStyle name="Note 6 26 2 2 2" xfId="14854" xr:uid="{00000000-0005-0000-0000-000089B30000}"/>
    <cellStyle name="Note 6 26 2 2 2 2" xfId="32289" xr:uid="{00000000-0005-0000-0000-00008AB30000}"/>
    <cellStyle name="Note 6 26 2 2 2 3" xfId="46742" xr:uid="{00000000-0005-0000-0000-00008BB30000}"/>
    <cellStyle name="Note 6 26 2 2 3" xfId="17315" xr:uid="{00000000-0005-0000-0000-00008CB30000}"/>
    <cellStyle name="Note 6 26 2 2 3 2" xfId="34750" xr:uid="{00000000-0005-0000-0000-00008DB30000}"/>
    <cellStyle name="Note 6 26 2 2 3 3" xfId="49203" xr:uid="{00000000-0005-0000-0000-00008EB30000}"/>
    <cellStyle name="Note 6 26 2 2 4" xfId="23074" xr:uid="{00000000-0005-0000-0000-00008FB30000}"/>
    <cellStyle name="Note 6 26 2 2 5" xfId="37527" xr:uid="{00000000-0005-0000-0000-000090B30000}"/>
    <cellStyle name="Note 6 26 2 3" xfId="8100" xr:uid="{00000000-0005-0000-0000-000091B30000}"/>
    <cellStyle name="Note 6 26 2 3 2" xfId="25535" xr:uid="{00000000-0005-0000-0000-000092B30000}"/>
    <cellStyle name="Note 6 26 2 3 3" xfId="39988" xr:uid="{00000000-0005-0000-0000-000093B30000}"/>
    <cellStyle name="Note 6 26 2 4" xfId="10541" xr:uid="{00000000-0005-0000-0000-000094B30000}"/>
    <cellStyle name="Note 6 26 2 4 2" xfId="27976" xr:uid="{00000000-0005-0000-0000-000095B30000}"/>
    <cellStyle name="Note 6 26 2 4 3" xfId="42429" xr:uid="{00000000-0005-0000-0000-000096B30000}"/>
    <cellStyle name="Note 6 26 2 5" xfId="12961" xr:uid="{00000000-0005-0000-0000-000097B30000}"/>
    <cellStyle name="Note 6 26 2 5 2" xfId="30396" xr:uid="{00000000-0005-0000-0000-000098B30000}"/>
    <cellStyle name="Note 6 26 2 5 3" xfId="44849" xr:uid="{00000000-0005-0000-0000-000099B30000}"/>
    <cellStyle name="Note 6 26 2 6" xfId="19968" xr:uid="{00000000-0005-0000-0000-00009AB30000}"/>
    <cellStyle name="Note 6 26 3" xfId="3128" xr:uid="{00000000-0005-0000-0000-00009BB30000}"/>
    <cellStyle name="Note 6 26 3 2" xfId="5639" xr:uid="{00000000-0005-0000-0000-00009CB30000}"/>
    <cellStyle name="Note 6 26 3 2 2" xfId="14855" xr:uid="{00000000-0005-0000-0000-00009DB30000}"/>
    <cellStyle name="Note 6 26 3 2 2 2" xfId="32290" xr:uid="{00000000-0005-0000-0000-00009EB30000}"/>
    <cellStyle name="Note 6 26 3 2 2 3" xfId="46743" xr:uid="{00000000-0005-0000-0000-00009FB30000}"/>
    <cellStyle name="Note 6 26 3 2 3" xfId="17316" xr:uid="{00000000-0005-0000-0000-0000A0B30000}"/>
    <cellStyle name="Note 6 26 3 2 3 2" xfId="34751" xr:uid="{00000000-0005-0000-0000-0000A1B30000}"/>
    <cellStyle name="Note 6 26 3 2 3 3" xfId="49204" xr:uid="{00000000-0005-0000-0000-0000A2B30000}"/>
    <cellStyle name="Note 6 26 3 2 4" xfId="23075" xr:uid="{00000000-0005-0000-0000-0000A3B30000}"/>
    <cellStyle name="Note 6 26 3 2 5" xfId="37528" xr:uid="{00000000-0005-0000-0000-0000A4B30000}"/>
    <cellStyle name="Note 6 26 3 3" xfId="8101" xr:uid="{00000000-0005-0000-0000-0000A5B30000}"/>
    <cellStyle name="Note 6 26 3 3 2" xfId="25536" xr:uid="{00000000-0005-0000-0000-0000A6B30000}"/>
    <cellStyle name="Note 6 26 3 3 3" xfId="39989" xr:uid="{00000000-0005-0000-0000-0000A7B30000}"/>
    <cellStyle name="Note 6 26 3 4" xfId="10542" xr:uid="{00000000-0005-0000-0000-0000A8B30000}"/>
    <cellStyle name="Note 6 26 3 4 2" xfId="27977" xr:uid="{00000000-0005-0000-0000-0000A9B30000}"/>
    <cellStyle name="Note 6 26 3 4 3" xfId="42430" xr:uid="{00000000-0005-0000-0000-0000AAB30000}"/>
    <cellStyle name="Note 6 26 3 5" xfId="12962" xr:uid="{00000000-0005-0000-0000-0000ABB30000}"/>
    <cellStyle name="Note 6 26 3 5 2" xfId="30397" xr:uid="{00000000-0005-0000-0000-0000ACB30000}"/>
    <cellStyle name="Note 6 26 3 5 3" xfId="44850" xr:uid="{00000000-0005-0000-0000-0000ADB30000}"/>
    <cellStyle name="Note 6 26 3 6" xfId="19969" xr:uid="{00000000-0005-0000-0000-0000AEB30000}"/>
    <cellStyle name="Note 6 26 4" xfId="3129" xr:uid="{00000000-0005-0000-0000-0000AFB30000}"/>
    <cellStyle name="Note 6 26 4 2" xfId="5640" xr:uid="{00000000-0005-0000-0000-0000B0B30000}"/>
    <cellStyle name="Note 6 26 4 2 2" xfId="23076" xr:uid="{00000000-0005-0000-0000-0000B1B30000}"/>
    <cellStyle name="Note 6 26 4 2 3" xfId="37529" xr:uid="{00000000-0005-0000-0000-0000B2B30000}"/>
    <cellStyle name="Note 6 26 4 3" xfId="8102" xr:uid="{00000000-0005-0000-0000-0000B3B30000}"/>
    <cellStyle name="Note 6 26 4 3 2" xfId="25537" xr:uid="{00000000-0005-0000-0000-0000B4B30000}"/>
    <cellStyle name="Note 6 26 4 3 3" xfId="39990" xr:uid="{00000000-0005-0000-0000-0000B5B30000}"/>
    <cellStyle name="Note 6 26 4 4" xfId="10543" xr:uid="{00000000-0005-0000-0000-0000B6B30000}"/>
    <cellStyle name="Note 6 26 4 4 2" xfId="27978" xr:uid="{00000000-0005-0000-0000-0000B7B30000}"/>
    <cellStyle name="Note 6 26 4 4 3" xfId="42431" xr:uid="{00000000-0005-0000-0000-0000B8B30000}"/>
    <cellStyle name="Note 6 26 4 5" xfId="12963" xr:uid="{00000000-0005-0000-0000-0000B9B30000}"/>
    <cellStyle name="Note 6 26 4 5 2" xfId="30398" xr:uid="{00000000-0005-0000-0000-0000BAB30000}"/>
    <cellStyle name="Note 6 26 4 5 3" xfId="44851" xr:uid="{00000000-0005-0000-0000-0000BBB30000}"/>
    <cellStyle name="Note 6 26 4 6" xfId="15552" xr:uid="{00000000-0005-0000-0000-0000BCB30000}"/>
    <cellStyle name="Note 6 26 4 6 2" xfId="32987" xr:uid="{00000000-0005-0000-0000-0000BDB30000}"/>
    <cellStyle name="Note 6 26 4 6 3" xfId="47440" xr:uid="{00000000-0005-0000-0000-0000BEB30000}"/>
    <cellStyle name="Note 6 26 4 7" xfId="19970" xr:uid="{00000000-0005-0000-0000-0000BFB30000}"/>
    <cellStyle name="Note 6 26 4 8" xfId="20714" xr:uid="{00000000-0005-0000-0000-0000C0B30000}"/>
    <cellStyle name="Note 6 26 5" xfId="5637" xr:uid="{00000000-0005-0000-0000-0000C1B30000}"/>
    <cellStyle name="Note 6 26 5 2" xfId="14853" xr:uid="{00000000-0005-0000-0000-0000C2B30000}"/>
    <cellStyle name="Note 6 26 5 2 2" xfId="32288" xr:uid="{00000000-0005-0000-0000-0000C3B30000}"/>
    <cellStyle name="Note 6 26 5 2 3" xfId="46741" xr:uid="{00000000-0005-0000-0000-0000C4B30000}"/>
    <cellStyle name="Note 6 26 5 3" xfId="17314" xr:uid="{00000000-0005-0000-0000-0000C5B30000}"/>
    <cellStyle name="Note 6 26 5 3 2" xfId="34749" xr:uid="{00000000-0005-0000-0000-0000C6B30000}"/>
    <cellStyle name="Note 6 26 5 3 3" xfId="49202" xr:uid="{00000000-0005-0000-0000-0000C7B30000}"/>
    <cellStyle name="Note 6 26 5 4" xfId="23073" xr:uid="{00000000-0005-0000-0000-0000C8B30000}"/>
    <cellStyle name="Note 6 26 5 5" xfId="37526" xr:uid="{00000000-0005-0000-0000-0000C9B30000}"/>
    <cellStyle name="Note 6 26 6" xfId="8099" xr:uid="{00000000-0005-0000-0000-0000CAB30000}"/>
    <cellStyle name="Note 6 26 6 2" xfId="25534" xr:uid="{00000000-0005-0000-0000-0000CBB30000}"/>
    <cellStyle name="Note 6 26 6 3" xfId="39987" xr:uid="{00000000-0005-0000-0000-0000CCB30000}"/>
    <cellStyle name="Note 6 26 7" xfId="10540" xr:uid="{00000000-0005-0000-0000-0000CDB30000}"/>
    <cellStyle name="Note 6 26 7 2" xfId="27975" xr:uid="{00000000-0005-0000-0000-0000CEB30000}"/>
    <cellStyle name="Note 6 26 7 3" xfId="42428" xr:uid="{00000000-0005-0000-0000-0000CFB30000}"/>
    <cellStyle name="Note 6 26 8" xfId="12960" xr:uid="{00000000-0005-0000-0000-0000D0B30000}"/>
    <cellStyle name="Note 6 26 8 2" xfId="30395" xr:uid="{00000000-0005-0000-0000-0000D1B30000}"/>
    <cellStyle name="Note 6 26 8 3" xfId="44848" xr:uid="{00000000-0005-0000-0000-0000D2B30000}"/>
    <cellStyle name="Note 6 26 9" xfId="19967" xr:uid="{00000000-0005-0000-0000-0000D3B30000}"/>
    <cellStyle name="Note 6 27" xfId="3130" xr:uid="{00000000-0005-0000-0000-0000D4B30000}"/>
    <cellStyle name="Note 6 27 2" xfId="3131" xr:uid="{00000000-0005-0000-0000-0000D5B30000}"/>
    <cellStyle name="Note 6 27 2 2" xfId="5642" xr:uid="{00000000-0005-0000-0000-0000D6B30000}"/>
    <cellStyle name="Note 6 27 2 2 2" xfId="14857" xr:uid="{00000000-0005-0000-0000-0000D7B30000}"/>
    <cellStyle name="Note 6 27 2 2 2 2" xfId="32292" xr:uid="{00000000-0005-0000-0000-0000D8B30000}"/>
    <cellStyle name="Note 6 27 2 2 2 3" xfId="46745" xr:uid="{00000000-0005-0000-0000-0000D9B30000}"/>
    <cellStyle name="Note 6 27 2 2 3" xfId="17318" xr:uid="{00000000-0005-0000-0000-0000DAB30000}"/>
    <cellStyle name="Note 6 27 2 2 3 2" xfId="34753" xr:uid="{00000000-0005-0000-0000-0000DBB30000}"/>
    <cellStyle name="Note 6 27 2 2 3 3" xfId="49206" xr:uid="{00000000-0005-0000-0000-0000DCB30000}"/>
    <cellStyle name="Note 6 27 2 2 4" xfId="23078" xr:uid="{00000000-0005-0000-0000-0000DDB30000}"/>
    <cellStyle name="Note 6 27 2 2 5" xfId="37531" xr:uid="{00000000-0005-0000-0000-0000DEB30000}"/>
    <cellStyle name="Note 6 27 2 3" xfId="8104" xr:uid="{00000000-0005-0000-0000-0000DFB30000}"/>
    <cellStyle name="Note 6 27 2 3 2" xfId="25539" xr:uid="{00000000-0005-0000-0000-0000E0B30000}"/>
    <cellStyle name="Note 6 27 2 3 3" xfId="39992" xr:uid="{00000000-0005-0000-0000-0000E1B30000}"/>
    <cellStyle name="Note 6 27 2 4" xfId="10545" xr:uid="{00000000-0005-0000-0000-0000E2B30000}"/>
    <cellStyle name="Note 6 27 2 4 2" xfId="27980" xr:uid="{00000000-0005-0000-0000-0000E3B30000}"/>
    <cellStyle name="Note 6 27 2 4 3" xfId="42433" xr:uid="{00000000-0005-0000-0000-0000E4B30000}"/>
    <cellStyle name="Note 6 27 2 5" xfId="12965" xr:uid="{00000000-0005-0000-0000-0000E5B30000}"/>
    <cellStyle name="Note 6 27 2 5 2" xfId="30400" xr:uid="{00000000-0005-0000-0000-0000E6B30000}"/>
    <cellStyle name="Note 6 27 2 5 3" xfId="44853" xr:uid="{00000000-0005-0000-0000-0000E7B30000}"/>
    <cellStyle name="Note 6 27 2 6" xfId="19972" xr:uid="{00000000-0005-0000-0000-0000E8B30000}"/>
    <cellStyle name="Note 6 27 3" xfId="3132" xr:uid="{00000000-0005-0000-0000-0000E9B30000}"/>
    <cellStyle name="Note 6 27 3 2" xfId="5643" xr:uid="{00000000-0005-0000-0000-0000EAB30000}"/>
    <cellStyle name="Note 6 27 3 2 2" xfId="14858" xr:uid="{00000000-0005-0000-0000-0000EBB30000}"/>
    <cellStyle name="Note 6 27 3 2 2 2" xfId="32293" xr:uid="{00000000-0005-0000-0000-0000ECB30000}"/>
    <cellStyle name="Note 6 27 3 2 2 3" xfId="46746" xr:uid="{00000000-0005-0000-0000-0000EDB30000}"/>
    <cellStyle name="Note 6 27 3 2 3" xfId="17319" xr:uid="{00000000-0005-0000-0000-0000EEB30000}"/>
    <cellStyle name="Note 6 27 3 2 3 2" xfId="34754" xr:uid="{00000000-0005-0000-0000-0000EFB30000}"/>
    <cellStyle name="Note 6 27 3 2 3 3" xfId="49207" xr:uid="{00000000-0005-0000-0000-0000F0B30000}"/>
    <cellStyle name="Note 6 27 3 2 4" xfId="23079" xr:uid="{00000000-0005-0000-0000-0000F1B30000}"/>
    <cellStyle name="Note 6 27 3 2 5" xfId="37532" xr:uid="{00000000-0005-0000-0000-0000F2B30000}"/>
    <cellStyle name="Note 6 27 3 3" xfId="8105" xr:uid="{00000000-0005-0000-0000-0000F3B30000}"/>
    <cellStyle name="Note 6 27 3 3 2" xfId="25540" xr:uid="{00000000-0005-0000-0000-0000F4B30000}"/>
    <cellStyle name="Note 6 27 3 3 3" xfId="39993" xr:uid="{00000000-0005-0000-0000-0000F5B30000}"/>
    <cellStyle name="Note 6 27 3 4" xfId="10546" xr:uid="{00000000-0005-0000-0000-0000F6B30000}"/>
    <cellStyle name="Note 6 27 3 4 2" xfId="27981" xr:uid="{00000000-0005-0000-0000-0000F7B30000}"/>
    <cellStyle name="Note 6 27 3 4 3" xfId="42434" xr:uid="{00000000-0005-0000-0000-0000F8B30000}"/>
    <cellStyle name="Note 6 27 3 5" xfId="12966" xr:uid="{00000000-0005-0000-0000-0000F9B30000}"/>
    <cellStyle name="Note 6 27 3 5 2" xfId="30401" xr:uid="{00000000-0005-0000-0000-0000FAB30000}"/>
    <cellStyle name="Note 6 27 3 5 3" xfId="44854" xr:uid="{00000000-0005-0000-0000-0000FBB30000}"/>
    <cellStyle name="Note 6 27 3 6" xfId="19973" xr:uid="{00000000-0005-0000-0000-0000FCB30000}"/>
    <cellStyle name="Note 6 27 4" xfId="3133" xr:uid="{00000000-0005-0000-0000-0000FDB30000}"/>
    <cellStyle name="Note 6 27 4 2" xfId="5644" xr:uid="{00000000-0005-0000-0000-0000FEB30000}"/>
    <cellStyle name="Note 6 27 4 2 2" xfId="23080" xr:uid="{00000000-0005-0000-0000-0000FFB30000}"/>
    <cellStyle name="Note 6 27 4 2 3" xfId="37533" xr:uid="{00000000-0005-0000-0000-000000B40000}"/>
    <cellStyle name="Note 6 27 4 3" xfId="8106" xr:uid="{00000000-0005-0000-0000-000001B40000}"/>
    <cellStyle name="Note 6 27 4 3 2" xfId="25541" xr:uid="{00000000-0005-0000-0000-000002B40000}"/>
    <cellStyle name="Note 6 27 4 3 3" xfId="39994" xr:uid="{00000000-0005-0000-0000-000003B40000}"/>
    <cellStyle name="Note 6 27 4 4" xfId="10547" xr:uid="{00000000-0005-0000-0000-000004B40000}"/>
    <cellStyle name="Note 6 27 4 4 2" xfId="27982" xr:uid="{00000000-0005-0000-0000-000005B40000}"/>
    <cellStyle name="Note 6 27 4 4 3" xfId="42435" xr:uid="{00000000-0005-0000-0000-000006B40000}"/>
    <cellStyle name="Note 6 27 4 5" xfId="12967" xr:uid="{00000000-0005-0000-0000-000007B40000}"/>
    <cellStyle name="Note 6 27 4 5 2" xfId="30402" xr:uid="{00000000-0005-0000-0000-000008B40000}"/>
    <cellStyle name="Note 6 27 4 5 3" xfId="44855" xr:uid="{00000000-0005-0000-0000-000009B40000}"/>
    <cellStyle name="Note 6 27 4 6" xfId="15553" xr:uid="{00000000-0005-0000-0000-00000AB40000}"/>
    <cellStyle name="Note 6 27 4 6 2" xfId="32988" xr:uid="{00000000-0005-0000-0000-00000BB40000}"/>
    <cellStyle name="Note 6 27 4 6 3" xfId="47441" xr:uid="{00000000-0005-0000-0000-00000CB40000}"/>
    <cellStyle name="Note 6 27 4 7" xfId="19974" xr:uid="{00000000-0005-0000-0000-00000DB40000}"/>
    <cellStyle name="Note 6 27 4 8" xfId="20715" xr:uid="{00000000-0005-0000-0000-00000EB40000}"/>
    <cellStyle name="Note 6 27 5" xfId="5641" xr:uid="{00000000-0005-0000-0000-00000FB40000}"/>
    <cellStyle name="Note 6 27 5 2" xfId="14856" xr:uid="{00000000-0005-0000-0000-000010B40000}"/>
    <cellStyle name="Note 6 27 5 2 2" xfId="32291" xr:uid="{00000000-0005-0000-0000-000011B40000}"/>
    <cellStyle name="Note 6 27 5 2 3" xfId="46744" xr:uid="{00000000-0005-0000-0000-000012B40000}"/>
    <cellStyle name="Note 6 27 5 3" xfId="17317" xr:uid="{00000000-0005-0000-0000-000013B40000}"/>
    <cellStyle name="Note 6 27 5 3 2" xfId="34752" xr:uid="{00000000-0005-0000-0000-000014B40000}"/>
    <cellStyle name="Note 6 27 5 3 3" xfId="49205" xr:uid="{00000000-0005-0000-0000-000015B40000}"/>
    <cellStyle name="Note 6 27 5 4" xfId="23077" xr:uid="{00000000-0005-0000-0000-000016B40000}"/>
    <cellStyle name="Note 6 27 5 5" xfId="37530" xr:uid="{00000000-0005-0000-0000-000017B40000}"/>
    <cellStyle name="Note 6 27 6" xfId="8103" xr:uid="{00000000-0005-0000-0000-000018B40000}"/>
    <cellStyle name="Note 6 27 6 2" xfId="25538" xr:uid="{00000000-0005-0000-0000-000019B40000}"/>
    <cellStyle name="Note 6 27 6 3" xfId="39991" xr:uid="{00000000-0005-0000-0000-00001AB40000}"/>
    <cellStyle name="Note 6 27 7" xfId="10544" xr:uid="{00000000-0005-0000-0000-00001BB40000}"/>
    <cellStyle name="Note 6 27 7 2" xfId="27979" xr:uid="{00000000-0005-0000-0000-00001CB40000}"/>
    <cellStyle name="Note 6 27 7 3" xfId="42432" xr:uid="{00000000-0005-0000-0000-00001DB40000}"/>
    <cellStyle name="Note 6 27 8" xfId="12964" xr:uid="{00000000-0005-0000-0000-00001EB40000}"/>
    <cellStyle name="Note 6 27 8 2" xfId="30399" xr:uid="{00000000-0005-0000-0000-00001FB40000}"/>
    <cellStyle name="Note 6 27 8 3" xfId="44852" xr:uid="{00000000-0005-0000-0000-000020B40000}"/>
    <cellStyle name="Note 6 27 9" xfId="19971" xr:uid="{00000000-0005-0000-0000-000021B40000}"/>
    <cellStyle name="Note 6 28" xfId="3134" xr:uid="{00000000-0005-0000-0000-000022B40000}"/>
    <cellStyle name="Note 6 28 2" xfId="5645" xr:uid="{00000000-0005-0000-0000-000023B40000}"/>
    <cellStyle name="Note 6 28 2 2" xfId="14859" xr:uid="{00000000-0005-0000-0000-000024B40000}"/>
    <cellStyle name="Note 6 28 2 2 2" xfId="32294" xr:uid="{00000000-0005-0000-0000-000025B40000}"/>
    <cellStyle name="Note 6 28 2 2 3" xfId="46747" xr:uid="{00000000-0005-0000-0000-000026B40000}"/>
    <cellStyle name="Note 6 28 2 3" xfId="17320" xr:uid="{00000000-0005-0000-0000-000027B40000}"/>
    <cellStyle name="Note 6 28 2 3 2" xfId="34755" xr:uid="{00000000-0005-0000-0000-000028B40000}"/>
    <cellStyle name="Note 6 28 2 3 3" xfId="49208" xr:uid="{00000000-0005-0000-0000-000029B40000}"/>
    <cellStyle name="Note 6 28 2 4" xfId="23081" xr:uid="{00000000-0005-0000-0000-00002AB40000}"/>
    <cellStyle name="Note 6 28 2 5" xfId="37534" xr:uid="{00000000-0005-0000-0000-00002BB40000}"/>
    <cellStyle name="Note 6 28 3" xfId="8107" xr:uid="{00000000-0005-0000-0000-00002CB40000}"/>
    <cellStyle name="Note 6 28 3 2" xfId="25542" xr:uid="{00000000-0005-0000-0000-00002DB40000}"/>
    <cellStyle name="Note 6 28 3 3" xfId="39995" xr:uid="{00000000-0005-0000-0000-00002EB40000}"/>
    <cellStyle name="Note 6 28 4" xfId="10548" xr:uid="{00000000-0005-0000-0000-00002FB40000}"/>
    <cellStyle name="Note 6 28 4 2" xfId="27983" xr:uid="{00000000-0005-0000-0000-000030B40000}"/>
    <cellStyle name="Note 6 28 4 3" xfId="42436" xr:uid="{00000000-0005-0000-0000-000031B40000}"/>
    <cellStyle name="Note 6 28 5" xfId="12968" xr:uid="{00000000-0005-0000-0000-000032B40000}"/>
    <cellStyle name="Note 6 28 5 2" xfId="30403" xr:uid="{00000000-0005-0000-0000-000033B40000}"/>
    <cellStyle name="Note 6 28 5 3" xfId="44856" xr:uid="{00000000-0005-0000-0000-000034B40000}"/>
    <cellStyle name="Note 6 28 6" xfId="19975" xr:uid="{00000000-0005-0000-0000-000035B40000}"/>
    <cellStyle name="Note 6 29" xfId="3135" xr:uid="{00000000-0005-0000-0000-000036B40000}"/>
    <cellStyle name="Note 6 29 2" xfId="5646" xr:uid="{00000000-0005-0000-0000-000037B40000}"/>
    <cellStyle name="Note 6 29 2 2" xfId="14860" xr:uid="{00000000-0005-0000-0000-000038B40000}"/>
    <cellStyle name="Note 6 29 2 2 2" xfId="32295" xr:uid="{00000000-0005-0000-0000-000039B40000}"/>
    <cellStyle name="Note 6 29 2 2 3" xfId="46748" xr:uid="{00000000-0005-0000-0000-00003AB40000}"/>
    <cellStyle name="Note 6 29 2 3" xfId="17321" xr:uid="{00000000-0005-0000-0000-00003BB40000}"/>
    <cellStyle name="Note 6 29 2 3 2" xfId="34756" xr:uid="{00000000-0005-0000-0000-00003CB40000}"/>
    <cellStyle name="Note 6 29 2 3 3" xfId="49209" xr:uid="{00000000-0005-0000-0000-00003DB40000}"/>
    <cellStyle name="Note 6 29 2 4" xfId="23082" xr:uid="{00000000-0005-0000-0000-00003EB40000}"/>
    <cellStyle name="Note 6 29 2 5" xfId="37535" xr:uid="{00000000-0005-0000-0000-00003FB40000}"/>
    <cellStyle name="Note 6 29 3" xfId="8108" xr:uid="{00000000-0005-0000-0000-000040B40000}"/>
    <cellStyle name="Note 6 29 3 2" xfId="25543" xr:uid="{00000000-0005-0000-0000-000041B40000}"/>
    <cellStyle name="Note 6 29 3 3" xfId="39996" xr:uid="{00000000-0005-0000-0000-000042B40000}"/>
    <cellStyle name="Note 6 29 4" xfId="10549" xr:uid="{00000000-0005-0000-0000-000043B40000}"/>
    <cellStyle name="Note 6 29 4 2" xfId="27984" xr:uid="{00000000-0005-0000-0000-000044B40000}"/>
    <cellStyle name="Note 6 29 4 3" xfId="42437" xr:uid="{00000000-0005-0000-0000-000045B40000}"/>
    <cellStyle name="Note 6 29 5" xfId="12969" xr:uid="{00000000-0005-0000-0000-000046B40000}"/>
    <cellStyle name="Note 6 29 5 2" xfId="30404" xr:uid="{00000000-0005-0000-0000-000047B40000}"/>
    <cellStyle name="Note 6 29 5 3" xfId="44857" xr:uid="{00000000-0005-0000-0000-000048B40000}"/>
    <cellStyle name="Note 6 29 6" xfId="19976" xr:uid="{00000000-0005-0000-0000-000049B40000}"/>
    <cellStyle name="Note 6 3" xfId="3136" xr:uid="{00000000-0005-0000-0000-00004AB40000}"/>
    <cellStyle name="Note 6 3 10" xfId="8109" xr:uid="{00000000-0005-0000-0000-00004BB40000}"/>
    <cellStyle name="Note 6 3 10 2" xfId="25544" xr:uid="{00000000-0005-0000-0000-00004CB40000}"/>
    <cellStyle name="Note 6 3 10 3" xfId="39997" xr:uid="{00000000-0005-0000-0000-00004DB40000}"/>
    <cellStyle name="Note 6 3 11" xfId="10550" xr:uid="{00000000-0005-0000-0000-00004EB40000}"/>
    <cellStyle name="Note 6 3 11 2" xfId="27985" xr:uid="{00000000-0005-0000-0000-00004FB40000}"/>
    <cellStyle name="Note 6 3 11 3" xfId="42438" xr:uid="{00000000-0005-0000-0000-000050B40000}"/>
    <cellStyle name="Note 6 3 12" xfId="12970" xr:uid="{00000000-0005-0000-0000-000051B40000}"/>
    <cellStyle name="Note 6 3 12 2" xfId="30405" xr:uid="{00000000-0005-0000-0000-000052B40000}"/>
    <cellStyle name="Note 6 3 12 3" xfId="44858" xr:uid="{00000000-0005-0000-0000-000053B40000}"/>
    <cellStyle name="Note 6 3 13" xfId="19977" xr:uid="{00000000-0005-0000-0000-000054B40000}"/>
    <cellStyle name="Note 6 3 2" xfId="3137" xr:uid="{00000000-0005-0000-0000-000055B40000}"/>
    <cellStyle name="Note 6 3 2 2" xfId="3138" xr:uid="{00000000-0005-0000-0000-000056B40000}"/>
    <cellStyle name="Note 6 3 2 2 2" xfId="5649" xr:uid="{00000000-0005-0000-0000-000057B40000}"/>
    <cellStyle name="Note 6 3 2 2 2 2" xfId="14863" xr:uid="{00000000-0005-0000-0000-000058B40000}"/>
    <cellStyle name="Note 6 3 2 2 2 2 2" xfId="32298" xr:uid="{00000000-0005-0000-0000-000059B40000}"/>
    <cellStyle name="Note 6 3 2 2 2 2 3" xfId="46751" xr:uid="{00000000-0005-0000-0000-00005AB40000}"/>
    <cellStyle name="Note 6 3 2 2 2 3" xfId="17324" xr:uid="{00000000-0005-0000-0000-00005BB40000}"/>
    <cellStyle name="Note 6 3 2 2 2 3 2" xfId="34759" xr:uid="{00000000-0005-0000-0000-00005CB40000}"/>
    <cellStyle name="Note 6 3 2 2 2 3 3" xfId="49212" xr:uid="{00000000-0005-0000-0000-00005DB40000}"/>
    <cellStyle name="Note 6 3 2 2 2 4" xfId="23085" xr:uid="{00000000-0005-0000-0000-00005EB40000}"/>
    <cellStyle name="Note 6 3 2 2 2 5" xfId="37538" xr:uid="{00000000-0005-0000-0000-00005FB40000}"/>
    <cellStyle name="Note 6 3 2 2 3" xfId="8111" xr:uid="{00000000-0005-0000-0000-000060B40000}"/>
    <cellStyle name="Note 6 3 2 2 3 2" xfId="25546" xr:uid="{00000000-0005-0000-0000-000061B40000}"/>
    <cellStyle name="Note 6 3 2 2 3 3" xfId="39999" xr:uid="{00000000-0005-0000-0000-000062B40000}"/>
    <cellStyle name="Note 6 3 2 2 4" xfId="10552" xr:uid="{00000000-0005-0000-0000-000063B40000}"/>
    <cellStyle name="Note 6 3 2 2 4 2" xfId="27987" xr:uid="{00000000-0005-0000-0000-000064B40000}"/>
    <cellStyle name="Note 6 3 2 2 4 3" xfId="42440" xr:uid="{00000000-0005-0000-0000-000065B40000}"/>
    <cellStyle name="Note 6 3 2 2 5" xfId="12972" xr:uid="{00000000-0005-0000-0000-000066B40000}"/>
    <cellStyle name="Note 6 3 2 2 5 2" xfId="30407" xr:uid="{00000000-0005-0000-0000-000067B40000}"/>
    <cellStyle name="Note 6 3 2 2 5 3" xfId="44860" xr:uid="{00000000-0005-0000-0000-000068B40000}"/>
    <cellStyle name="Note 6 3 2 2 6" xfId="19979" xr:uid="{00000000-0005-0000-0000-000069B40000}"/>
    <cellStyle name="Note 6 3 2 3" xfId="3139" xr:uid="{00000000-0005-0000-0000-00006AB40000}"/>
    <cellStyle name="Note 6 3 2 3 2" xfId="5650" xr:uid="{00000000-0005-0000-0000-00006BB40000}"/>
    <cellStyle name="Note 6 3 2 3 2 2" xfId="14864" xr:uid="{00000000-0005-0000-0000-00006CB40000}"/>
    <cellStyle name="Note 6 3 2 3 2 2 2" xfId="32299" xr:uid="{00000000-0005-0000-0000-00006DB40000}"/>
    <cellStyle name="Note 6 3 2 3 2 2 3" xfId="46752" xr:uid="{00000000-0005-0000-0000-00006EB40000}"/>
    <cellStyle name="Note 6 3 2 3 2 3" xfId="17325" xr:uid="{00000000-0005-0000-0000-00006FB40000}"/>
    <cellStyle name="Note 6 3 2 3 2 3 2" xfId="34760" xr:uid="{00000000-0005-0000-0000-000070B40000}"/>
    <cellStyle name="Note 6 3 2 3 2 3 3" xfId="49213" xr:uid="{00000000-0005-0000-0000-000071B40000}"/>
    <cellStyle name="Note 6 3 2 3 2 4" xfId="23086" xr:uid="{00000000-0005-0000-0000-000072B40000}"/>
    <cellStyle name="Note 6 3 2 3 2 5" xfId="37539" xr:uid="{00000000-0005-0000-0000-000073B40000}"/>
    <cellStyle name="Note 6 3 2 3 3" xfId="8112" xr:uid="{00000000-0005-0000-0000-000074B40000}"/>
    <cellStyle name="Note 6 3 2 3 3 2" xfId="25547" xr:uid="{00000000-0005-0000-0000-000075B40000}"/>
    <cellStyle name="Note 6 3 2 3 3 3" xfId="40000" xr:uid="{00000000-0005-0000-0000-000076B40000}"/>
    <cellStyle name="Note 6 3 2 3 4" xfId="10553" xr:uid="{00000000-0005-0000-0000-000077B40000}"/>
    <cellStyle name="Note 6 3 2 3 4 2" xfId="27988" xr:uid="{00000000-0005-0000-0000-000078B40000}"/>
    <cellStyle name="Note 6 3 2 3 4 3" xfId="42441" xr:uid="{00000000-0005-0000-0000-000079B40000}"/>
    <cellStyle name="Note 6 3 2 3 5" xfId="12973" xr:uid="{00000000-0005-0000-0000-00007AB40000}"/>
    <cellStyle name="Note 6 3 2 3 5 2" xfId="30408" xr:uid="{00000000-0005-0000-0000-00007BB40000}"/>
    <cellStyle name="Note 6 3 2 3 5 3" xfId="44861" xr:uid="{00000000-0005-0000-0000-00007CB40000}"/>
    <cellStyle name="Note 6 3 2 3 6" xfId="19980" xr:uid="{00000000-0005-0000-0000-00007DB40000}"/>
    <cellStyle name="Note 6 3 2 4" xfId="3140" xr:uid="{00000000-0005-0000-0000-00007EB40000}"/>
    <cellStyle name="Note 6 3 2 4 2" xfId="5651" xr:uid="{00000000-0005-0000-0000-00007FB40000}"/>
    <cellStyle name="Note 6 3 2 4 2 2" xfId="23087" xr:uid="{00000000-0005-0000-0000-000080B40000}"/>
    <cellStyle name="Note 6 3 2 4 2 3" xfId="37540" xr:uid="{00000000-0005-0000-0000-000081B40000}"/>
    <cellStyle name="Note 6 3 2 4 3" xfId="8113" xr:uid="{00000000-0005-0000-0000-000082B40000}"/>
    <cellStyle name="Note 6 3 2 4 3 2" xfId="25548" xr:uid="{00000000-0005-0000-0000-000083B40000}"/>
    <cellStyle name="Note 6 3 2 4 3 3" xfId="40001" xr:uid="{00000000-0005-0000-0000-000084B40000}"/>
    <cellStyle name="Note 6 3 2 4 4" xfId="10554" xr:uid="{00000000-0005-0000-0000-000085B40000}"/>
    <cellStyle name="Note 6 3 2 4 4 2" xfId="27989" xr:uid="{00000000-0005-0000-0000-000086B40000}"/>
    <cellStyle name="Note 6 3 2 4 4 3" xfId="42442" xr:uid="{00000000-0005-0000-0000-000087B40000}"/>
    <cellStyle name="Note 6 3 2 4 5" xfId="12974" xr:uid="{00000000-0005-0000-0000-000088B40000}"/>
    <cellStyle name="Note 6 3 2 4 5 2" xfId="30409" xr:uid="{00000000-0005-0000-0000-000089B40000}"/>
    <cellStyle name="Note 6 3 2 4 5 3" xfId="44862" xr:uid="{00000000-0005-0000-0000-00008AB40000}"/>
    <cellStyle name="Note 6 3 2 4 6" xfId="15554" xr:uid="{00000000-0005-0000-0000-00008BB40000}"/>
    <cellStyle name="Note 6 3 2 4 6 2" xfId="32989" xr:uid="{00000000-0005-0000-0000-00008CB40000}"/>
    <cellStyle name="Note 6 3 2 4 6 3" xfId="47442" xr:uid="{00000000-0005-0000-0000-00008DB40000}"/>
    <cellStyle name="Note 6 3 2 4 7" xfId="19981" xr:uid="{00000000-0005-0000-0000-00008EB40000}"/>
    <cellStyle name="Note 6 3 2 4 8" xfId="20716" xr:uid="{00000000-0005-0000-0000-00008FB40000}"/>
    <cellStyle name="Note 6 3 2 5" xfId="5648" xr:uid="{00000000-0005-0000-0000-000090B40000}"/>
    <cellStyle name="Note 6 3 2 5 2" xfId="14862" xr:uid="{00000000-0005-0000-0000-000091B40000}"/>
    <cellStyle name="Note 6 3 2 5 2 2" xfId="32297" xr:uid="{00000000-0005-0000-0000-000092B40000}"/>
    <cellStyle name="Note 6 3 2 5 2 3" xfId="46750" xr:uid="{00000000-0005-0000-0000-000093B40000}"/>
    <cellStyle name="Note 6 3 2 5 3" xfId="17323" xr:uid="{00000000-0005-0000-0000-000094B40000}"/>
    <cellStyle name="Note 6 3 2 5 3 2" xfId="34758" xr:uid="{00000000-0005-0000-0000-000095B40000}"/>
    <cellStyle name="Note 6 3 2 5 3 3" xfId="49211" xr:uid="{00000000-0005-0000-0000-000096B40000}"/>
    <cellStyle name="Note 6 3 2 5 4" xfId="23084" xr:uid="{00000000-0005-0000-0000-000097B40000}"/>
    <cellStyle name="Note 6 3 2 5 5" xfId="37537" xr:uid="{00000000-0005-0000-0000-000098B40000}"/>
    <cellStyle name="Note 6 3 2 6" xfId="8110" xr:uid="{00000000-0005-0000-0000-000099B40000}"/>
    <cellStyle name="Note 6 3 2 6 2" xfId="25545" xr:uid="{00000000-0005-0000-0000-00009AB40000}"/>
    <cellStyle name="Note 6 3 2 6 3" xfId="39998" xr:uid="{00000000-0005-0000-0000-00009BB40000}"/>
    <cellStyle name="Note 6 3 2 7" xfId="10551" xr:uid="{00000000-0005-0000-0000-00009CB40000}"/>
    <cellStyle name="Note 6 3 2 7 2" xfId="27986" xr:uid="{00000000-0005-0000-0000-00009DB40000}"/>
    <cellStyle name="Note 6 3 2 7 3" xfId="42439" xr:uid="{00000000-0005-0000-0000-00009EB40000}"/>
    <cellStyle name="Note 6 3 2 8" xfId="12971" xr:uid="{00000000-0005-0000-0000-00009FB40000}"/>
    <cellStyle name="Note 6 3 2 8 2" xfId="30406" xr:uid="{00000000-0005-0000-0000-0000A0B40000}"/>
    <cellStyle name="Note 6 3 2 8 3" xfId="44859" xr:uid="{00000000-0005-0000-0000-0000A1B40000}"/>
    <cellStyle name="Note 6 3 2 9" xfId="19978" xr:uid="{00000000-0005-0000-0000-0000A2B40000}"/>
    <cellStyle name="Note 6 3 3" xfId="3141" xr:uid="{00000000-0005-0000-0000-0000A3B40000}"/>
    <cellStyle name="Note 6 3 3 2" xfId="3142" xr:uid="{00000000-0005-0000-0000-0000A4B40000}"/>
    <cellStyle name="Note 6 3 3 2 2" xfId="5653" xr:uid="{00000000-0005-0000-0000-0000A5B40000}"/>
    <cellStyle name="Note 6 3 3 2 2 2" xfId="14866" xr:uid="{00000000-0005-0000-0000-0000A6B40000}"/>
    <cellStyle name="Note 6 3 3 2 2 2 2" xfId="32301" xr:uid="{00000000-0005-0000-0000-0000A7B40000}"/>
    <cellStyle name="Note 6 3 3 2 2 2 3" xfId="46754" xr:uid="{00000000-0005-0000-0000-0000A8B40000}"/>
    <cellStyle name="Note 6 3 3 2 2 3" xfId="17327" xr:uid="{00000000-0005-0000-0000-0000A9B40000}"/>
    <cellStyle name="Note 6 3 3 2 2 3 2" xfId="34762" xr:uid="{00000000-0005-0000-0000-0000AAB40000}"/>
    <cellStyle name="Note 6 3 3 2 2 3 3" xfId="49215" xr:uid="{00000000-0005-0000-0000-0000ABB40000}"/>
    <cellStyle name="Note 6 3 3 2 2 4" xfId="23089" xr:uid="{00000000-0005-0000-0000-0000ACB40000}"/>
    <cellStyle name="Note 6 3 3 2 2 5" xfId="37542" xr:uid="{00000000-0005-0000-0000-0000ADB40000}"/>
    <cellStyle name="Note 6 3 3 2 3" xfId="8115" xr:uid="{00000000-0005-0000-0000-0000AEB40000}"/>
    <cellStyle name="Note 6 3 3 2 3 2" xfId="25550" xr:uid="{00000000-0005-0000-0000-0000AFB40000}"/>
    <cellStyle name="Note 6 3 3 2 3 3" xfId="40003" xr:uid="{00000000-0005-0000-0000-0000B0B40000}"/>
    <cellStyle name="Note 6 3 3 2 4" xfId="10556" xr:uid="{00000000-0005-0000-0000-0000B1B40000}"/>
    <cellStyle name="Note 6 3 3 2 4 2" xfId="27991" xr:uid="{00000000-0005-0000-0000-0000B2B40000}"/>
    <cellStyle name="Note 6 3 3 2 4 3" xfId="42444" xr:uid="{00000000-0005-0000-0000-0000B3B40000}"/>
    <cellStyle name="Note 6 3 3 2 5" xfId="12976" xr:uid="{00000000-0005-0000-0000-0000B4B40000}"/>
    <cellStyle name="Note 6 3 3 2 5 2" xfId="30411" xr:uid="{00000000-0005-0000-0000-0000B5B40000}"/>
    <cellStyle name="Note 6 3 3 2 5 3" xfId="44864" xr:uid="{00000000-0005-0000-0000-0000B6B40000}"/>
    <cellStyle name="Note 6 3 3 2 6" xfId="19983" xr:uid="{00000000-0005-0000-0000-0000B7B40000}"/>
    <cellStyle name="Note 6 3 3 3" xfId="3143" xr:uid="{00000000-0005-0000-0000-0000B8B40000}"/>
    <cellStyle name="Note 6 3 3 3 2" xfId="5654" xr:uid="{00000000-0005-0000-0000-0000B9B40000}"/>
    <cellStyle name="Note 6 3 3 3 2 2" xfId="14867" xr:uid="{00000000-0005-0000-0000-0000BAB40000}"/>
    <cellStyle name="Note 6 3 3 3 2 2 2" xfId="32302" xr:uid="{00000000-0005-0000-0000-0000BBB40000}"/>
    <cellStyle name="Note 6 3 3 3 2 2 3" xfId="46755" xr:uid="{00000000-0005-0000-0000-0000BCB40000}"/>
    <cellStyle name="Note 6 3 3 3 2 3" xfId="17328" xr:uid="{00000000-0005-0000-0000-0000BDB40000}"/>
    <cellStyle name="Note 6 3 3 3 2 3 2" xfId="34763" xr:uid="{00000000-0005-0000-0000-0000BEB40000}"/>
    <cellStyle name="Note 6 3 3 3 2 3 3" xfId="49216" xr:uid="{00000000-0005-0000-0000-0000BFB40000}"/>
    <cellStyle name="Note 6 3 3 3 2 4" xfId="23090" xr:uid="{00000000-0005-0000-0000-0000C0B40000}"/>
    <cellStyle name="Note 6 3 3 3 2 5" xfId="37543" xr:uid="{00000000-0005-0000-0000-0000C1B40000}"/>
    <cellStyle name="Note 6 3 3 3 3" xfId="8116" xr:uid="{00000000-0005-0000-0000-0000C2B40000}"/>
    <cellStyle name="Note 6 3 3 3 3 2" xfId="25551" xr:uid="{00000000-0005-0000-0000-0000C3B40000}"/>
    <cellStyle name="Note 6 3 3 3 3 3" xfId="40004" xr:uid="{00000000-0005-0000-0000-0000C4B40000}"/>
    <cellStyle name="Note 6 3 3 3 4" xfId="10557" xr:uid="{00000000-0005-0000-0000-0000C5B40000}"/>
    <cellStyle name="Note 6 3 3 3 4 2" xfId="27992" xr:uid="{00000000-0005-0000-0000-0000C6B40000}"/>
    <cellStyle name="Note 6 3 3 3 4 3" xfId="42445" xr:uid="{00000000-0005-0000-0000-0000C7B40000}"/>
    <cellStyle name="Note 6 3 3 3 5" xfId="12977" xr:uid="{00000000-0005-0000-0000-0000C8B40000}"/>
    <cellStyle name="Note 6 3 3 3 5 2" xfId="30412" xr:uid="{00000000-0005-0000-0000-0000C9B40000}"/>
    <cellStyle name="Note 6 3 3 3 5 3" xfId="44865" xr:uid="{00000000-0005-0000-0000-0000CAB40000}"/>
    <cellStyle name="Note 6 3 3 3 6" xfId="19984" xr:uid="{00000000-0005-0000-0000-0000CBB40000}"/>
    <cellStyle name="Note 6 3 3 4" xfId="3144" xr:uid="{00000000-0005-0000-0000-0000CCB40000}"/>
    <cellStyle name="Note 6 3 3 4 2" xfId="5655" xr:uid="{00000000-0005-0000-0000-0000CDB40000}"/>
    <cellStyle name="Note 6 3 3 4 2 2" xfId="23091" xr:uid="{00000000-0005-0000-0000-0000CEB40000}"/>
    <cellStyle name="Note 6 3 3 4 2 3" xfId="37544" xr:uid="{00000000-0005-0000-0000-0000CFB40000}"/>
    <cellStyle name="Note 6 3 3 4 3" xfId="8117" xr:uid="{00000000-0005-0000-0000-0000D0B40000}"/>
    <cellStyle name="Note 6 3 3 4 3 2" xfId="25552" xr:uid="{00000000-0005-0000-0000-0000D1B40000}"/>
    <cellStyle name="Note 6 3 3 4 3 3" xfId="40005" xr:uid="{00000000-0005-0000-0000-0000D2B40000}"/>
    <cellStyle name="Note 6 3 3 4 4" xfId="10558" xr:uid="{00000000-0005-0000-0000-0000D3B40000}"/>
    <cellStyle name="Note 6 3 3 4 4 2" xfId="27993" xr:uid="{00000000-0005-0000-0000-0000D4B40000}"/>
    <cellStyle name="Note 6 3 3 4 4 3" xfId="42446" xr:uid="{00000000-0005-0000-0000-0000D5B40000}"/>
    <cellStyle name="Note 6 3 3 4 5" xfId="12978" xr:uid="{00000000-0005-0000-0000-0000D6B40000}"/>
    <cellStyle name="Note 6 3 3 4 5 2" xfId="30413" xr:uid="{00000000-0005-0000-0000-0000D7B40000}"/>
    <cellStyle name="Note 6 3 3 4 5 3" xfId="44866" xr:uid="{00000000-0005-0000-0000-0000D8B40000}"/>
    <cellStyle name="Note 6 3 3 4 6" xfId="15555" xr:uid="{00000000-0005-0000-0000-0000D9B40000}"/>
    <cellStyle name="Note 6 3 3 4 6 2" xfId="32990" xr:uid="{00000000-0005-0000-0000-0000DAB40000}"/>
    <cellStyle name="Note 6 3 3 4 6 3" xfId="47443" xr:uid="{00000000-0005-0000-0000-0000DBB40000}"/>
    <cellStyle name="Note 6 3 3 4 7" xfId="19985" xr:uid="{00000000-0005-0000-0000-0000DCB40000}"/>
    <cellStyle name="Note 6 3 3 4 8" xfId="20717" xr:uid="{00000000-0005-0000-0000-0000DDB40000}"/>
    <cellStyle name="Note 6 3 3 5" xfId="5652" xr:uid="{00000000-0005-0000-0000-0000DEB40000}"/>
    <cellStyle name="Note 6 3 3 5 2" xfId="14865" xr:uid="{00000000-0005-0000-0000-0000DFB40000}"/>
    <cellStyle name="Note 6 3 3 5 2 2" xfId="32300" xr:uid="{00000000-0005-0000-0000-0000E0B40000}"/>
    <cellStyle name="Note 6 3 3 5 2 3" xfId="46753" xr:uid="{00000000-0005-0000-0000-0000E1B40000}"/>
    <cellStyle name="Note 6 3 3 5 3" xfId="17326" xr:uid="{00000000-0005-0000-0000-0000E2B40000}"/>
    <cellStyle name="Note 6 3 3 5 3 2" xfId="34761" xr:uid="{00000000-0005-0000-0000-0000E3B40000}"/>
    <cellStyle name="Note 6 3 3 5 3 3" xfId="49214" xr:uid="{00000000-0005-0000-0000-0000E4B40000}"/>
    <cellStyle name="Note 6 3 3 5 4" xfId="23088" xr:uid="{00000000-0005-0000-0000-0000E5B40000}"/>
    <cellStyle name="Note 6 3 3 5 5" xfId="37541" xr:uid="{00000000-0005-0000-0000-0000E6B40000}"/>
    <cellStyle name="Note 6 3 3 6" xfId="8114" xr:uid="{00000000-0005-0000-0000-0000E7B40000}"/>
    <cellStyle name="Note 6 3 3 6 2" xfId="25549" xr:uid="{00000000-0005-0000-0000-0000E8B40000}"/>
    <cellStyle name="Note 6 3 3 6 3" xfId="40002" xr:uid="{00000000-0005-0000-0000-0000E9B40000}"/>
    <cellStyle name="Note 6 3 3 7" xfId="10555" xr:uid="{00000000-0005-0000-0000-0000EAB40000}"/>
    <cellStyle name="Note 6 3 3 7 2" xfId="27990" xr:uid="{00000000-0005-0000-0000-0000EBB40000}"/>
    <cellStyle name="Note 6 3 3 7 3" xfId="42443" xr:uid="{00000000-0005-0000-0000-0000ECB40000}"/>
    <cellStyle name="Note 6 3 3 8" xfId="12975" xr:uid="{00000000-0005-0000-0000-0000EDB40000}"/>
    <cellStyle name="Note 6 3 3 8 2" xfId="30410" xr:uid="{00000000-0005-0000-0000-0000EEB40000}"/>
    <cellStyle name="Note 6 3 3 8 3" xfId="44863" xr:uid="{00000000-0005-0000-0000-0000EFB40000}"/>
    <cellStyle name="Note 6 3 3 9" xfId="19982" xr:uid="{00000000-0005-0000-0000-0000F0B40000}"/>
    <cellStyle name="Note 6 3 4" xfId="3145" xr:uid="{00000000-0005-0000-0000-0000F1B40000}"/>
    <cellStyle name="Note 6 3 4 2" xfId="3146" xr:uid="{00000000-0005-0000-0000-0000F2B40000}"/>
    <cellStyle name="Note 6 3 4 2 2" xfId="5657" xr:uid="{00000000-0005-0000-0000-0000F3B40000}"/>
    <cellStyle name="Note 6 3 4 2 2 2" xfId="14869" xr:uid="{00000000-0005-0000-0000-0000F4B40000}"/>
    <cellStyle name="Note 6 3 4 2 2 2 2" xfId="32304" xr:uid="{00000000-0005-0000-0000-0000F5B40000}"/>
    <cellStyle name="Note 6 3 4 2 2 2 3" xfId="46757" xr:uid="{00000000-0005-0000-0000-0000F6B40000}"/>
    <cellStyle name="Note 6 3 4 2 2 3" xfId="17330" xr:uid="{00000000-0005-0000-0000-0000F7B40000}"/>
    <cellStyle name="Note 6 3 4 2 2 3 2" xfId="34765" xr:uid="{00000000-0005-0000-0000-0000F8B40000}"/>
    <cellStyle name="Note 6 3 4 2 2 3 3" xfId="49218" xr:uid="{00000000-0005-0000-0000-0000F9B40000}"/>
    <cellStyle name="Note 6 3 4 2 2 4" xfId="23093" xr:uid="{00000000-0005-0000-0000-0000FAB40000}"/>
    <cellStyle name="Note 6 3 4 2 2 5" xfId="37546" xr:uid="{00000000-0005-0000-0000-0000FBB40000}"/>
    <cellStyle name="Note 6 3 4 2 3" xfId="8119" xr:uid="{00000000-0005-0000-0000-0000FCB40000}"/>
    <cellStyle name="Note 6 3 4 2 3 2" xfId="25554" xr:uid="{00000000-0005-0000-0000-0000FDB40000}"/>
    <cellStyle name="Note 6 3 4 2 3 3" xfId="40007" xr:uid="{00000000-0005-0000-0000-0000FEB40000}"/>
    <cellStyle name="Note 6 3 4 2 4" xfId="10560" xr:uid="{00000000-0005-0000-0000-0000FFB40000}"/>
    <cellStyle name="Note 6 3 4 2 4 2" xfId="27995" xr:uid="{00000000-0005-0000-0000-000000B50000}"/>
    <cellStyle name="Note 6 3 4 2 4 3" xfId="42448" xr:uid="{00000000-0005-0000-0000-000001B50000}"/>
    <cellStyle name="Note 6 3 4 2 5" xfId="12980" xr:uid="{00000000-0005-0000-0000-000002B50000}"/>
    <cellStyle name="Note 6 3 4 2 5 2" xfId="30415" xr:uid="{00000000-0005-0000-0000-000003B50000}"/>
    <cellStyle name="Note 6 3 4 2 5 3" xfId="44868" xr:uid="{00000000-0005-0000-0000-000004B50000}"/>
    <cellStyle name="Note 6 3 4 2 6" xfId="19987" xr:uid="{00000000-0005-0000-0000-000005B50000}"/>
    <cellStyle name="Note 6 3 4 3" xfId="3147" xr:uid="{00000000-0005-0000-0000-000006B50000}"/>
    <cellStyle name="Note 6 3 4 3 2" xfId="5658" xr:uid="{00000000-0005-0000-0000-000007B50000}"/>
    <cellStyle name="Note 6 3 4 3 2 2" xfId="14870" xr:uid="{00000000-0005-0000-0000-000008B50000}"/>
    <cellStyle name="Note 6 3 4 3 2 2 2" xfId="32305" xr:uid="{00000000-0005-0000-0000-000009B50000}"/>
    <cellStyle name="Note 6 3 4 3 2 2 3" xfId="46758" xr:uid="{00000000-0005-0000-0000-00000AB50000}"/>
    <cellStyle name="Note 6 3 4 3 2 3" xfId="17331" xr:uid="{00000000-0005-0000-0000-00000BB50000}"/>
    <cellStyle name="Note 6 3 4 3 2 3 2" xfId="34766" xr:uid="{00000000-0005-0000-0000-00000CB50000}"/>
    <cellStyle name="Note 6 3 4 3 2 3 3" xfId="49219" xr:uid="{00000000-0005-0000-0000-00000DB50000}"/>
    <cellStyle name="Note 6 3 4 3 2 4" xfId="23094" xr:uid="{00000000-0005-0000-0000-00000EB50000}"/>
    <cellStyle name="Note 6 3 4 3 2 5" xfId="37547" xr:uid="{00000000-0005-0000-0000-00000FB50000}"/>
    <cellStyle name="Note 6 3 4 3 3" xfId="8120" xr:uid="{00000000-0005-0000-0000-000010B50000}"/>
    <cellStyle name="Note 6 3 4 3 3 2" xfId="25555" xr:uid="{00000000-0005-0000-0000-000011B50000}"/>
    <cellStyle name="Note 6 3 4 3 3 3" xfId="40008" xr:uid="{00000000-0005-0000-0000-000012B50000}"/>
    <cellStyle name="Note 6 3 4 3 4" xfId="10561" xr:uid="{00000000-0005-0000-0000-000013B50000}"/>
    <cellStyle name="Note 6 3 4 3 4 2" xfId="27996" xr:uid="{00000000-0005-0000-0000-000014B50000}"/>
    <cellStyle name="Note 6 3 4 3 4 3" xfId="42449" xr:uid="{00000000-0005-0000-0000-000015B50000}"/>
    <cellStyle name="Note 6 3 4 3 5" xfId="12981" xr:uid="{00000000-0005-0000-0000-000016B50000}"/>
    <cellStyle name="Note 6 3 4 3 5 2" xfId="30416" xr:uid="{00000000-0005-0000-0000-000017B50000}"/>
    <cellStyle name="Note 6 3 4 3 5 3" xfId="44869" xr:uid="{00000000-0005-0000-0000-000018B50000}"/>
    <cellStyle name="Note 6 3 4 3 6" xfId="19988" xr:uid="{00000000-0005-0000-0000-000019B50000}"/>
    <cellStyle name="Note 6 3 4 4" xfId="3148" xr:uid="{00000000-0005-0000-0000-00001AB50000}"/>
    <cellStyle name="Note 6 3 4 4 2" xfId="5659" xr:uid="{00000000-0005-0000-0000-00001BB50000}"/>
    <cellStyle name="Note 6 3 4 4 2 2" xfId="23095" xr:uid="{00000000-0005-0000-0000-00001CB50000}"/>
    <cellStyle name="Note 6 3 4 4 2 3" xfId="37548" xr:uid="{00000000-0005-0000-0000-00001DB50000}"/>
    <cellStyle name="Note 6 3 4 4 3" xfId="8121" xr:uid="{00000000-0005-0000-0000-00001EB50000}"/>
    <cellStyle name="Note 6 3 4 4 3 2" xfId="25556" xr:uid="{00000000-0005-0000-0000-00001FB50000}"/>
    <cellStyle name="Note 6 3 4 4 3 3" xfId="40009" xr:uid="{00000000-0005-0000-0000-000020B50000}"/>
    <cellStyle name="Note 6 3 4 4 4" xfId="10562" xr:uid="{00000000-0005-0000-0000-000021B50000}"/>
    <cellStyle name="Note 6 3 4 4 4 2" xfId="27997" xr:uid="{00000000-0005-0000-0000-000022B50000}"/>
    <cellStyle name="Note 6 3 4 4 4 3" xfId="42450" xr:uid="{00000000-0005-0000-0000-000023B50000}"/>
    <cellStyle name="Note 6 3 4 4 5" xfId="12982" xr:uid="{00000000-0005-0000-0000-000024B50000}"/>
    <cellStyle name="Note 6 3 4 4 5 2" xfId="30417" xr:uid="{00000000-0005-0000-0000-000025B50000}"/>
    <cellStyle name="Note 6 3 4 4 5 3" xfId="44870" xr:uid="{00000000-0005-0000-0000-000026B50000}"/>
    <cellStyle name="Note 6 3 4 4 6" xfId="15556" xr:uid="{00000000-0005-0000-0000-000027B50000}"/>
    <cellStyle name="Note 6 3 4 4 6 2" xfId="32991" xr:uid="{00000000-0005-0000-0000-000028B50000}"/>
    <cellStyle name="Note 6 3 4 4 6 3" xfId="47444" xr:uid="{00000000-0005-0000-0000-000029B50000}"/>
    <cellStyle name="Note 6 3 4 4 7" xfId="19989" xr:uid="{00000000-0005-0000-0000-00002AB50000}"/>
    <cellStyle name="Note 6 3 4 4 8" xfId="20718" xr:uid="{00000000-0005-0000-0000-00002BB50000}"/>
    <cellStyle name="Note 6 3 4 5" xfId="5656" xr:uid="{00000000-0005-0000-0000-00002CB50000}"/>
    <cellStyle name="Note 6 3 4 5 2" xfId="14868" xr:uid="{00000000-0005-0000-0000-00002DB50000}"/>
    <cellStyle name="Note 6 3 4 5 2 2" xfId="32303" xr:uid="{00000000-0005-0000-0000-00002EB50000}"/>
    <cellStyle name="Note 6 3 4 5 2 3" xfId="46756" xr:uid="{00000000-0005-0000-0000-00002FB50000}"/>
    <cellStyle name="Note 6 3 4 5 3" xfId="17329" xr:uid="{00000000-0005-0000-0000-000030B50000}"/>
    <cellStyle name="Note 6 3 4 5 3 2" xfId="34764" xr:uid="{00000000-0005-0000-0000-000031B50000}"/>
    <cellStyle name="Note 6 3 4 5 3 3" xfId="49217" xr:uid="{00000000-0005-0000-0000-000032B50000}"/>
    <cellStyle name="Note 6 3 4 5 4" xfId="23092" xr:uid="{00000000-0005-0000-0000-000033B50000}"/>
    <cellStyle name="Note 6 3 4 5 5" xfId="37545" xr:uid="{00000000-0005-0000-0000-000034B50000}"/>
    <cellStyle name="Note 6 3 4 6" xfId="8118" xr:uid="{00000000-0005-0000-0000-000035B50000}"/>
    <cellStyle name="Note 6 3 4 6 2" xfId="25553" xr:uid="{00000000-0005-0000-0000-000036B50000}"/>
    <cellStyle name="Note 6 3 4 6 3" xfId="40006" xr:uid="{00000000-0005-0000-0000-000037B50000}"/>
    <cellStyle name="Note 6 3 4 7" xfId="10559" xr:uid="{00000000-0005-0000-0000-000038B50000}"/>
    <cellStyle name="Note 6 3 4 7 2" xfId="27994" xr:uid="{00000000-0005-0000-0000-000039B50000}"/>
    <cellStyle name="Note 6 3 4 7 3" xfId="42447" xr:uid="{00000000-0005-0000-0000-00003AB50000}"/>
    <cellStyle name="Note 6 3 4 8" xfId="12979" xr:uid="{00000000-0005-0000-0000-00003BB50000}"/>
    <cellStyle name="Note 6 3 4 8 2" xfId="30414" xr:uid="{00000000-0005-0000-0000-00003CB50000}"/>
    <cellStyle name="Note 6 3 4 8 3" xfId="44867" xr:uid="{00000000-0005-0000-0000-00003DB50000}"/>
    <cellStyle name="Note 6 3 4 9" xfId="19986" xr:uid="{00000000-0005-0000-0000-00003EB50000}"/>
    <cellStyle name="Note 6 3 5" xfId="3149" xr:uid="{00000000-0005-0000-0000-00003FB50000}"/>
    <cellStyle name="Note 6 3 5 2" xfId="3150" xr:uid="{00000000-0005-0000-0000-000040B50000}"/>
    <cellStyle name="Note 6 3 5 2 2" xfId="5661" xr:uid="{00000000-0005-0000-0000-000041B50000}"/>
    <cellStyle name="Note 6 3 5 2 2 2" xfId="14872" xr:uid="{00000000-0005-0000-0000-000042B50000}"/>
    <cellStyle name="Note 6 3 5 2 2 2 2" xfId="32307" xr:uid="{00000000-0005-0000-0000-000043B50000}"/>
    <cellStyle name="Note 6 3 5 2 2 2 3" xfId="46760" xr:uid="{00000000-0005-0000-0000-000044B50000}"/>
    <cellStyle name="Note 6 3 5 2 2 3" xfId="17333" xr:uid="{00000000-0005-0000-0000-000045B50000}"/>
    <cellStyle name="Note 6 3 5 2 2 3 2" xfId="34768" xr:uid="{00000000-0005-0000-0000-000046B50000}"/>
    <cellStyle name="Note 6 3 5 2 2 3 3" xfId="49221" xr:uid="{00000000-0005-0000-0000-000047B50000}"/>
    <cellStyle name="Note 6 3 5 2 2 4" xfId="23097" xr:uid="{00000000-0005-0000-0000-000048B50000}"/>
    <cellStyle name="Note 6 3 5 2 2 5" xfId="37550" xr:uid="{00000000-0005-0000-0000-000049B50000}"/>
    <cellStyle name="Note 6 3 5 2 3" xfId="8123" xr:uid="{00000000-0005-0000-0000-00004AB50000}"/>
    <cellStyle name="Note 6 3 5 2 3 2" xfId="25558" xr:uid="{00000000-0005-0000-0000-00004BB50000}"/>
    <cellStyle name="Note 6 3 5 2 3 3" xfId="40011" xr:uid="{00000000-0005-0000-0000-00004CB50000}"/>
    <cellStyle name="Note 6 3 5 2 4" xfId="10564" xr:uid="{00000000-0005-0000-0000-00004DB50000}"/>
    <cellStyle name="Note 6 3 5 2 4 2" xfId="27999" xr:uid="{00000000-0005-0000-0000-00004EB50000}"/>
    <cellStyle name="Note 6 3 5 2 4 3" xfId="42452" xr:uid="{00000000-0005-0000-0000-00004FB50000}"/>
    <cellStyle name="Note 6 3 5 2 5" xfId="12984" xr:uid="{00000000-0005-0000-0000-000050B50000}"/>
    <cellStyle name="Note 6 3 5 2 5 2" xfId="30419" xr:uid="{00000000-0005-0000-0000-000051B50000}"/>
    <cellStyle name="Note 6 3 5 2 5 3" xfId="44872" xr:uid="{00000000-0005-0000-0000-000052B50000}"/>
    <cellStyle name="Note 6 3 5 2 6" xfId="19991" xr:uid="{00000000-0005-0000-0000-000053B50000}"/>
    <cellStyle name="Note 6 3 5 3" xfId="3151" xr:uid="{00000000-0005-0000-0000-000054B50000}"/>
    <cellStyle name="Note 6 3 5 3 2" xfId="5662" xr:uid="{00000000-0005-0000-0000-000055B50000}"/>
    <cellStyle name="Note 6 3 5 3 2 2" xfId="14873" xr:uid="{00000000-0005-0000-0000-000056B50000}"/>
    <cellStyle name="Note 6 3 5 3 2 2 2" xfId="32308" xr:uid="{00000000-0005-0000-0000-000057B50000}"/>
    <cellStyle name="Note 6 3 5 3 2 2 3" xfId="46761" xr:uid="{00000000-0005-0000-0000-000058B50000}"/>
    <cellStyle name="Note 6 3 5 3 2 3" xfId="17334" xr:uid="{00000000-0005-0000-0000-000059B50000}"/>
    <cellStyle name="Note 6 3 5 3 2 3 2" xfId="34769" xr:uid="{00000000-0005-0000-0000-00005AB50000}"/>
    <cellStyle name="Note 6 3 5 3 2 3 3" xfId="49222" xr:uid="{00000000-0005-0000-0000-00005BB50000}"/>
    <cellStyle name="Note 6 3 5 3 2 4" xfId="23098" xr:uid="{00000000-0005-0000-0000-00005CB50000}"/>
    <cellStyle name="Note 6 3 5 3 2 5" xfId="37551" xr:uid="{00000000-0005-0000-0000-00005DB50000}"/>
    <cellStyle name="Note 6 3 5 3 3" xfId="8124" xr:uid="{00000000-0005-0000-0000-00005EB50000}"/>
    <cellStyle name="Note 6 3 5 3 3 2" xfId="25559" xr:uid="{00000000-0005-0000-0000-00005FB50000}"/>
    <cellStyle name="Note 6 3 5 3 3 3" xfId="40012" xr:uid="{00000000-0005-0000-0000-000060B50000}"/>
    <cellStyle name="Note 6 3 5 3 4" xfId="10565" xr:uid="{00000000-0005-0000-0000-000061B50000}"/>
    <cellStyle name="Note 6 3 5 3 4 2" xfId="28000" xr:uid="{00000000-0005-0000-0000-000062B50000}"/>
    <cellStyle name="Note 6 3 5 3 4 3" xfId="42453" xr:uid="{00000000-0005-0000-0000-000063B50000}"/>
    <cellStyle name="Note 6 3 5 3 5" xfId="12985" xr:uid="{00000000-0005-0000-0000-000064B50000}"/>
    <cellStyle name="Note 6 3 5 3 5 2" xfId="30420" xr:uid="{00000000-0005-0000-0000-000065B50000}"/>
    <cellStyle name="Note 6 3 5 3 5 3" xfId="44873" xr:uid="{00000000-0005-0000-0000-000066B50000}"/>
    <cellStyle name="Note 6 3 5 3 6" xfId="19992" xr:uid="{00000000-0005-0000-0000-000067B50000}"/>
    <cellStyle name="Note 6 3 5 4" xfId="3152" xr:uid="{00000000-0005-0000-0000-000068B50000}"/>
    <cellStyle name="Note 6 3 5 4 2" xfId="5663" xr:uid="{00000000-0005-0000-0000-000069B50000}"/>
    <cellStyle name="Note 6 3 5 4 2 2" xfId="23099" xr:uid="{00000000-0005-0000-0000-00006AB50000}"/>
    <cellStyle name="Note 6 3 5 4 2 3" xfId="37552" xr:uid="{00000000-0005-0000-0000-00006BB50000}"/>
    <cellStyle name="Note 6 3 5 4 3" xfId="8125" xr:uid="{00000000-0005-0000-0000-00006CB50000}"/>
    <cellStyle name="Note 6 3 5 4 3 2" xfId="25560" xr:uid="{00000000-0005-0000-0000-00006DB50000}"/>
    <cellStyle name="Note 6 3 5 4 3 3" xfId="40013" xr:uid="{00000000-0005-0000-0000-00006EB50000}"/>
    <cellStyle name="Note 6 3 5 4 4" xfId="10566" xr:uid="{00000000-0005-0000-0000-00006FB50000}"/>
    <cellStyle name="Note 6 3 5 4 4 2" xfId="28001" xr:uid="{00000000-0005-0000-0000-000070B50000}"/>
    <cellStyle name="Note 6 3 5 4 4 3" xfId="42454" xr:uid="{00000000-0005-0000-0000-000071B50000}"/>
    <cellStyle name="Note 6 3 5 4 5" xfId="12986" xr:uid="{00000000-0005-0000-0000-000072B50000}"/>
    <cellStyle name="Note 6 3 5 4 5 2" xfId="30421" xr:uid="{00000000-0005-0000-0000-000073B50000}"/>
    <cellStyle name="Note 6 3 5 4 5 3" xfId="44874" xr:uid="{00000000-0005-0000-0000-000074B50000}"/>
    <cellStyle name="Note 6 3 5 4 6" xfId="15557" xr:uid="{00000000-0005-0000-0000-000075B50000}"/>
    <cellStyle name="Note 6 3 5 4 6 2" xfId="32992" xr:uid="{00000000-0005-0000-0000-000076B50000}"/>
    <cellStyle name="Note 6 3 5 4 6 3" xfId="47445" xr:uid="{00000000-0005-0000-0000-000077B50000}"/>
    <cellStyle name="Note 6 3 5 4 7" xfId="19993" xr:uid="{00000000-0005-0000-0000-000078B50000}"/>
    <cellStyle name="Note 6 3 5 4 8" xfId="20719" xr:uid="{00000000-0005-0000-0000-000079B50000}"/>
    <cellStyle name="Note 6 3 5 5" xfId="5660" xr:uid="{00000000-0005-0000-0000-00007AB50000}"/>
    <cellStyle name="Note 6 3 5 5 2" xfId="14871" xr:uid="{00000000-0005-0000-0000-00007BB50000}"/>
    <cellStyle name="Note 6 3 5 5 2 2" xfId="32306" xr:uid="{00000000-0005-0000-0000-00007CB50000}"/>
    <cellStyle name="Note 6 3 5 5 2 3" xfId="46759" xr:uid="{00000000-0005-0000-0000-00007DB50000}"/>
    <cellStyle name="Note 6 3 5 5 3" xfId="17332" xr:uid="{00000000-0005-0000-0000-00007EB50000}"/>
    <cellStyle name="Note 6 3 5 5 3 2" xfId="34767" xr:uid="{00000000-0005-0000-0000-00007FB50000}"/>
    <cellStyle name="Note 6 3 5 5 3 3" xfId="49220" xr:uid="{00000000-0005-0000-0000-000080B50000}"/>
    <cellStyle name="Note 6 3 5 5 4" xfId="23096" xr:uid="{00000000-0005-0000-0000-000081B50000}"/>
    <cellStyle name="Note 6 3 5 5 5" xfId="37549" xr:uid="{00000000-0005-0000-0000-000082B50000}"/>
    <cellStyle name="Note 6 3 5 6" xfId="8122" xr:uid="{00000000-0005-0000-0000-000083B50000}"/>
    <cellStyle name="Note 6 3 5 6 2" xfId="25557" xr:uid="{00000000-0005-0000-0000-000084B50000}"/>
    <cellStyle name="Note 6 3 5 6 3" xfId="40010" xr:uid="{00000000-0005-0000-0000-000085B50000}"/>
    <cellStyle name="Note 6 3 5 7" xfId="10563" xr:uid="{00000000-0005-0000-0000-000086B50000}"/>
    <cellStyle name="Note 6 3 5 7 2" xfId="27998" xr:uid="{00000000-0005-0000-0000-000087B50000}"/>
    <cellStyle name="Note 6 3 5 7 3" xfId="42451" xr:uid="{00000000-0005-0000-0000-000088B50000}"/>
    <cellStyle name="Note 6 3 5 8" xfId="12983" xr:uid="{00000000-0005-0000-0000-000089B50000}"/>
    <cellStyle name="Note 6 3 5 8 2" xfId="30418" xr:uid="{00000000-0005-0000-0000-00008AB50000}"/>
    <cellStyle name="Note 6 3 5 8 3" xfId="44871" xr:uid="{00000000-0005-0000-0000-00008BB50000}"/>
    <cellStyle name="Note 6 3 5 9" xfId="19990" xr:uid="{00000000-0005-0000-0000-00008CB50000}"/>
    <cellStyle name="Note 6 3 6" xfId="3153" xr:uid="{00000000-0005-0000-0000-00008DB50000}"/>
    <cellStyle name="Note 6 3 6 2" xfId="5664" xr:uid="{00000000-0005-0000-0000-00008EB50000}"/>
    <cellStyle name="Note 6 3 6 2 2" xfId="14874" xr:uid="{00000000-0005-0000-0000-00008FB50000}"/>
    <cellStyle name="Note 6 3 6 2 2 2" xfId="32309" xr:uid="{00000000-0005-0000-0000-000090B50000}"/>
    <cellStyle name="Note 6 3 6 2 2 3" xfId="46762" xr:uid="{00000000-0005-0000-0000-000091B50000}"/>
    <cellStyle name="Note 6 3 6 2 3" xfId="17335" xr:uid="{00000000-0005-0000-0000-000092B50000}"/>
    <cellStyle name="Note 6 3 6 2 3 2" xfId="34770" xr:uid="{00000000-0005-0000-0000-000093B50000}"/>
    <cellStyle name="Note 6 3 6 2 3 3" xfId="49223" xr:uid="{00000000-0005-0000-0000-000094B50000}"/>
    <cellStyle name="Note 6 3 6 2 4" xfId="23100" xr:uid="{00000000-0005-0000-0000-000095B50000}"/>
    <cellStyle name="Note 6 3 6 2 5" xfId="37553" xr:uid="{00000000-0005-0000-0000-000096B50000}"/>
    <cellStyle name="Note 6 3 6 3" xfId="8126" xr:uid="{00000000-0005-0000-0000-000097B50000}"/>
    <cellStyle name="Note 6 3 6 3 2" xfId="25561" xr:uid="{00000000-0005-0000-0000-000098B50000}"/>
    <cellStyle name="Note 6 3 6 3 3" xfId="40014" xr:uid="{00000000-0005-0000-0000-000099B50000}"/>
    <cellStyle name="Note 6 3 6 4" xfId="10567" xr:uid="{00000000-0005-0000-0000-00009AB50000}"/>
    <cellStyle name="Note 6 3 6 4 2" xfId="28002" xr:uid="{00000000-0005-0000-0000-00009BB50000}"/>
    <cellStyle name="Note 6 3 6 4 3" xfId="42455" xr:uid="{00000000-0005-0000-0000-00009CB50000}"/>
    <cellStyle name="Note 6 3 6 5" xfId="12987" xr:uid="{00000000-0005-0000-0000-00009DB50000}"/>
    <cellStyle name="Note 6 3 6 5 2" xfId="30422" xr:uid="{00000000-0005-0000-0000-00009EB50000}"/>
    <cellStyle name="Note 6 3 6 5 3" xfId="44875" xr:uid="{00000000-0005-0000-0000-00009FB50000}"/>
    <cellStyle name="Note 6 3 6 6" xfId="19994" xr:uid="{00000000-0005-0000-0000-0000A0B50000}"/>
    <cellStyle name="Note 6 3 7" xfId="3154" xr:uid="{00000000-0005-0000-0000-0000A1B50000}"/>
    <cellStyle name="Note 6 3 7 2" xfId="5665" xr:uid="{00000000-0005-0000-0000-0000A2B50000}"/>
    <cellStyle name="Note 6 3 7 2 2" xfId="14875" xr:uid="{00000000-0005-0000-0000-0000A3B50000}"/>
    <cellStyle name="Note 6 3 7 2 2 2" xfId="32310" xr:uid="{00000000-0005-0000-0000-0000A4B50000}"/>
    <cellStyle name="Note 6 3 7 2 2 3" xfId="46763" xr:uid="{00000000-0005-0000-0000-0000A5B50000}"/>
    <cellStyle name="Note 6 3 7 2 3" xfId="17336" xr:uid="{00000000-0005-0000-0000-0000A6B50000}"/>
    <cellStyle name="Note 6 3 7 2 3 2" xfId="34771" xr:uid="{00000000-0005-0000-0000-0000A7B50000}"/>
    <cellStyle name="Note 6 3 7 2 3 3" xfId="49224" xr:uid="{00000000-0005-0000-0000-0000A8B50000}"/>
    <cellStyle name="Note 6 3 7 2 4" xfId="23101" xr:uid="{00000000-0005-0000-0000-0000A9B50000}"/>
    <cellStyle name="Note 6 3 7 2 5" xfId="37554" xr:uid="{00000000-0005-0000-0000-0000AAB50000}"/>
    <cellStyle name="Note 6 3 7 3" xfId="8127" xr:uid="{00000000-0005-0000-0000-0000ABB50000}"/>
    <cellStyle name="Note 6 3 7 3 2" xfId="25562" xr:uid="{00000000-0005-0000-0000-0000ACB50000}"/>
    <cellStyle name="Note 6 3 7 3 3" xfId="40015" xr:uid="{00000000-0005-0000-0000-0000ADB50000}"/>
    <cellStyle name="Note 6 3 7 4" xfId="10568" xr:uid="{00000000-0005-0000-0000-0000AEB50000}"/>
    <cellStyle name="Note 6 3 7 4 2" xfId="28003" xr:uid="{00000000-0005-0000-0000-0000AFB50000}"/>
    <cellStyle name="Note 6 3 7 4 3" xfId="42456" xr:uid="{00000000-0005-0000-0000-0000B0B50000}"/>
    <cellStyle name="Note 6 3 7 5" xfId="12988" xr:uid="{00000000-0005-0000-0000-0000B1B50000}"/>
    <cellStyle name="Note 6 3 7 5 2" xfId="30423" xr:uid="{00000000-0005-0000-0000-0000B2B50000}"/>
    <cellStyle name="Note 6 3 7 5 3" xfId="44876" xr:uid="{00000000-0005-0000-0000-0000B3B50000}"/>
    <cellStyle name="Note 6 3 7 6" xfId="19995" xr:uid="{00000000-0005-0000-0000-0000B4B50000}"/>
    <cellStyle name="Note 6 3 8" xfId="3155" xr:uid="{00000000-0005-0000-0000-0000B5B50000}"/>
    <cellStyle name="Note 6 3 8 2" xfId="5666" xr:uid="{00000000-0005-0000-0000-0000B6B50000}"/>
    <cellStyle name="Note 6 3 8 2 2" xfId="23102" xr:uid="{00000000-0005-0000-0000-0000B7B50000}"/>
    <cellStyle name="Note 6 3 8 2 3" xfId="37555" xr:uid="{00000000-0005-0000-0000-0000B8B50000}"/>
    <cellStyle name="Note 6 3 8 3" xfId="8128" xr:uid="{00000000-0005-0000-0000-0000B9B50000}"/>
    <cellStyle name="Note 6 3 8 3 2" xfId="25563" xr:uid="{00000000-0005-0000-0000-0000BAB50000}"/>
    <cellStyle name="Note 6 3 8 3 3" xfId="40016" xr:uid="{00000000-0005-0000-0000-0000BBB50000}"/>
    <cellStyle name="Note 6 3 8 4" xfId="10569" xr:uid="{00000000-0005-0000-0000-0000BCB50000}"/>
    <cellStyle name="Note 6 3 8 4 2" xfId="28004" xr:uid="{00000000-0005-0000-0000-0000BDB50000}"/>
    <cellStyle name="Note 6 3 8 4 3" xfId="42457" xr:uid="{00000000-0005-0000-0000-0000BEB50000}"/>
    <cellStyle name="Note 6 3 8 5" xfId="12989" xr:uid="{00000000-0005-0000-0000-0000BFB50000}"/>
    <cellStyle name="Note 6 3 8 5 2" xfId="30424" xr:uid="{00000000-0005-0000-0000-0000C0B50000}"/>
    <cellStyle name="Note 6 3 8 5 3" xfId="44877" xr:uid="{00000000-0005-0000-0000-0000C1B50000}"/>
    <cellStyle name="Note 6 3 8 6" xfId="15558" xr:uid="{00000000-0005-0000-0000-0000C2B50000}"/>
    <cellStyle name="Note 6 3 8 6 2" xfId="32993" xr:uid="{00000000-0005-0000-0000-0000C3B50000}"/>
    <cellStyle name="Note 6 3 8 6 3" xfId="47446" xr:uid="{00000000-0005-0000-0000-0000C4B50000}"/>
    <cellStyle name="Note 6 3 8 7" xfId="19996" xr:uid="{00000000-0005-0000-0000-0000C5B50000}"/>
    <cellStyle name="Note 6 3 8 8" xfId="20720" xr:uid="{00000000-0005-0000-0000-0000C6B50000}"/>
    <cellStyle name="Note 6 3 9" xfId="5647" xr:uid="{00000000-0005-0000-0000-0000C7B50000}"/>
    <cellStyle name="Note 6 3 9 2" xfId="14861" xr:uid="{00000000-0005-0000-0000-0000C8B50000}"/>
    <cellStyle name="Note 6 3 9 2 2" xfId="32296" xr:uid="{00000000-0005-0000-0000-0000C9B50000}"/>
    <cellStyle name="Note 6 3 9 2 3" xfId="46749" xr:uid="{00000000-0005-0000-0000-0000CAB50000}"/>
    <cellStyle name="Note 6 3 9 3" xfId="17322" xr:uid="{00000000-0005-0000-0000-0000CBB50000}"/>
    <cellStyle name="Note 6 3 9 3 2" xfId="34757" xr:uid="{00000000-0005-0000-0000-0000CCB50000}"/>
    <cellStyle name="Note 6 3 9 3 3" xfId="49210" xr:uid="{00000000-0005-0000-0000-0000CDB50000}"/>
    <cellStyle name="Note 6 3 9 4" xfId="23083" xr:uid="{00000000-0005-0000-0000-0000CEB50000}"/>
    <cellStyle name="Note 6 3 9 5" xfId="37536" xr:uid="{00000000-0005-0000-0000-0000CFB50000}"/>
    <cellStyle name="Note 6 30" xfId="3156" xr:uid="{00000000-0005-0000-0000-0000D0B50000}"/>
    <cellStyle name="Note 6 30 2" xfId="5667" xr:uid="{00000000-0005-0000-0000-0000D1B50000}"/>
    <cellStyle name="Note 6 30 2 2" xfId="23103" xr:uid="{00000000-0005-0000-0000-0000D2B50000}"/>
    <cellStyle name="Note 6 30 2 3" xfId="37556" xr:uid="{00000000-0005-0000-0000-0000D3B50000}"/>
    <cellStyle name="Note 6 30 3" xfId="8129" xr:uid="{00000000-0005-0000-0000-0000D4B50000}"/>
    <cellStyle name="Note 6 30 3 2" xfId="25564" xr:uid="{00000000-0005-0000-0000-0000D5B50000}"/>
    <cellStyle name="Note 6 30 3 3" xfId="40017" xr:uid="{00000000-0005-0000-0000-0000D6B50000}"/>
    <cellStyle name="Note 6 30 4" xfId="10570" xr:uid="{00000000-0005-0000-0000-0000D7B50000}"/>
    <cellStyle name="Note 6 30 4 2" xfId="28005" xr:uid="{00000000-0005-0000-0000-0000D8B50000}"/>
    <cellStyle name="Note 6 30 4 3" xfId="42458" xr:uid="{00000000-0005-0000-0000-0000D9B50000}"/>
    <cellStyle name="Note 6 30 5" xfId="12990" xr:uid="{00000000-0005-0000-0000-0000DAB50000}"/>
    <cellStyle name="Note 6 30 5 2" xfId="30425" xr:uid="{00000000-0005-0000-0000-0000DBB50000}"/>
    <cellStyle name="Note 6 30 5 3" xfId="44878" xr:uid="{00000000-0005-0000-0000-0000DCB50000}"/>
    <cellStyle name="Note 6 30 6" xfId="15559" xr:uid="{00000000-0005-0000-0000-0000DDB50000}"/>
    <cellStyle name="Note 6 30 6 2" xfId="32994" xr:uid="{00000000-0005-0000-0000-0000DEB50000}"/>
    <cellStyle name="Note 6 30 6 3" xfId="47447" xr:uid="{00000000-0005-0000-0000-0000DFB50000}"/>
    <cellStyle name="Note 6 30 7" xfId="19997" xr:uid="{00000000-0005-0000-0000-0000E0B50000}"/>
    <cellStyle name="Note 6 30 8" xfId="20721" xr:uid="{00000000-0005-0000-0000-0000E1B50000}"/>
    <cellStyle name="Note 6 31" xfId="5328" xr:uid="{00000000-0005-0000-0000-0000E2B50000}"/>
    <cellStyle name="Note 6 31 2" xfId="14621" xr:uid="{00000000-0005-0000-0000-0000E3B50000}"/>
    <cellStyle name="Note 6 31 2 2" xfId="32056" xr:uid="{00000000-0005-0000-0000-0000E4B50000}"/>
    <cellStyle name="Note 6 31 2 3" xfId="46509" xr:uid="{00000000-0005-0000-0000-0000E5B50000}"/>
    <cellStyle name="Note 6 31 3" xfId="17082" xr:uid="{00000000-0005-0000-0000-0000E6B50000}"/>
    <cellStyle name="Note 6 31 3 2" xfId="34517" xr:uid="{00000000-0005-0000-0000-0000E7B50000}"/>
    <cellStyle name="Note 6 31 3 3" xfId="48970" xr:uid="{00000000-0005-0000-0000-0000E8B50000}"/>
    <cellStyle name="Note 6 31 4" xfId="22764" xr:uid="{00000000-0005-0000-0000-0000E9B50000}"/>
    <cellStyle name="Note 6 31 5" xfId="37217" xr:uid="{00000000-0005-0000-0000-0000EAB50000}"/>
    <cellStyle name="Note 6 32" xfId="7790" xr:uid="{00000000-0005-0000-0000-0000EBB50000}"/>
    <cellStyle name="Note 6 32 2" xfId="25225" xr:uid="{00000000-0005-0000-0000-0000ECB50000}"/>
    <cellStyle name="Note 6 32 3" xfId="39678" xr:uid="{00000000-0005-0000-0000-0000EDB50000}"/>
    <cellStyle name="Note 6 33" xfId="10231" xr:uid="{00000000-0005-0000-0000-0000EEB50000}"/>
    <cellStyle name="Note 6 33 2" xfId="27666" xr:uid="{00000000-0005-0000-0000-0000EFB50000}"/>
    <cellStyle name="Note 6 33 3" xfId="42119" xr:uid="{00000000-0005-0000-0000-0000F0B50000}"/>
    <cellStyle name="Note 6 34" xfId="12651" xr:uid="{00000000-0005-0000-0000-0000F1B50000}"/>
    <cellStyle name="Note 6 34 2" xfId="30086" xr:uid="{00000000-0005-0000-0000-0000F2B50000}"/>
    <cellStyle name="Note 6 34 3" xfId="44539" xr:uid="{00000000-0005-0000-0000-0000F3B50000}"/>
    <cellStyle name="Note 6 35" xfId="19658" xr:uid="{00000000-0005-0000-0000-0000F4B50000}"/>
    <cellStyle name="Note 6 4" xfId="3157" xr:uid="{00000000-0005-0000-0000-0000F5B50000}"/>
    <cellStyle name="Note 6 4 10" xfId="8130" xr:uid="{00000000-0005-0000-0000-0000F6B50000}"/>
    <cellStyle name="Note 6 4 10 2" xfId="25565" xr:uid="{00000000-0005-0000-0000-0000F7B50000}"/>
    <cellStyle name="Note 6 4 10 3" xfId="40018" xr:uid="{00000000-0005-0000-0000-0000F8B50000}"/>
    <cellStyle name="Note 6 4 11" xfId="10571" xr:uid="{00000000-0005-0000-0000-0000F9B50000}"/>
    <cellStyle name="Note 6 4 11 2" xfId="28006" xr:uid="{00000000-0005-0000-0000-0000FAB50000}"/>
    <cellStyle name="Note 6 4 11 3" xfId="42459" xr:uid="{00000000-0005-0000-0000-0000FBB50000}"/>
    <cellStyle name="Note 6 4 12" xfId="12991" xr:uid="{00000000-0005-0000-0000-0000FCB50000}"/>
    <cellStyle name="Note 6 4 12 2" xfId="30426" xr:uid="{00000000-0005-0000-0000-0000FDB50000}"/>
    <cellStyle name="Note 6 4 12 3" xfId="44879" xr:uid="{00000000-0005-0000-0000-0000FEB50000}"/>
    <cellStyle name="Note 6 4 13" xfId="19998" xr:uid="{00000000-0005-0000-0000-0000FFB50000}"/>
    <cellStyle name="Note 6 4 2" xfId="3158" xr:uid="{00000000-0005-0000-0000-000000B60000}"/>
    <cellStyle name="Note 6 4 2 2" xfId="3159" xr:uid="{00000000-0005-0000-0000-000001B60000}"/>
    <cellStyle name="Note 6 4 2 2 2" xfId="5670" xr:uid="{00000000-0005-0000-0000-000002B60000}"/>
    <cellStyle name="Note 6 4 2 2 2 2" xfId="14878" xr:uid="{00000000-0005-0000-0000-000003B60000}"/>
    <cellStyle name="Note 6 4 2 2 2 2 2" xfId="32313" xr:uid="{00000000-0005-0000-0000-000004B60000}"/>
    <cellStyle name="Note 6 4 2 2 2 2 3" xfId="46766" xr:uid="{00000000-0005-0000-0000-000005B60000}"/>
    <cellStyle name="Note 6 4 2 2 2 3" xfId="17339" xr:uid="{00000000-0005-0000-0000-000006B60000}"/>
    <cellStyle name="Note 6 4 2 2 2 3 2" xfId="34774" xr:uid="{00000000-0005-0000-0000-000007B60000}"/>
    <cellStyle name="Note 6 4 2 2 2 3 3" xfId="49227" xr:uid="{00000000-0005-0000-0000-000008B60000}"/>
    <cellStyle name="Note 6 4 2 2 2 4" xfId="23106" xr:uid="{00000000-0005-0000-0000-000009B60000}"/>
    <cellStyle name="Note 6 4 2 2 2 5" xfId="37559" xr:uid="{00000000-0005-0000-0000-00000AB60000}"/>
    <cellStyle name="Note 6 4 2 2 3" xfId="8132" xr:uid="{00000000-0005-0000-0000-00000BB60000}"/>
    <cellStyle name="Note 6 4 2 2 3 2" xfId="25567" xr:uid="{00000000-0005-0000-0000-00000CB60000}"/>
    <cellStyle name="Note 6 4 2 2 3 3" xfId="40020" xr:uid="{00000000-0005-0000-0000-00000DB60000}"/>
    <cellStyle name="Note 6 4 2 2 4" xfId="10573" xr:uid="{00000000-0005-0000-0000-00000EB60000}"/>
    <cellStyle name="Note 6 4 2 2 4 2" xfId="28008" xr:uid="{00000000-0005-0000-0000-00000FB60000}"/>
    <cellStyle name="Note 6 4 2 2 4 3" xfId="42461" xr:uid="{00000000-0005-0000-0000-000010B60000}"/>
    <cellStyle name="Note 6 4 2 2 5" xfId="12993" xr:uid="{00000000-0005-0000-0000-000011B60000}"/>
    <cellStyle name="Note 6 4 2 2 5 2" xfId="30428" xr:uid="{00000000-0005-0000-0000-000012B60000}"/>
    <cellStyle name="Note 6 4 2 2 5 3" xfId="44881" xr:uid="{00000000-0005-0000-0000-000013B60000}"/>
    <cellStyle name="Note 6 4 2 2 6" xfId="20000" xr:uid="{00000000-0005-0000-0000-000014B60000}"/>
    <cellStyle name="Note 6 4 2 3" xfId="3160" xr:uid="{00000000-0005-0000-0000-000015B60000}"/>
    <cellStyle name="Note 6 4 2 3 2" xfId="5671" xr:uid="{00000000-0005-0000-0000-000016B60000}"/>
    <cellStyle name="Note 6 4 2 3 2 2" xfId="14879" xr:uid="{00000000-0005-0000-0000-000017B60000}"/>
    <cellStyle name="Note 6 4 2 3 2 2 2" xfId="32314" xr:uid="{00000000-0005-0000-0000-000018B60000}"/>
    <cellStyle name="Note 6 4 2 3 2 2 3" xfId="46767" xr:uid="{00000000-0005-0000-0000-000019B60000}"/>
    <cellStyle name="Note 6 4 2 3 2 3" xfId="17340" xr:uid="{00000000-0005-0000-0000-00001AB60000}"/>
    <cellStyle name="Note 6 4 2 3 2 3 2" xfId="34775" xr:uid="{00000000-0005-0000-0000-00001BB60000}"/>
    <cellStyle name="Note 6 4 2 3 2 3 3" xfId="49228" xr:uid="{00000000-0005-0000-0000-00001CB60000}"/>
    <cellStyle name="Note 6 4 2 3 2 4" xfId="23107" xr:uid="{00000000-0005-0000-0000-00001DB60000}"/>
    <cellStyle name="Note 6 4 2 3 2 5" xfId="37560" xr:uid="{00000000-0005-0000-0000-00001EB60000}"/>
    <cellStyle name="Note 6 4 2 3 3" xfId="8133" xr:uid="{00000000-0005-0000-0000-00001FB60000}"/>
    <cellStyle name="Note 6 4 2 3 3 2" xfId="25568" xr:uid="{00000000-0005-0000-0000-000020B60000}"/>
    <cellStyle name="Note 6 4 2 3 3 3" xfId="40021" xr:uid="{00000000-0005-0000-0000-000021B60000}"/>
    <cellStyle name="Note 6 4 2 3 4" xfId="10574" xr:uid="{00000000-0005-0000-0000-000022B60000}"/>
    <cellStyle name="Note 6 4 2 3 4 2" xfId="28009" xr:uid="{00000000-0005-0000-0000-000023B60000}"/>
    <cellStyle name="Note 6 4 2 3 4 3" xfId="42462" xr:uid="{00000000-0005-0000-0000-000024B60000}"/>
    <cellStyle name="Note 6 4 2 3 5" xfId="12994" xr:uid="{00000000-0005-0000-0000-000025B60000}"/>
    <cellStyle name="Note 6 4 2 3 5 2" xfId="30429" xr:uid="{00000000-0005-0000-0000-000026B60000}"/>
    <cellStyle name="Note 6 4 2 3 5 3" xfId="44882" xr:uid="{00000000-0005-0000-0000-000027B60000}"/>
    <cellStyle name="Note 6 4 2 3 6" xfId="20001" xr:uid="{00000000-0005-0000-0000-000028B60000}"/>
    <cellStyle name="Note 6 4 2 4" xfId="3161" xr:uid="{00000000-0005-0000-0000-000029B60000}"/>
    <cellStyle name="Note 6 4 2 4 2" xfId="5672" xr:uid="{00000000-0005-0000-0000-00002AB60000}"/>
    <cellStyle name="Note 6 4 2 4 2 2" xfId="23108" xr:uid="{00000000-0005-0000-0000-00002BB60000}"/>
    <cellStyle name="Note 6 4 2 4 2 3" xfId="37561" xr:uid="{00000000-0005-0000-0000-00002CB60000}"/>
    <cellStyle name="Note 6 4 2 4 3" xfId="8134" xr:uid="{00000000-0005-0000-0000-00002DB60000}"/>
    <cellStyle name="Note 6 4 2 4 3 2" xfId="25569" xr:uid="{00000000-0005-0000-0000-00002EB60000}"/>
    <cellStyle name="Note 6 4 2 4 3 3" xfId="40022" xr:uid="{00000000-0005-0000-0000-00002FB60000}"/>
    <cellStyle name="Note 6 4 2 4 4" xfId="10575" xr:uid="{00000000-0005-0000-0000-000030B60000}"/>
    <cellStyle name="Note 6 4 2 4 4 2" xfId="28010" xr:uid="{00000000-0005-0000-0000-000031B60000}"/>
    <cellStyle name="Note 6 4 2 4 4 3" xfId="42463" xr:uid="{00000000-0005-0000-0000-000032B60000}"/>
    <cellStyle name="Note 6 4 2 4 5" xfId="12995" xr:uid="{00000000-0005-0000-0000-000033B60000}"/>
    <cellStyle name="Note 6 4 2 4 5 2" xfId="30430" xr:uid="{00000000-0005-0000-0000-000034B60000}"/>
    <cellStyle name="Note 6 4 2 4 5 3" xfId="44883" xr:uid="{00000000-0005-0000-0000-000035B60000}"/>
    <cellStyle name="Note 6 4 2 4 6" xfId="15560" xr:uid="{00000000-0005-0000-0000-000036B60000}"/>
    <cellStyle name="Note 6 4 2 4 6 2" xfId="32995" xr:uid="{00000000-0005-0000-0000-000037B60000}"/>
    <cellStyle name="Note 6 4 2 4 6 3" xfId="47448" xr:uid="{00000000-0005-0000-0000-000038B60000}"/>
    <cellStyle name="Note 6 4 2 4 7" xfId="20002" xr:uid="{00000000-0005-0000-0000-000039B60000}"/>
    <cellStyle name="Note 6 4 2 4 8" xfId="20722" xr:uid="{00000000-0005-0000-0000-00003AB60000}"/>
    <cellStyle name="Note 6 4 2 5" xfId="5669" xr:uid="{00000000-0005-0000-0000-00003BB60000}"/>
    <cellStyle name="Note 6 4 2 5 2" xfId="14877" xr:uid="{00000000-0005-0000-0000-00003CB60000}"/>
    <cellStyle name="Note 6 4 2 5 2 2" xfId="32312" xr:uid="{00000000-0005-0000-0000-00003DB60000}"/>
    <cellStyle name="Note 6 4 2 5 2 3" xfId="46765" xr:uid="{00000000-0005-0000-0000-00003EB60000}"/>
    <cellStyle name="Note 6 4 2 5 3" xfId="17338" xr:uid="{00000000-0005-0000-0000-00003FB60000}"/>
    <cellStyle name="Note 6 4 2 5 3 2" xfId="34773" xr:uid="{00000000-0005-0000-0000-000040B60000}"/>
    <cellStyle name="Note 6 4 2 5 3 3" xfId="49226" xr:uid="{00000000-0005-0000-0000-000041B60000}"/>
    <cellStyle name="Note 6 4 2 5 4" xfId="23105" xr:uid="{00000000-0005-0000-0000-000042B60000}"/>
    <cellStyle name="Note 6 4 2 5 5" xfId="37558" xr:uid="{00000000-0005-0000-0000-000043B60000}"/>
    <cellStyle name="Note 6 4 2 6" xfId="8131" xr:uid="{00000000-0005-0000-0000-000044B60000}"/>
    <cellStyle name="Note 6 4 2 6 2" xfId="25566" xr:uid="{00000000-0005-0000-0000-000045B60000}"/>
    <cellStyle name="Note 6 4 2 6 3" xfId="40019" xr:uid="{00000000-0005-0000-0000-000046B60000}"/>
    <cellStyle name="Note 6 4 2 7" xfId="10572" xr:uid="{00000000-0005-0000-0000-000047B60000}"/>
    <cellStyle name="Note 6 4 2 7 2" xfId="28007" xr:uid="{00000000-0005-0000-0000-000048B60000}"/>
    <cellStyle name="Note 6 4 2 7 3" xfId="42460" xr:uid="{00000000-0005-0000-0000-000049B60000}"/>
    <cellStyle name="Note 6 4 2 8" xfId="12992" xr:uid="{00000000-0005-0000-0000-00004AB60000}"/>
    <cellStyle name="Note 6 4 2 8 2" xfId="30427" xr:uid="{00000000-0005-0000-0000-00004BB60000}"/>
    <cellStyle name="Note 6 4 2 8 3" xfId="44880" xr:uid="{00000000-0005-0000-0000-00004CB60000}"/>
    <cellStyle name="Note 6 4 2 9" xfId="19999" xr:uid="{00000000-0005-0000-0000-00004DB60000}"/>
    <cellStyle name="Note 6 4 3" xfId="3162" xr:uid="{00000000-0005-0000-0000-00004EB60000}"/>
    <cellStyle name="Note 6 4 3 2" xfId="3163" xr:uid="{00000000-0005-0000-0000-00004FB60000}"/>
    <cellStyle name="Note 6 4 3 2 2" xfId="5674" xr:uid="{00000000-0005-0000-0000-000050B60000}"/>
    <cellStyle name="Note 6 4 3 2 2 2" xfId="14881" xr:uid="{00000000-0005-0000-0000-000051B60000}"/>
    <cellStyle name="Note 6 4 3 2 2 2 2" xfId="32316" xr:uid="{00000000-0005-0000-0000-000052B60000}"/>
    <cellStyle name="Note 6 4 3 2 2 2 3" xfId="46769" xr:uid="{00000000-0005-0000-0000-000053B60000}"/>
    <cellStyle name="Note 6 4 3 2 2 3" xfId="17342" xr:uid="{00000000-0005-0000-0000-000054B60000}"/>
    <cellStyle name="Note 6 4 3 2 2 3 2" xfId="34777" xr:uid="{00000000-0005-0000-0000-000055B60000}"/>
    <cellStyle name="Note 6 4 3 2 2 3 3" xfId="49230" xr:uid="{00000000-0005-0000-0000-000056B60000}"/>
    <cellStyle name="Note 6 4 3 2 2 4" xfId="23110" xr:uid="{00000000-0005-0000-0000-000057B60000}"/>
    <cellStyle name="Note 6 4 3 2 2 5" xfId="37563" xr:uid="{00000000-0005-0000-0000-000058B60000}"/>
    <cellStyle name="Note 6 4 3 2 3" xfId="8136" xr:uid="{00000000-0005-0000-0000-000059B60000}"/>
    <cellStyle name="Note 6 4 3 2 3 2" xfId="25571" xr:uid="{00000000-0005-0000-0000-00005AB60000}"/>
    <cellStyle name="Note 6 4 3 2 3 3" xfId="40024" xr:uid="{00000000-0005-0000-0000-00005BB60000}"/>
    <cellStyle name="Note 6 4 3 2 4" xfId="10577" xr:uid="{00000000-0005-0000-0000-00005CB60000}"/>
    <cellStyle name="Note 6 4 3 2 4 2" xfId="28012" xr:uid="{00000000-0005-0000-0000-00005DB60000}"/>
    <cellStyle name="Note 6 4 3 2 4 3" xfId="42465" xr:uid="{00000000-0005-0000-0000-00005EB60000}"/>
    <cellStyle name="Note 6 4 3 2 5" xfId="12997" xr:uid="{00000000-0005-0000-0000-00005FB60000}"/>
    <cellStyle name="Note 6 4 3 2 5 2" xfId="30432" xr:uid="{00000000-0005-0000-0000-000060B60000}"/>
    <cellStyle name="Note 6 4 3 2 5 3" xfId="44885" xr:uid="{00000000-0005-0000-0000-000061B60000}"/>
    <cellStyle name="Note 6 4 3 2 6" xfId="20004" xr:uid="{00000000-0005-0000-0000-000062B60000}"/>
    <cellStyle name="Note 6 4 3 3" xfId="3164" xr:uid="{00000000-0005-0000-0000-000063B60000}"/>
    <cellStyle name="Note 6 4 3 3 2" xfId="5675" xr:uid="{00000000-0005-0000-0000-000064B60000}"/>
    <cellStyle name="Note 6 4 3 3 2 2" xfId="14882" xr:uid="{00000000-0005-0000-0000-000065B60000}"/>
    <cellStyle name="Note 6 4 3 3 2 2 2" xfId="32317" xr:uid="{00000000-0005-0000-0000-000066B60000}"/>
    <cellStyle name="Note 6 4 3 3 2 2 3" xfId="46770" xr:uid="{00000000-0005-0000-0000-000067B60000}"/>
    <cellStyle name="Note 6 4 3 3 2 3" xfId="17343" xr:uid="{00000000-0005-0000-0000-000068B60000}"/>
    <cellStyle name="Note 6 4 3 3 2 3 2" xfId="34778" xr:uid="{00000000-0005-0000-0000-000069B60000}"/>
    <cellStyle name="Note 6 4 3 3 2 3 3" xfId="49231" xr:uid="{00000000-0005-0000-0000-00006AB60000}"/>
    <cellStyle name="Note 6 4 3 3 2 4" xfId="23111" xr:uid="{00000000-0005-0000-0000-00006BB60000}"/>
    <cellStyle name="Note 6 4 3 3 2 5" xfId="37564" xr:uid="{00000000-0005-0000-0000-00006CB60000}"/>
    <cellStyle name="Note 6 4 3 3 3" xfId="8137" xr:uid="{00000000-0005-0000-0000-00006DB60000}"/>
    <cellStyle name="Note 6 4 3 3 3 2" xfId="25572" xr:uid="{00000000-0005-0000-0000-00006EB60000}"/>
    <cellStyle name="Note 6 4 3 3 3 3" xfId="40025" xr:uid="{00000000-0005-0000-0000-00006FB60000}"/>
    <cellStyle name="Note 6 4 3 3 4" xfId="10578" xr:uid="{00000000-0005-0000-0000-000070B60000}"/>
    <cellStyle name="Note 6 4 3 3 4 2" xfId="28013" xr:uid="{00000000-0005-0000-0000-000071B60000}"/>
    <cellStyle name="Note 6 4 3 3 4 3" xfId="42466" xr:uid="{00000000-0005-0000-0000-000072B60000}"/>
    <cellStyle name="Note 6 4 3 3 5" xfId="12998" xr:uid="{00000000-0005-0000-0000-000073B60000}"/>
    <cellStyle name="Note 6 4 3 3 5 2" xfId="30433" xr:uid="{00000000-0005-0000-0000-000074B60000}"/>
    <cellStyle name="Note 6 4 3 3 5 3" xfId="44886" xr:uid="{00000000-0005-0000-0000-000075B60000}"/>
    <cellStyle name="Note 6 4 3 3 6" xfId="20005" xr:uid="{00000000-0005-0000-0000-000076B60000}"/>
    <cellStyle name="Note 6 4 3 4" xfId="3165" xr:uid="{00000000-0005-0000-0000-000077B60000}"/>
    <cellStyle name="Note 6 4 3 4 2" xfId="5676" xr:uid="{00000000-0005-0000-0000-000078B60000}"/>
    <cellStyle name="Note 6 4 3 4 2 2" xfId="23112" xr:uid="{00000000-0005-0000-0000-000079B60000}"/>
    <cellStyle name="Note 6 4 3 4 2 3" xfId="37565" xr:uid="{00000000-0005-0000-0000-00007AB60000}"/>
    <cellStyle name="Note 6 4 3 4 3" xfId="8138" xr:uid="{00000000-0005-0000-0000-00007BB60000}"/>
    <cellStyle name="Note 6 4 3 4 3 2" xfId="25573" xr:uid="{00000000-0005-0000-0000-00007CB60000}"/>
    <cellStyle name="Note 6 4 3 4 3 3" xfId="40026" xr:uid="{00000000-0005-0000-0000-00007DB60000}"/>
    <cellStyle name="Note 6 4 3 4 4" xfId="10579" xr:uid="{00000000-0005-0000-0000-00007EB60000}"/>
    <cellStyle name="Note 6 4 3 4 4 2" xfId="28014" xr:uid="{00000000-0005-0000-0000-00007FB60000}"/>
    <cellStyle name="Note 6 4 3 4 4 3" xfId="42467" xr:uid="{00000000-0005-0000-0000-000080B60000}"/>
    <cellStyle name="Note 6 4 3 4 5" xfId="12999" xr:uid="{00000000-0005-0000-0000-000081B60000}"/>
    <cellStyle name="Note 6 4 3 4 5 2" xfId="30434" xr:uid="{00000000-0005-0000-0000-000082B60000}"/>
    <cellStyle name="Note 6 4 3 4 5 3" xfId="44887" xr:uid="{00000000-0005-0000-0000-000083B60000}"/>
    <cellStyle name="Note 6 4 3 4 6" xfId="15561" xr:uid="{00000000-0005-0000-0000-000084B60000}"/>
    <cellStyle name="Note 6 4 3 4 6 2" xfId="32996" xr:uid="{00000000-0005-0000-0000-000085B60000}"/>
    <cellStyle name="Note 6 4 3 4 6 3" xfId="47449" xr:uid="{00000000-0005-0000-0000-000086B60000}"/>
    <cellStyle name="Note 6 4 3 4 7" xfId="20006" xr:uid="{00000000-0005-0000-0000-000087B60000}"/>
    <cellStyle name="Note 6 4 3 4 8" xfId="20723" xr:uid="{00000000-0005-0000-0000-000088B60000}"/>
    <cellStyle name="Note 6 4 3 5" xfId="5673" xr:uid="{00000000-0005-0000-0000-000089B60000}"/>
    <cellStyle name="Note 6 4 3 5 2" xfId="14880" xr:uid="{00000000-0005-0000-0000-00008AB60000}"/>
    <cellStyle name="Note 6 4 3 5 2 2" xfId="32315" xr:uid="{00000000-0005-0000-0000-00008BB60000}"/>
    <cellStyle name="Note 6 4 3 5 2 3" xfId="46768" xr:uid="{00000000-0005-0000-0000-00008CB60000}"/>
    <cellStyle name="Note 6 4 3 5 3" xfId="17341" xr:uid="{00000000-0005-0000-0000-00008DB60000}"/>
    <cellStyle name="Note 6 4 3 5 3 2" xfId="34776" xr:uid="{00000000-0005-0000-0000-00008EB60000}"/>
    <cellStyle name="Note 6 4 3 5 3 3" xfId="49229" xr:uid="{00000000-0005-0000-0000-00008FB60000}"/>
    <cellStyle name="Note 6 4 3 5 4" xfId="23109" xr:uid="{00000000-0005-0000-0000-000090B60000}"/>
    <cellStyle name="Note 6 4 3 5 5" xfId="37562" xr:uid="{00000000-0005-0000-0000-000091B60000}"/>
    <cellStyle name="Note 6 4 3 6" xfId="8135" xr:uid="{00000000-0005-0000-0000-000092B60000}"/>
    <cellStyle name="Note 6 4 3 6 2" xfId="25570" xr:uid="{00000000-0005-0000-0000-000093B60000}"/>
    <cellStyle name="Note 6 4 3 6 3" xfId="40023" xr:uid="{00000000-0005-0000-0000-000094B60000}"/>
    <cellStyle name="Note 6 4 3 7" xfId="10576" xr:uid="{00000000-0005-0000-0000-000095B60000}"/>
    <cellStyle name="Note 6 4 3 7 2" xfId="28011" xr:uid="{00000000-0005-0000-0000-000096B60000}"/>
    <cellStyle name="Note 6 4 3 7 3" xfId="42464" xr:uid="{00000000-0005-0000-0000-000097B60000}"/>
    <cellStyle name="Note 6 4 3 8" xfId="12996" xr:uid="{00000000-0005-0000-0000-000098B60000}"/>
    <cellStyle name="Note 6 4 3 8 2" xfId="30431" xr:uid="{00000000-0005-0000-0000-000099B60000}"/>
    <cellStyle name="Note 6 4 3 8 3" xfId="44884" xr:uid="{00000000-0005-0000-0000-00009AB60000}"/>
    <cellStyle name="Note 6 4 3 9" xfId="20003" xr:uid="{00000000-0005-0000-0000-00009BB60000}"/>
    <cellStyle name="Note 6 4 4" xfId="3166" xr:uid="{00000000-0005-0000-0000-00009CB60000}"/>
    <cellStyle name="Note 6 4 4 2" xfId="3167" xr:uid="{00000000-0005-0000-0000-00009DB60000}"/>
    <cellStyle name="Note 6 4 4 2 2" xfId="5678" xr:uid="{00000000-0005-0000-0000-00009EB60000}"/>
    <cellStyle name="Note 6 4 4 2 2 2" xfId="14884" xr:uid="{00000000-0005-0000-0000-00009FB60000}"/>
    <cellStyle name="Note 6 4 4 2 2 2 2" xfId="32319" xr:uid="{00000000-0005-0000-0000-0000A0B60000}"/>
    <cellStyle name="Note 6 4 4 2 2 2 3" xfId="46772" xr:uid="{00000000-0005-0000-0000-0000A1B60000}"/>
    <cellStyle name="Note 6 4 4 2 2 3" xfId="17345" xr:uid="{00000000-0005-0000-0000-0000A2B60000}"/>
    <cellStyle name="Note 6 4 4 2 2 3 2" xfId="34780" xr:uid="{00000000-0005-0000-0000-0000A3B60000}"/>
    <cellStyle name="Note 6 4 4 2 2 3 3" xfId="49233" xr:uid="{00000000-0005-0000-0000-0000A4B60000}"/>
    <cellStyle name="Note 6 4 4 2 2 4" xfId="23114" xr:uid="{00000000-0005-0000-0000-0000A5B60000}"/>
    <cellStyle name="Note 6 4 4 2 2 5" xfId="37567" xr:uid="{00000000-0005-0000-0000-0000A6B60000}"/>
    <cellStyle name="Note 6 4 4 2 3" xfId="8140" xr:uid="{00000000-0005-0000-0000-0000A7B60000}"/>
    <cellStyle name="Note 6 4 4 2 3 2" xfId="25575" xr:uid="{00000000-0005-0000-0000-0000A8B60000}"/>
    <cellStyle name="Note 6 4 4 2 3 3" xfId="40028" xr:uid="{00000000-0005-0000-0000-0000A9B60000}"/>
    <cellStyle name="Note 6 4 4 2 4" xfId="10581" xr:uid="{00000000-0005-0000-0000-0000AAB60000}"/>
    <cellStyle name="Note 6 4 4 2 4 2" xfId="28016" xr:uid="{00000000-0005-0000-0000-0000ABB60000}"/>
    <cellStyle name="Note 6 4 4 2 4 3" xfId="42469" xr:uid="{00000000-0005-0000-0000-0000ACB60000}"/>
    <cellStyle name="Note 6 4 4 2 5" xfId="13001" xr:uid="{00000000-0005-0000-0000-0000ADB60000}"/>
    <cellStyle name="Note 6 4 4 2 5 2" xfId="30436" xr:uid="{00000000-0005-0000-0000-0000AEB60000}"/>
    <cellStyle name="Note 6 4 4 2 5 3" xfId="44889" xr:uid="{00000000-0005-0000-0000-0000AFB60000}"/>
    <cellStyle name="Note 6 4 4 2 6" xfId="20008" xr:uid="{00000000-0005-0000-0000-0000B0B60000}"/>
    <cellStyle name="Note 6 4 4 3" xfId="3168" xr:uid="{00000000-0005-0000-0000-0000B1B60000}"/>
    <cellStyle name="Note 6 4 4 3 2" xfId="5679" xr:uid="{00000000-0005-0000-0000-0000B2B60000}"/>
    <cellStyle name="Note 6 4 4 3 2 2" xfId="14885" xr:uid="{00000000-0005-0000-0000-0000B3B60000}"/>
    <cellStyle name="Note 6 4 4 3 2 2 2" xfId="32320" xr:uid="{00000000-0005-0000-0000-0000B4B60000}"/>
    <cellStyle name="Note 6 4 4 3 2 2 3" xfId="46773" xr:uid="{00000000-0005-0000-0000-0000B5B60000}"/>
    <cellStyle name="Note 6 4 4 3 2 3" xfId="17346" xr:uid="{00000000-0005-0000-0000-0000B6B60000}"/>
    <cellStyle name="Note 6 4 4 3 2 3 2" xfId="34781" xr:uid="{00000000-0005-0000-0000-0000B7B60000}"/>
    <cellStyle name="Note 6 4 4 3 2 3 3" xfId="49234" xr:uid="{00000000-0005-0000-0000-0000B8B60000}"/>
    <cellStyle name="Note 6 4 4 3 2 4" xfId="23115" xr:uid="{00000000-0005-0000-0000-0000B9B60000}"/>
    <cellStyle name="Note 6 4 4 3 2 5" xfId="37568" xr:uid="{00000000-0005-0000-0000-0000BAB60000}"/>
    <cellStyle name="Note 6 4 4 3 3" xfId="8141" xr:uid="{00000000-0005-0000-0000-0000BBB60000}"/>
    <cellStyle name="Note 6 4 4 3 3 2" xfId="25576" xr:uid="{00000000-0005-0000-0000-0000BCB60000}"/>
    <cellStyle name="Note 6 4 4 3 3 3" xfId="40029" xr:uid="{00000000-0005-0000-0000-0000BDB60000}"/>
    <cellStyle name="Note 6 4 4 3 4" xfId="10582" xr:uid="{00000000-0005-0000-0000-0000BEB60000}"/>
    <cellStyle name="Note 6 4 4 3 4 2" xfId="28017" xr:uid="{00000000-0005-0000-0000-0000BFB60000}"/>
    <cellStyle name="Note 6 4 4 3 4 3" xfId="42470" xr:uid="{00000000-0005-0000-0000-0000C0B60000}"/>
    <cellStyle name="Note 6 4 4 3 5" xfId="13002" xr:uid="{00000000-0005-0000-0000-0000C1B60000}"/>
    <cellStyle name="Note 6 4 4 3 5 2" xfId="30437" xr:uid="{00000000-0005-0000-0000-0000C2B60000}"/>
    <cellStyle name="Note 6 4 4 3 5 3" xfId="44890" xr:uid="{00000000-0005-0000-0000-0000C3B60000}"/>
    <cellStyle name="Note 6 4 4 3 6" xfId="20009" xr:uid="{00000000-0005-0000-0000-0000C4B60000}"/>
    <cellStyle name="Note 6 4 4 4" xfId="3169" xr:uid="{00000000-0005-0000-0000-0000C5B60000}"/>
    <cellStyle name="Note 6 4 4 4 2" xfId="5680" xr:uid="{00000000-0005-0000-0000-0000C6B60000}"/>
    <cellStyle name="Note 6 4 4 4 2 2" xfId="23116" xr:uid="{00000000-0005-0000-0000-0000C7B60000}"/>
    <cellStyle name="Note 6 4 4 4 2 3" xfId="37569" xr:uid="{00000000-0005-0000-0000-0000C8B60000}"/>
    <cellStyle name="Note 6 4 4 4 3" xfId="8142" xr:uid="{00000000-0005-0000-0000-0000C9B60000}"/>
    <cellStyle name="Note 6 4 4 4 3 2" xfId="25577" xr:uid="{00000000-0005-0000-0000-0000CAB60000}"/>
    <cellStyle name="Note 6 4 4 4 3 3" xfId="40030" xr:uid="{00000000-0005-0000-0000-0000CBB60000}"/>
    <cellStyle name="Note 6 4 4 4 4" xfId="10583" xr:uid="{00000000-0005-0000-0000-0000CCB60000}"/>
    <cellStyle name="Note 6 4 4 4 4 2" xfId="28018" xr:uid="{00000000-0005-0000-0000-0000CDB60000}"/>
    <cellStyle name="Note 6 4 4 4 4 3" xfId="42471" xr:uid="{00000000-0005-0000-0000-0000CEB60000}"/>
    <cellStyle name="Note 6 4 4 4 5" xfId="13003" xr:uid="{00000000-0005-0000-0000-0000CFB60000}"/>
    <cellStyle name="Note 6 4 4 4 5 2" xfId="30438" xr:uid="{00000000-0005-0000-0000-0000D0B60000}"/>
    <cellStyle name="Note 6 4 4 4 5 3" xfId="44891" xr:uid="{00000000-0005-0000-0000-0000D1B60000}"/>
    <cellStyle name="Note 6 4 4 4 6" xfId="15562" xr:uid="{00000000-0005-0000-0000-0000D2B60000}"/>
    <cellStyle name="Note 6 4 4 4 6 2" xfId="32997" xr:uid="{00000000-0005-0000-0000-0000D3B60000}"/>
    <cellStyle name="Note 6 4 4 4 6 3" xfId="47450" xr:uid="{00000000-0005-0000-0000-0000D4B60000}"/>
    <cellStyle name="Note 6 4 4 4 7" xfId="20010" xr:uid="{00000000-0005-0000-0000-0000D5B60000}"/>
    <cellStyle name="Note 6 4 4 4 8" xfId="20724" xr:uid="{00000000-0005-0000-0000-0000D6B60000}"/>
    <cellStyle name="Note 6 4 4 5" xfId="5677" xr:uid="{00000000-0005-0000-0000-0000D7B60000}"/>
    <cellStyle name="Note 6 4 4 5 2" xfId="14883" xr:uid="{00000000-0005-0000-0000-0000D8B60000}"/>
    <cellStyle name="Note 6 4 4 5 2 2" xfId="32318" xr:uid="{00000000-0005-0000-0000-0000D9B60000}"/>
    <cellStyle name="Note 6 4 4 5 2 3" xfId="46771" xr:uid="{00000000-0005-0000-0000-0000DAB60000}"/>
    <cellStyle name="Note 6 4 4 5 3" xfId="17344" xr:uid="{00000000-0005-0000-0000-0000DBB60000}"/>
    <cellStyle name="Note 6 4 4 5 3 2" xfId="34779" xr:uid="{00000000-0005-0000-0000-0000DCB60000}"/>
    <cellStyle name="Note 6 4 4 5 3 3" xfId="49232" xr:uid="{00000000-0005-0000-0000-0000DDB60000}"/>
    <cellStyle name="Note 6 4 4 5 4" xfId="23113" xr:uid="{00000000-0005-0000-0000-0000DEB60000}"/>
    <cellStyle name="Note 6 4 4 5 5" xfId="37566" xr:uid="{00000000-0005-0000-0000-0000DFB60000}"/>
    <cellStyle name="Note 6 4 4 6" xfId="8139" xr:uid="{00000000-0005-0000-0000-0000E0B60000}"/>
    <cellStyle name="Note 6 4 4 6 2" xfId="25574" xr:uid="{00000000-0005-0000-0000-0000E1B60000}"/>
    <cellStyle name="Note 6 4 4 6 3" xfId="40027" xr:uid="{00000000-0005-0000-0000-0000E2B60000}"/>
    <cellStyle name="Note 6 4 4 7" xfId="10580" xr:uid="{00000000-0005-0000-0000-0000E3B60000}"/>
    <cellStyle name="Note 6 4 4 7 2" xfId="28015" xr:uid="{00000000-0005-0000-0000-0000E4B60000}"/>
    <cellStyle name="Note 6 4 4 7 3" xfId="42468" xr:uid="{00000000-0005-0000-0000-0000E5B60000}"/>
    <cellStyle name="Note 6 4 4 8" xfId="13000" xr:uid="{00000000-0005-0000-0000-0000E6B60000}"/>
    <cellStyle name="Note 6 4 4 8 2" xfId="30435" xr:uid="{00000000-0005-0000-0000-0000E7B60000}"/>
    <cellStyle name="Note 6 4 4 8 3" xfId="44888" xr:uid="{00000000-0005-0000-0000-0000E8B60000}"/>
    <cellStyle name="Note 6 4 4 9" xfId="20007" xr:uid="{00000000-0005-0000-0000-0000E9B60000}"/>
    <cellStyle name="Note 6 4 5" xfId="3170" xr:uid="{00000000-0005-0000-0000-0000EAB60000}"/>
    <cellStyle name="Note 6 4 5 2" xfId="3171" xr:uid="{00000000-0005-0000-0000-0000EBB60000}"/>
    <cellStyle name="Note 6 4 5 2 2" xfId="5682" xr:uid="{00000000-0005-0000-0000-0000ECB60000}"/>
    <cellStyle name="Note 6 4 5 2 2 2" xfId="14887" xr:uid="{00000000-0005-0000-0000-0000EDB60000}"/>
    <cellStyle name="Note 6 4 5 2 2 2 2" xfId="32322" xr:uid="{00000000-0005-0000-0000-0000EEB60000}"/>
    <cellStyle name="Note 6 4 5 2 2 2 3" xfId="46775" xr:uid="{00000000-0005-0000-0000-0000EFB60000}"/>
    <cellStyle name="Note 6 4 5 2 2 3" xfId="17348" xr:uid="{00000000-0005-0000-0000-0000F0B60000}"/>
    <cellStyle name="Note 6 4 5 2 2 3 2" xfId="34783" xr:uid="{00000000-0005-0000-0000-0000F1B60000}"/>
    <cellStyle name="Note 6 4 5 2 2 3 3" xfId="49236" xr:uid="{00000000-0005-0000-0000-0000F2B60000}"/>
    <cellStyle name="Note 6 4 5 2 2 4" xfId="23118" xr:uid="{00000000-0005-0000-0000-0000F3B60000}"/>
    <cellStyle name="Note 6 4 5 2 2 5" xfId="37571" xr:uid="{00000000-0005-0000-0000-0000F4B60000}"/>
    <cellStyle name="Note 6 4 5 2 3" xfId="8144" xr:uid="{00000000-0005-0000-0000-0000F5B60000}"/>
    <cellStyle name="Note 6 4 5 2 3 2" xfId="25579" xr:uid="{00000000-0005-0000-0000-0000F6B60000}"/>
    <cellStyle name="Note 6 4 5 2 3 3" xfId="40032" xr:uid="{00000000-0005-0000-0000-0000F7B60000}"/>
    <cellStyle name="Note 6 4 5 2 4" xfId="10585" xr:uid="{00000000-0005-0000-0000-0000F8B60000}"/>
    <cellStyle name="Note 6 4 5 2 4 2" xfId="28020" xr:uid="{00000000-0005-0000-0000-0000F9B60000}"/>
    <cellStyle name="Note 6 4 5 2 4 3" xfId="42473" xr:uid="{00000000-0005-0000-0000-0000FAB60000}"/>
    <cellStyle name="Note 6 4 5 2 5" xfId="13005" xr:uid="{00000000-0005-0000-0000-0000FBB60000}"/>
    <cellStyle name="Note 6 4 5 2 5 2" xfId="30440" xr:uid="{00000000-0005-0000-0000-0000FCB60000}"/>
    <cellStyle name="Note 6 4 5 2 5 3" xfId="44893" xr:uid="{00000000-0005-0000-0000-0000FDB60000}"/>
    <cellStyle name="Note 6 4 5 2 6" xfId="20012" xr:uid="{00000000-0005-0000-0000-0000FEB60000}"/>
    <cellStyle name="Note 6 4 5 3" xfId="3172" xr:uid="{00000000-0005-0000-0000-0000FFB60000}"/>
    <cellStyle name="Note 6 4 5 3 2" xfId="5683" xr:uid="{00000000-0005-0000-0000-000000B70000}"/>
    <cellStyle name="Note 6 4 5 3 2 2" xfId="14888" xr:uid="{00000000-0005-0000-0000-000001B70000}"/>
    <cellStyle name="Note 6 4 5 3 2 2 2" xfId="32323" xr:uid="{00000000-0005-0000-0000-000002B70000}"/>
    <cellStyle name="Note 6 4 5 3 2 2 3" xfId="46776" xr:uid="{00000000-0005-0000-0000-000003B70000}"/>
    <cellStyle name="Note 6 4 5 3 2 3" xfId="17349" xr:uid="{00000000-0005-0000-0000-000004B70000}"/>
    <cellStyle name="Note 6 4 5 3 2 3 2" xfId="34784" xr:uid="{00000000-0005-0000-0000-000005B70000}"/>
    <cellStyle name="Note 6 4 5 3 2 3 3" xfId="49237" xr:uid="{00000000-0005-0000-0000-000006B70000}"/>
    <cellStyle name="Note 6 4 5 3 2 4" xfId="23119" xr:uid="{00000000-0005-0000-0000-000007B70000}"/>
    <cellStyle name="Note 6 4 5 3 2 5" xfId="37572" xr:uid="{00000000-0005-0000-0000-000008B70000}"/>
    <cellStyle name="Note 6 4 5 3 3" xfId="8145" xr:uid="{00000000-0005-0000-0000-000009B70000}"/>
    <cellStyle name="Note 6 4 5 3 3 2" xfId="25580" xr:uid="{00000000-0005-0000-0000-00000AB70000}"/>
    <cellStyle name="Note 6 4 5 3 3 3" xfId="40033" xr:uid="{00000000-0005-0000-0000-00000BB70000}"/>
    <cellStyle name="Note 6 4 5 3 4" xfId="10586" xr:uid="{00000000-0005-0000-0000-00000CB70000}"/>
    <cellStyle name="Note 6 4 5 3 4 2" xfId="28021" xr:uid="{00000000-0005-0000-0000-00000DB70000}"/>
    <cellStyle name="Note 6 4 5 3 4 3" xfId="42474" xr:uid="{00000000-0005-0000-0000-00000EB70000}"/>
    <cellStyle name="Note 6 4 5 3 5" xfId="13006" xr:uid="{00000000-0005-0000-0000-00000FB70000}"/>
    <cellStyle name="Note 6 4 5 3 5 2" xfId="30441" xr:uid="{00000000-0005-0000-0000-000010B70000}"/>
    <cellStyle name="Note 6 4 5 3 5 3" xfId="44894" xr:uid="{00000000-0005-0000-0000-000011B70000}"/>
    <cellStyle name="Note 6 4 5 3 6" xfId="20013" xr:uid="{00000000-0005-0000-0000-000012B70000}"/>
    <cellStyle name="Note 6 4 5 4" xfId="3173" xr:uid="{00000000-0005-0000-0000-000013B70000}"/>
    <cellStyle name="Note 6 4 5 4 2" xfId="5684" xr:uid="{00000000-0005-0000-0000-000014B70000}"/>
    <cellStyle name="Note 6 4 5 4 2 2" xfId="23120" xr:uid="{00000000-0005-0000-0000-000015B70000}"/>
    <cellStyle name="Note 6 4 5 4 2 3" xfId="37573" xr:uid="{00000000-0005-0000-0000-000016B70000}"/>
    <cellStyle name="Note 6 4 5 4 3" xfId="8146" xr:uid="{00000000-0005-0000-0000-000017B70000}"/>
    <cellStyle name="Note 6 4 5 4 3 2" xfId="25581" xr:uid="{00000000-0005-0000-0000-000018B70000}"/>
    <cellStyle name="Note 6 4 5 4 3 3" xfId="40034" xr:uid="{00000000-0005-0000-0000-000019B70000}"/>
    <cellStyle name="Note 6 4 5 4 4" xfId="10587" xr:uid="{00000000-0005-0000-0000-00001AB70000}"/>
    <cellStyle name="Note 6 4 5 4 4 2" xfId="28022" xr:uid="{00000000-0005-0000-0000-00001BB70000}"/>
    <cellStyle name="Note 6 4 5 4 4 3" xfId="42475" xr:uid="{00000000-0005-0000-0000-00001CB70000}"/>
    <cellStyle name="Note 6 4 5 4 5" xfId="13007" xr:uid="{00000000-0005-0000-0000-00001DB70000}"/>
    <cellStyle name="Note 6 4 5 4 5 2" xfId="30442" xr:uid="{00000000-0005-0000-0000-00001EB70000}"/>
    <cellStyle name="Note 6 4 5 4 5 3" xfId="44895" xr:uid="{00000000-0005-0000-0000-00001FB70000}"/>
    <cellStyle name="Note 6 4 5 4 6" xfId="15563" xr:uid="{00000000-0005-0000-0000-000020B70000}"/>
    <cellStyle name="Note 6 4 5 4 6 2" xfId="32998" xr:uid="{00000000-0005-0000-0000-000021B70000}"/>
    <cellStyle name="Note 6 4 5 4 6 3" xfId="47451" xr:uid="{00000000-0005-0000-0000-000022B70000}"/>
    <cellStyle name="Note 6 4 5 4 7" xfId="20014" xr:uid="{00000000-0005-0000-0000-000023B70000}"/>
    <cellStyle name="Note 6 4 5 4 8" xfId="20725" xr:uid="{00000000-0005-0000-0000-000024B70000}"/>
    <cellStyle name="Note 6 4 5 5" xfId="5681" xr:uid="{00000000-0005-0000-0000-000025B70000}"/>
    <cellStyle name="Note 6 4 5 5 2" xfId="14886" xr:uid="{00000000-0005-0000-0000-000026B70000}"/>
    <cellStyle name="Note 6 4 5 5 2 2" xfId="32321" xr:uid="{00000000-0005-0000-0000-000027B70000}"/>
    <cellStyle name="Note 6 4 5 5 2 3" xfId="46774" xr:uid="{00000000-0005-0000-0000-000028B70000}"/>
    <cellStyle name="Note 6 4 5 5 3" xfId="17347" xr:uid="{00000000-0005-0000-0000-000029B70000}"/>
    <cellStyle name="Note 6 4 5 5 3 2" xfId="34782" xr:uid="{00000000-0005-0000-0000-00002AB70000}"/>
    <cellStyle name="Note 6 4 5 5 3 3" xfId="49235" xr:uid="{00000000-0005-0000-0000-00002BB70000}"/>
    <cellStyle name="Note 6 4 5 5 4" xfId="23117" xr:uid="{00000000-0005-0000-0000-00002CB70000}"/>
    <cellStyle name="Note 6 4 5 5 5" xfId="37570" xr:uid="{00000000-0005-0000-0000-00002DB70000}"/>
    <cellStyle name="Note 6 4 5 6" xfId="8143" xr:uid="{00000000-0005-0000-0000-00002EB70000}"/>
    <cellStyle name="Note 6 4 5 6 2" xfId="25578" xr:uid="{00000000-0005-0000-0000-00002FB70000}"/>
    <cellStyle name="Note 6 4 5 6 3" xfId="40031" xr:uid="{00000000-0005-0000-0000-000030B70000}"/>
    <cellStyle name="Note 6 4 5 7" xfId="10584" xr:uid="{00000000-0005-0000-0000-000031B70000}"/>
    <cellStyle name="Note 6 4 5 7 2" xfId="28019" xr:uid="{00000000-0005-0000-0000-000032B70000}"/>
    <cellStyle name="Note 6 4 5 7 3" xfId="42472" xr:uid="{00000000-0005-0000-0000-000033B70000}"/>
    <cellStyle name="Note 6 4 5 8" xfId="13004" xr:uid="{00000000-0005-0000-0000-000034B70000}"/>
    <cellStyle name="Note 6 4 5 8 2" xfId="30439" xr:uid="{00000000-0005-0000-0000-000035B70000}"/>
    <cellStyle name="Note 6 4 5 8 3" xfId="44892" xr:uid="{00000000-0005-0000-0000-000036B70000}"/>
    <cellStyle name="Note 6 4 5 9" xfId="20011" xr:uid="{00000000-0005-0000-0000-000037B70000}"/>
    <cellStyle name="Note 6 4 6" xfId="3174" xr:uid="{00000000-0005-0000-0000-000038B70000}"/>
    <cellStyle name="Note 6 4 6 2" xfId="5685" xr:uid="{00000000-0005-0000-0000-000039B70000}"/>
    <cellStyle name="Note 6 4 6 2 2" xfId="14889" xr:uid="{00000000-0005-0000-0000-00003AB70000}"/>
    <cellStyle name="Note 6 4 6 2 2 2" xfId="32324" xr:uid="{00000000-0005-0000-0000-00003BB70000}"/>
    <cellStyle name="Note 6 4 6 2 2 3" xfId="46777" xr:uid="{00000000-0005-0000-0000-00003CB70000}"/>
    <cellStyle name="Note 6 4 6 2 3" xfId="17350" xr:uid="{00000000-0005-0000-0000-00003DB70000}"/>
    <cellStyle name="Note 6 4 6 2 3 2" xfId="34785" xr:uid="{00000000-0005-0000-0000-00003EB70000}"/>
    <cellStyle name="Note 6 4 6 2 3 3" xfId="49238" xr:uid="{00000000-0005-0000-0000-00003FB70000}"/>
    <cellStyle name="Note 6 4 6 2 4" xfId="23121" xr:uid="{00000000-0005-0000-0000-000040B70000}"/>
    <cellStyle name="Note 6 4 6 2 5" xfId="37574" xr:uid="{00000000-0005-0000-0000-000041B70000}"/>
    <cellStyle name="Note 6 4 6 3" xfId="8147" xr:uid="{00000000-0005-0000-0000-000042B70000}"/>
    <cellStyle name="Note 6 4 6 3 2" xfId="25582" xr:uid="{00000000-0005-0000-0000-000043B70000}"/>
    <cellStyle name="Note 6 4 6 3 3" xfId="40035" xr:uid="{00000000-0005-0000-0000-000044B70000}"/>
    <cellStyle name="Note 6 4 6 4" xfId="10588" xr:uid="{00000000-0005-0000-0000-000045B70000}"/>
    <cellStyle name="Note 6 4 6 4 2" xfId="28023" xr:uid="{00000000-0005-0000-0000-000046B70000}"/>
    <cellStyle name="Note 6 4 6 4 3" xfId="42476" xr:uid="{00000000-0005-0000-0000-000047B70000}"/>
    <cellStyle name="Note 6 4 6 5" xfId="13008" xr:uid="{00000000-0005-0000-0000-000048B70000}"/>
    <cellStyle name="Note 6 4 6 5 2" xfId="30443" xr:uid="{00000000-0005-0000-0000-000049B70000}"/>
    <cellStyle name="Note 6 4 6 5 3" xfId="44896" xr:uid="{00000000-0005-0000-0000-00004AB70000}"/>
    <cellStyle name="Note 6 4 6 6" xfId="20015" xr:uid="{00000000-0005-0000-0000-00004BB70000}"/>
    <cellStyle name="Note 6 4 7" xfId="3175" xr:uid="{00000000-0005-0000-0000-00004CB70000}"/>
    <cellStyle name="Note 6 4 7 2" xfId="5686" xr:uid="{00000000-0005-0000-0000-00004DB70000}"/>
    <cellStyle name="Note 6 4 7 2 2" xfId="14890" xr:uid="{00000000-0005-0000-0000-00004EB70000}"/>
    <cellStyle name="Note 6 4 7 2 2 2" xfId="32325" xr:uid="{00000000-0005-0000-0000-00004FB70000}"/>
    <cellStyle name="Note 6 4 7 2 2 3" xfId="46778" xr:uid="{00000000-0005-0000-0000-000050B70000}"/>
    <cellStyle name="Note 6 4 7 2 3" xfId="17351" xr:uid="{00000000-0005-0000-0000-000051B70000}"/>
    <cellStyle name="Note 6 4 7 2 3 2" xfId="34786" xr:uid="{00000000-0005-0000-0000-000052B70000}"/>
    <cellStyle name="Note 6 4 7 2 3 3" xfId="49239" xr:uid="{00000000-0005-0000-0000-000053B70000}"/>
    <cellStyle name="Note 6 4 7 2 4" xfId="23122" xr:uid="{00000000-0005-0000-0000-000054B70000}"/>
    <cellStyle name="Note 6 4 7 2 5" xfId="37575" xr:uid="{00000000-0005-0000-0000-000055B70000}"/>
    <cellStyle name="Note 6 4 7 3" xfId="8148" xr:uid="{00000000-0005-0000-0000-000056B70000}"/>
    <cellStyle name="Note 6 4 7 3 2" xfId="25583" xr:uid="{00000000-0005-0000-0000-000057B70000}"/>
    <cellStyle name="Note 6 4 7 3 3" xfId="40036" xr:uid="{00000000-0005-0000-0000-000058B70000}"/>
    <cellStyle name="Note 6 4 7 4" xfId="10589" xr:uid="{00000000-0005-0000-0000-000059B70000}"/>
    <cellStyle name="Note 6 4 7 4 2" xfId="28024" xr:uid="{00000000-0005-0000-0000-00005AB70000}"/>
    <cellStyle name="Note 6 4 7 4 3" xfId="42477" xr:uid="{00000000-0005-0000-0000-00005BB70000}"/>
    <cellStyle name="Note 6 4 7 5" xfId="13009" xr:uid="{00000000-0005-0000-0000-00005CB70000}"/>
    <cellStyle name="Note 6 4 7 5 2" xfId="30444" xr:uid="{00000000-0005-0000-0000-00005DB70000}"/>
    <cellStyle name="Note 6 4 7 5 3" xfId="44897" xr:uid="{00000000-0005-0000-0000-00005EB70000}"/>
    <cellStyle name="Note 6 4 7 6" xfId="20016" xr:uid="{00000000-0005-0000-0000-00005FB70000}"/>
    <cellStyle name="Note 6 4 8" xfId="3176" xr:uid="{00000000-0005-0000-0000-000060B70000}"/>
    <cellStyle name="Note 6 4 8 2" xfId="5687" xr:uid="{00000000-0005-0000-0000-000061B70000}"/>
    <cellStyle name="Note 6 4 8 2 2" xfId="23123" xr:uid="{00000000-0005-0000-0000-000062B70000}"/>
    <cellStyle name="Note 6 4 8 2 3" xfId="37576" xr:uid="{00000000-0005-0000-0000-000063B70000}"/>
    <cellStyle name="Note 6 4 8 3" xfId="8149" xr:uid="{00000000-0005-0000-0000-000064B70000}"/>
    <cellStyle name="Note 6 4 8 3 2" xfId="25584" xr:uid="{00000000-0005-0000-0000-000065B70000}"/>
    <cellStyle name="Note 6 4 8 3 3" xfId="40037" xr:uid="{00000000-0005-0000-0000-000066B70000}"/>
    <cellStyle name="Note 6 4 8 4" xfId="10590" xr:uid="{00000000-0005-0000-0000-000067B70000}"/>
    <cellStyle name="Note 6 4 8 4 2" xfId="28025" xr:uid="{00000000-0005-0000-0000-000068B70000}"/>
    <cellStyle name="Note 6 4 8 4 3" xfId="42478" xr:uid="{00000000-0005-0000-0000-000069B70000}"/>
    <cellStyle name="Note 6 4 8 5" xfId="13010" xr:uid="{00000000-0005-0000-0000-00006AB70000}"/>
    <cellStyle name="Note 6 4 8 5 2" xfId="30445" xr:uid="{00000000-0005-0000-0000-00006BB70000}"/>
    <cellStyle name="Note 6 4 8 5 3" xfId="44898" xr:uid="{00000000-0005-0000-0000-00006CB70000}"/>
    <cellStyle name="Note 6 4 8 6" xfId="15564" xr:uid="{00000000-0005-0000-0000-00006DB70000}"/>
    <cellStyle name="Note 6 4 8 6 2" xfId="32999" xr:uid="{00000000-0005-0000-0000-00006EB70000}"/>
    <cellStyle name="Note 6 4 8 6 3" xfId="47452" xr:uid="{00000000-0005-0000-0000-00006FB70000}"/>
    <cellStyle name="Note 6 4 8 7" xfId="20017" xr:uid="{00000000-0005-0000-0000-000070B70000}"/>
    <cellStyle name="Note 6 4 8 8" xfId="20726" xr:uid="{00000000-0005-0000-0000-000071B70000}"/>
    <cellStyle name="Note 6 4 9" xfId="5668" xr:uid="{00000000-0005-0000-0000-000072B70000}"/>
    <cellStyle name="Note 6 4 9 2" xfId="14876" xr:uid="{00000000-0005-0000-0000-000073B70000}"/>
    <cellStyle name="Note 6 4 9 2 2" xfId="32311" xr:uid="{00000000-0005-0000-0000-000074B70000}"/>
    <cellStyle name="Note 6 4 9 2 3" xfId="46764" xr:uid="{00000000-0005-0000-0000-000075B70000}"/>
    <cellStyle name="Note 6 4 9 3" xfId="17337" xr:uid="{00000000-0005-0000-0000-000076B70000}"/>
    <cellStyle name="Note 6 4 9 3 2" xfId="34772" xr:uid="{00000000-0005-0000-0000-000077B70000}"/>
    <cellStyle name="Note 6 4 9 3 3" xfId="49225" xr:uid="{00000000-0005-0000-0000-000078B70000}"/>
    <cellStyle name="Note 6 4 9 4" xfId="23104" xr:uid="{00000000-0005-0000-0000-000079B70000}"/>
    <cellStyle name="Note 6 4 9 5" xfId="37557" xr:uid="{00000000-0005-0000-0000-00007AB70000}"/>
    <cellStyle name="Note 6 5" xfId="3177" xr:uid="{00000000-0005-0000-0000-00007BB70000}"/>
    <cellStyle name="Note 6 5 10" xfId="8150" xr:uid="{00000000-0005-0000-0000-00007CB70000}"/>
    <cellStyle name="Note 6 5 10 2" xfId="25585" xr:uid="{00000000-0005-0000-0000-00007DB70000}"/>
    <cellStyle name="Note 6 5 10 3" xfId="40038" xr:uid="{00000000-0005-0000-0000-00007EB70000}"/>
    <cellStyle name="Note 6 5 11" xfId="10591" xr:uid="{00000000-0005-0000-0000-00007FB70000}"/>
    <cellStyle name="Note 6 5 11 2" xfId="28026" xr:uid="{00000000-0005-0000-0000-000080B70000}"/>
    <cellStyle name="Note 6 5 11 3" xfId="42479" xr:uid="{00000000-0005-0000-0000-000081B70000}"/>
    <cellStyle name="Note 6 5 12" xfId="13011" xr:uid="{00000000-0005-0000-0000-000082B70000}"/>
    <cellStyle name="Note 6 5 12 2" xfId="30446" xr:uid="{00000000-0005-0000-0000-000083B70000}"/>
    <cellStyle name="Note 6 5 12 3" xfId="44899" xr:uid="{00000000-0005-0000-0000-000084B70000}"/>
    <cellStyle name="Note 6 5 13" xfId="20018" xr:uid="{00000000-0005-0000-0000-000085B70000}"/>
    <cellStyle name="Note 6 5 2" xfId="3178" xr:uid="{00000000-0005-0000-0000-000086B70000}"/>
    <cellStyle name="Note 6 5 2 2" xfId="3179" xr:uid="{00000000-0005-0000-0000-000087B70000}"/>
    <cellStyle name="Note 6 5 2 2 2" xfId="5690" xr:uid="{00000000-0005-0000-0000-000088B70000}"/>
    <cellStyle name="Note 6 5 2 2 2 2" xfId="14893" xr:uid="{00000000-0005-0000-0000-000089B70000}"/>
    <cellStyle name="Note 6 5 2 2 2 2 2" xfId="32328" xr:uid="{00000000-0005-0000-0000-00008AB70000}"/>
    <cellStyle name="Note 6 5 2 2 2 2 3" xfId="46781" xr:uid="{00000000-0005-0000-0000-00008BB70000}"/>
    <cellStyle name="Note 6 5 2 2 2 3" xfId="17354" xr:uid="{00000000-0005-0000-0000-00008CB70000}"/>
    <cellStyle name="Note 6 5 2 2 2 3 2" xfId="34789" xr:uid="{00000000-0005-0000-0000-00008DB70000}"/>
    <cellStyle name="Note 6 5 2 2 2 3 3" xfId="49242" xr:uid="{00000000-0005-0000-0000-00008EB70000}"/>
    <cellStyle name="Note 6 5 2 2 2 4" xfId="23126" xr:uid="{00000000-0005-0000-0000-00008FB70000}"/>
    <cellStyle name="Note 6 5 2 2 2 5" xfId="37579" xr:uid="{00000000-0005-0000-0000-000090B70000}"/>
    <cellStyle name="Note 6 5 2 2 3" xfId="8152" xr:uid="{00000000-0005-0000-0000-000091B70000}"/>
    <cellStyle name="Note 6 5 2 2 3 2" xfId="25587" xr:uid="{00000000-0005-0000-0000-000092B70000}"/>
    <cellStyle name="Note 6 5 2 2 3 3" xfId="40040" xr:uid="{00000000-0005-0000-0000-000093B70000}"/>
    <cellStyle name="Note 6 5 2 2 4" xfId="10593" xr:uid="{00000000-0005-0000-0000-000094B70000}"/>
    <cellStyle name="Note 6 5 2 2 4 2" xfId="28028" xr:uid="{00000000-0005-0000-0000-000095B70000}"/>
    <cellStyle name="Note 6 5 2 2 4 3" xfId="42481" xr:uid="{00000000-0005-0000-0000-000096B70000}"/>
    <cellStyle name="Note 6 5 2 2 5" xfId="13013" xr:uid="{00000000-0005-0000-0000-000097B70000}"/>
    <cellStyle name="Note 6 5 2 2 5 2" xfId="30448" xr:uid="{00000000-0005-0000-0000-000098B70000}"/>
    <cellStyle name="Note 6 5 2 2 5 3" xfId="44901" xr:uid="{00000000-0005-0000-0000-000099B70000}"/>
    <cellStyle name="Note 6 5 2 2 6" xfId="20020" xr:uid="{00000000-0005-0000-0000-00009AB70000}"/>
    <cellStyle name="Note 6 5 2 3" xfId="3180" xr:uid="{00000000-0005-0000-0000-00009BB70000}"/>
    <cellStyle name="Note 6 5 2 3 2" xfId="5691" xr:uid="{00000000-0005-0000-0000-00009CB70000}"/>
    <cellStyle name="Note 6 5 2 3 2 2" xfId="14894" xr:uid="{00000000-0005-0000-0000-00009DB70000}"/>
    <cellStyle name="Note 6 5 2 3 2 2 2" xfId="32329" xr:uid="{00000000-0005-0000-0000-00009EB70000}"/>
    <cellStyle name="Note 6 5 2 3 2 2 3" xfId="46782" xr:uid="{00000000-0005-0000-0000-00009FB70000}"/>
    <cellStyle name="Note 6 5 2 3 2 3" xfId="17355" xr:uid="{00000000-0005-0000-0000-0000A0B70000}"/>
    <cellStyle name="Note 6 5 2 3 2 3 2" xfId="34790" xr:uid="{00000000-0005-0000-0000-0000A1B70000}"/>
    <cellStyle name="Note 6 5 2 3 2 3 3" xfId="49243" xr:uid="{00000000-0005-0000-0000-0000A2B70000}"/>
    <cellStyle name="Note 6 5 2 3 2 4" xfId="23127" xr:uid="{00000000-0005-0000-0000-0000A3B70000}"/>
    <cellStyle name="Note 6 5 2 3 2 5" xfId="37580" xr:uid="{00000000-0005-0000-0000-0000A4B70000}"/>
    <cellStyle name="Note 6 5 2 3 3" xfId="8153" xr:uid="{00000000-0005-0000-0000-0000A5B70000}"/>
    <cellStyle name="Note 6 5 2 3 3 2" xfId="25588" xr:uid="{00000000-0005-0000-0000-0000A6B70000}"/>
    <cellStyle name="Note 6 5 2 3 3 3" xfId="40041" xr:uid="{00000000-0005-0000-0000-0000A7B70000}"/>
    <cellStyle name="Note 6 5 2 3 4" xfId="10594" xr:uid="{00000000-0005-0000-0000-0000A8B70000}"/>
    <cellStyle name="Note 6 5 2 3 4 2" xfId="28029" xr:uid="{00000000-0005-0000-0000-0000A9B70000}"/>
    <cellStyle name="Note 6 5 2 3 4 3" xfId="42482" xr:uid="{00000000-0005-0000-0000-0000AAB70000}"/>
    <cellStyle name="Note 6 5 2 3 5" xfId="13014" xr:uid="{00000000-0005-0000-0000-0000ABB70000}"/>
    <cellStyle name="Note 6 5 2 3 5 2" xfId="30449" xr:uid="{00000000-0005-0000-0000-0000ACB70000}"/>
    <cellStyle name="Note 6 5 2 3 5 3" xfId="44902" xr:uid="{00000000-0005-0000-0000-0000ADB70000}"/>
    <cellStyle name="Note 6 5 2 3 6" xfId="20021" xr:uid="{00000000-0005-0000-0000-0000AEB70000}"/>
    <cellStyle name="Note 6 5 2 4" xfId="3181" xr:uid="{00000000-0005-0000-0000-0000AFB70000}"/>
    <cellStyle name="Note 6 5 2 4 2" xfId="5692" xr:uid="{00000000-0005-0000-0000-0000B0B70000}"/>
    <cellStyle name="Note 6 5 2 4 2 2" xfId="23128" xr:uid="{00000000-0005-0000-0000-0000B1B70000}"/>
    <cellStyle name="Note 6 5 2 4 2 3" xfId="37581" xr:uid="{00000000-0005-0000-0000-0000B2B70000}"/>
    <cellStyle name="Note 6 5 2 4 3" xfId="8154" xr:uid="{00000000-0005-0000-0000-0000B3B70000}"/>
    <cellStyle name="Note 6 5 2 4 3 2" xfId="25589" xr:uid="{00000000-0005-0000-0000-0000B4B70000}"/>
    <cellStyle name="Note 6 5 2 4 3 3" xfId="40042" xr:uid="{00000000-0005-0000-0000-0000B5B70000}"/>
    <cellStyle name="Note 6 5 2 4 4" xfId="10595" xr:uid="{00000000-0005-0000-0000-0000B6B70000}"/>
    <cellStyle name="Note 6 5 2 4 4 2" xfId="28030" xr:uid="{00000000-0005-0000-0000-0000B7B70000}"/>
    <cellStyle name="Note 6 5 2 4 4 3" xfId="42483" xr:uid="{00000000-0005-0000-0000-0000B8B70000}"/>
    <cellStyle name="Note 6 5 2 4 5" xfId="13015" xr:uid="{00000000-0005-0000-0000-0000B9B70000}"/>
    <cellStyle name="Note 6 5 2 4 5 2" xfId="30450" xr:uid="{00000000-0005-0000-0000-0000BAB70000}"/>
    <cellStyle name="Note 6 5 2 4 5 3" xfId="44903" xr:uid="{00000000-0005-0000-0000-0000BBB70000}"/>
    <cellStyle name="Note 6 5 2 4 6" xfId="15565" xr:uid="{00000000-0005-0000-0000-0000BCB70000}"/>
    <cellStyle name="Note 6 5 2 4 6 2" xfId="33000" xr:uid="{00000000-0005-0000-0000-0000BDB70000}"/>
    <cellStyle name="Note 6 5 2 4 6 3" xfId="47453" xr:uid="{00000000-0005-0000-0000-0000BEB70000}"/>
    <cellStyle name="Note 6 5 2 4 7" xfId="20022" xr:uid="{00000000-0005-0000-0000-0000BFB70000}"/>
    <cellStyle name="Note 6 5 2 4 8" xfId="20727" xr:uid="{00000000-0005-0000-0000-0000C0B70000}"/>
    <cellStyle name="Note 6 5 2 5" xfId="5689" xr:uid="{00000000-0005-0000-0000-0000C1B70000}"/>
    <cellStyle name="Note 6 5 2 5 2" xfId="14892" xr:uid="{00000000-0005-0000-0000-0000C2B70000}"/>
    <cellStyle name="Note 6 5 2 5 2 2" xfId="32327" xr:uid="{00000000-0005-0000-0000-0000C3B70000}"/>
    <cellStyle name="Note 6 5 2 5 2 3" xfId="46780" xr:uid="{00000000-0005-0000-0000-0000C4B70000}"/>
    <cellStyle name="Note 6 5 2 5 3" xfId="17353" xr:uid="{00000000-0005-0000-0000-0000C5B70000}"/>
    <cellStyle name="Note 6 5 2 5 3 2" xfId="34788" xr:uid="{00000000-0005-0000-0000-0000C6B70000}"/>
    <cellStyle name="Note 6 5 2 5 3 3" xfId="49241" xr:uid="{00000000-0005-0000-0000-0000C7B70000}"/>
    <cellStyle name="Note 6 5 2 5 4" xfId="23125" xr:uid="{00000000-0005-0000-0000-0000C8B70000}"/>
    <cellStyle name="Note 6 5 2 5 5" xfId="37578" xr:uid="{00000000-0005-0000-0000-0000C9B70000}"/>
    <cellStyle name="Note 6 5 2 6" xfId="8151" xr:uid="{00000000-0005-0000-0000-0000CAB70000}"/>
    <cellStyle name="Note 6 5 2 6 2" xfId="25586" xr:uid="{00000000-0005-0000-0000-0000CBB70000}"/>
    <cellStyle name="Note 6 5 2 6 3" xfId="40039" xr:uid="{00000000-0005-0000-0000-0000CCB70000}"/>
    <cellStyle name="Note 6 5 2 7" xfId="10592" xr:uid="{00000000-0005-0000-0000-0000CDB70000}"/>
    <cellStyle name="Note 6 5 2 7 2" xfId="28027" xr:uid="{00000000-0005-0000-0000-0000CEB70000}"/>
    <cellStyle name="Note 6 5 2 7 3" xfId="42480" xr:uid="{00000000-0005-0000-0000-0000CFB70000}"/>
    <cellStyle name="Note 6 5 2 8" xfId="13012" xr:uid="{00000000-0005-0000-0000-0000D0B70000}"/>
    <cellStyle name="Note 6 5 2 8 2" xfId="30447" xr:uid="{00000000-0005-0000-0000-0000D1B70000}"/>
    <cellStyle name="Note 6 5 2 8 3" xfId="44900" xr:uid="{00000000-0005-0000-0000-0000D2B70000}"/>
    <cellStyle name="Note 6 5 2 9" xfId="20019" xr:uid="{00000000-0005-0000-0000-0000D3B70000}"/>
    <cellStyle name="Note 6 5 3" xfId="3182" xr:uid="{00000000-0005-0000-0000-0000D4B70000}"/>
    <cellStyle name="Note 6 5 3 2" xfId="3183" xr:uid="{00000000-0005-0000-0000-0000D5B70000}"/>
    <cellStyle name="Note 6 5 3 2 2" xfId="5694" xr:uid="{00000000-0005-0000-0000-0000D6B70000}"/>
    <cellStyle name="Note 6 5 3 2 2 2" xfId="14896" xr:uid="{00000000-0005-0000-0000-0000D7B70000}"/>
    <cellStyle name="Note 6 5 3 2 2 2 2" xfId="32331" xr:uid="{00000000-0005-0000-0000-0000D8B70000}"/>
    <cellStyle name="Note 6 5 3 2 2 2 3" xfId="46784" xr:uid="{00000000-0005-0000-0000-0000D9B70000}"/>
    <cellStyle name="Note 6 5 3 2 2 3" xfId="17357" xr:uid="{00000000-0005-0000-0000-0000DAB70000}"/>
    <cellStyle name="Note 6 5 3 2 2 3 2" xfId="34792" xr:uid="{00000000-0005-0000-0000-0000DBB70000}"/>
    <cellStyle name="Note 6 5 3 2 2 3 3" xfId="49245" xr:uid="{00000000-0005-0000-0000-0000DCB70000}"/>
    <cellStyle name="Note 6 5 3 2 2 4" xfId="23130" xr:uid="{00000000-0005-0000-0000-0000DDB70000}"/>
    <cellStyle name="Note 6 5 3 2 2 5" xfId="37583" xr:uid="{00000000-0005-0000-0000-0000DEB70000}"/>
    <cellStyle name="Note 6 5 3 2 3" xfId="8156" xr:uid="{00000000-0005-0000-0000-0000DFB70000}"/>
    <cellStyle name="Note 6 5 3 2 3 2" xfId="25591" xr:uid="{00000000-0005-0000-0000-0000E0B70000}"/>
    <cellStyle name="Note 6 5 3 2 3 3" xfId="40044" xr:uid="{00000000-0005-0000-0000-0000E1B70000}"/>
    <cellStyle name="Note 6 5 3 2 4" xfId="10597" xr:uid="{00000000-0005-0000-0000-0000E2B70000}"/>
    <cellStyle name="Note 6 5 3 2 4 2" xfId="28032" xr:uid="{00000000-0005-0000-0000-0000E3B70000}"/>
    <cellStyle name="Note 6 5 3 2 4 3" xfId="42485" xr:uid="{00000000-0005-0000-0000-0000E4B70000}"/>
    <cellStyle name="Note 6 5 3 2 5" xfId="13017" xr:uid="{00000000-0005-0000-0000-0000E5B70000}"/>
    <cellStyle name="Note 6 5 3 2 5 2" xfId="30452" xr:uid="{00000000-0005-0000-0000-0000E6B70000}"/>
    <cellStyle name="Note 6 5 3 2 5 3" xfId="44905" xr:uid="{00000000-0005-0000-0000-0000E7B70000}"/>
    <cellStyle name="Note 6 5 3 2 6" xfId="20024" xr:uid="{00000000-0005-0000-0000-0000E8B70000}"/>
    <cellStyle name="Note 6 5 3 3" xfId="3184" xr:uid="{00000000-0005-0000-0000-0000E9B70000}"/>
    <cellStyle name="Note 6 5 3 3 2" xfId="5695" xr:uid="{00000000-0005-0000-0000-0000EAB70000}"/>
    <cellStyle name="Note 6 5 3 3 2 2" xfId="14897" xr:uid="{00000000-0005-0000-0000-0000EBB70000}"/>
    <cellStyle name="Note 6 5 3 3 2 2 2" xfId="32332" xr:uid="{00000000-0005-0000-0000-0000ECB70000}"/>
    <cellStyle name="Note 6 5 3 3 2 2 3" xfId="46785" xr:uid="{00000000-0005-0000-0000-0000EDB70000}"/>
    <cellStyle name="Note 6 5 3 3 2 3" xfId="17358" xr:uid="{00000000-0005-0000-0000-0000EEB70000}"/>
    <cellStyle name="Note 6 5 3 3 2 3 2" xfId="34793" xr:uid="{00000000-0005-0000-0000-0000EFB70000}"/>
    <cellStyle name="Note 6 5 3 3 2 3 3" xfId="49246" xr:uid="{00000000-0005-0000-0000-0000F0B70000}"/>
    <cellStyle name="Note 6 5 3 3 2 4" xfId="23131" xr:uid="{00000000-0005-0000-0000-0000F1B70000}"/>
    <cellStyle name="Note 6 5 3 3 2 5" xfId="37584" xr:uid="{00000000-0005-0000-0000-0000F2B70000}"/>
    <cellStyle name="Note 6 5 3 3 3" xfId="8157" xr:uid="{00000000-0005-0000-0000-0000F3B70000}"/>
    <cellStyle name="Note 6 5 3 3 3 2" xfId="25592" xr:uid="{00000000-0005-0000-0000-0000F4B70000}"/>
    <cellStyle name="Note 6 5 3 3 3 3" xfId="40045" xr:uid="{00000000-0005-0000-0000-0000F5B70000}"/>
    <cellStyle name="Note 6 5 3 3 4" xfId="10598" xr:uid="{00000000-0005-0000-0000-0000F6B70000}"/>
    <cellStyle name="Note 6 5 3 3 4 2" xfId="28033" xr:uid="{00000000-0005-0000-0000-0000F7B70000}"/>
    <cellStyle name="Note 6 5 3 3 4 3" xfId="42486" xr:uid="{00000000-0005-0000-0000-0000F8B70000}"/>
    <cellStyle name="Note 6 5 3 3 5" xfId="13018" xr:uid="{00000000-0005-0000-0000-0000F9B70000}"/>
    <cellStyle name="Note 6 5 3 3 5 2" xfId="30453" xr:uid="{00000000-0005-0000-0000-0000FAB70000}"/>
    <cellStyle name="Note 6 5 3 3 5 3" xfId="44906" xr:uid="{00000000-0005-0000-0000-0000FBB70000}"/>
    <cellStyle name="Note 6 5 3 3 6" xfId="20025" xr:uid="{00000000-0005-0000-0000-0000FCB70000}"/>
    <cellStyle name="Note 6 5 3 4" xfId="3185" xr:uid="{00000000-0005-0000-0000-0000FDB70000}"/>
    <cellStyle name="Note 6 5 3 4 2" xfId="5696" xr:uid="{00000000-0005-0000-0000-0000FEB70000}"/>
    <cellStyle name="Note 6 5 3 4 2 2" xfId="23132" xr:uid="{00000000-0005-0000-0000-0000FFB70000}"/>
    <cellStyle name="Note 6 5 3 4 2 3" xfId="37585" xr:uid="{00000000-0005-0000-0000-000000B80000}"/>
    <cellStyle name="Note 6 5 3 4 3" xfId="8158" xr:uid="{00000000-0005-0000-0000-000001B80000}"/>
    <cellStyle name="Note 6 5 3 4 3 2" xfId="25593" xr:uid="{00000000-0005-0000-0000-000002B80000}"/>
    <cellStyle name="Note 6 5 3 4 3 3" xfId="40046" xr:uid="{00000000-0005-0000-0000-000003B80000}"/>
    <cellStyle name="Note 6 5 3 4 4" xfId="10599" xr:uid="{00000000-0005-0000-0000-000004B80000}"/>
    <cellStyle name="Note 6 5 3 4 4 2" xfId="28034" xr:uid="{00000000-0005-0000-0000-000005B80000}"/>
    <cellStyle name="Note 6 5 3 4 4 3" xfId="42487" xr:uid="{00000000-0005-0000-0000-000006B80000}"/>
    <cellStyle name="Note 6 5 3 4 5" xfId="13019" xr:uid="{00000000-0005-0000-0000-000007B80000}"/>
    <cellStyle name="Note 6 5 3 4 5 2" xfId="30454" xr:uid="{00000000-0005-0000-0000-000008B80000}"/>
    <cellStyle name="Note 6 5 3 4 5 3" xfId="44907" xr:uid="{00000000-0005-0000-0000-000009B80000}"/>
    <cellStyle name="Note 6 5 3 4 6" xfId="15566" xr:uid="{00000000-0005-0000-0000-00000AB80000}"/>
    <cellStyle name="Note 6 5 3 4 6 2" xfId="33001" xr:uid="{00000000-0005-0000-0000-00000BB80000}"/>
    <cellStyle name="Note 6 5 3 4 6 3" xfId="47454" xr:uid="{00000000-0005-0000-0000-00000CB80000}"/>
    <cellStyle name="Note 6 5 3 4 7" xfId="20026" xr:uid="{00000000-0005-0000-0000-00000DB80000}"/>
    <cellStyle name="Note 6 5 3 4 8" xfId="20728" xr:uid="{00000000-0005-0000-0000-00000EB80000}"/>
    <cellStyle name="Note 6 5 3 5" xfId="5693" xr:uid="{00000000-0005-0000-0000-00000FB80000}"/>
    <cellStyle name="Note 6 5 3 5 2" xfId="14895" xr:uid="{00000000-0005-0000-0000-000010B80000}"/>
    <cellStyle name="Note 6 5 3 5 2 2" xfId="32330" xr:uid="{00000000-0005-0000-0000-000011B80000}"/>
    <cellStyle name="Note 6 5 3 5 2 3" xfId="46783" xr:uid="{00000000-0005-0000-0000-000012B80000}"/>
    <cellStyle name="Note 6 5 3 5 3" xfId="17356" xr:uid="{00000000-0005-0000-0000-000013B80000}"/>
    <cellStyle name="Note 6 5 3 5 3 2" xfId="34791" xr:uid="{00000000-0005-0000-0000-000014B80000}"/>
    <cellStyle name="Note 6 5 3 5 3 3" xfId="49244" xr:uid="{00000000-0005-0000-0000-000015B80000}"/>
    <cellStyle name="Note 6 5 3 5 4" xfId="23129" xr:uid="{00000000-0005-0000-0000-000016B80000}"/>
    <cellStyle name="Note 6 5 3 5 5" xfId="37582" xr:uid="{00000000-0005-0000-0000-000017B80000}"/>
    <cellStyle name="Note 6 5 3 6" xfId="8155" xr:uid="{00000000-0005-0000-0000-000018B80000}"/>
    <cellStyle name="Note 6 5 3 6 2" xfId="25590" xr:uid="{00000000-0005-0000-0000-000019B80000}"/>
    <cellStyle name="Note 6 5 3 6 3" xfId="40043" xr:uid="{00000000-0005-0000-0000-00001AB80000}"/>
    <cellStyle name="Note 6 5 3 7" xfId="10596" xr:uid="{00000000-0005-0000-0000-00001BB80000}"/>
    <cellStyle name="Note 6 5 3 7 2" xfId="28031" xr:uid="{00000000-0005-0000-0000-00001CB80000}"/>
    <cellStyle name="Note 6 5 3 7 3" xfId="42484" xr:uid="{00000000-0005-0000-0000-00001DB80000}"/>
    <cellStyle name="Note 6 5 3 8" xfId="13016" xr:uid="{00000000-0005-0000-0000-00001EB80000}"/>
    <cellStyle name="Note 6 5 3 8 2" xfId="30451" xr:uid="{00000000-0005-0000-0000-00001FB80000}"/>
    <cellStyle name="Note 6 5 3 8 3" xfId="44904" xr:uid="{00000000-0005-0000-0000-000020B80000}"/>
    <cellStyle name="Note 6 5 3 9" xfId="20023" xr:uid="{00000000-0005-0000-0000-000021B80000}"/>
    <cellStyle name="Note 6 5 4" xfId="3186" xr:uid="{00000000-0005-0000-0000-000022B80000}"/>
    <cellStyle name="Note 6 5 4 2" xfId="3187" xr:uid="{00000000-0005-0000-0000-000023B80000}"/>
    <cellStyle name="Note 6 5 4 2 2" xfId="5698" xr:uid="{00000000-0005-0000-0000-000024B80000}"/>
    <cellStyle name="Note 6 5 4 2 2 2" xfId="14899" xr:uid="{00000000-0005-0000-0000-000025B80000}"/>
    <cellStyle name="Note 6 5 4 2 2 2 2" xfId="32334" xr:uid="{00000000-0005-0000-0000-000026B80000}"/>
    <cellStyle name="Note 6 5 4 2 2 2 3" xfId="46787" xr:uid="{00000000-0005-0000-0000-000027B80000}"/>
    <cellStyle name="Note 6 5 4 2 2 3" xfId="17360" xr:uid="{00000000-0005-0000-0000-000028B80000}"/>
    <cellStyle name="Note 6 5 4 2 2 3 2" xfId="34795" xr:uid="{00000000-0005-0000-0000-000029B80000}"/>
    <cellStyle name="Note 6 5 4 2 2 3 3" xfId="49248" xr:uid="{00000000-0005-0000-0000-00002AB80000}"/>
    <cellStyle name="Note 6 5 4 2 2 4" xfId="23134" xr:uid="{00000000-0005-0000-0000-00002BB80000}"/>
    <cellStyle name="Note 6 5 4 2 2 5" xfId="37587" xr:uid="{00000000-0005-0000-0000-00002CB80000}"/>
    <cellStyle name="Note 6 5 4 2 3" xfId="8160" xr:uid="{00000000-0005-0000-0000-00002DB80000}"/>
    <cellStyle name="Note 6 5 4 2 3 2" xfId="25595" xr:uid="{00000000-0005-0000-0000-00002EB80000}"/>
    <cellStyle name="Note 6 5 4 2 3 3" xfId="40048" xr:uid="{00000000-0005-0000-0000-00002FB80000}"/>
    <cellStyle name="Note 6 5 4 2 4" xfId="10601" xr:uid="{00000000-0005-0000-0000-000030B80000}"/>
    <cellStyle name="Note 6 5 4 2 4 2" xfId="28036" xr:uid="{00000000-0005-0000-0000-000031B80000}"/>
    <cellStyle name="Note 6 5 4 2 4 3" xfId="42489" xr:uid="{00000000-0005-0000-0000-000032B80000}"/>
    <cellStyle name="Note 6 5 4 2 5" xfId="13021" xr:uid="{00000000-0005-0000-0000-000033B80000}"/>
    <cellStyle name="Note 6 5 4 2 5 2" xfId="30456" xr:uid="{00000000-0005-0000-0000-000034B80000}"/>
    <cellStyle name="Note 6 5 4 2 5 3" xfId="44909" xr:uid="{00000000-0005-0000-0000-000035B80000}"/>
    <cellStyle name="Note 6 5 4 2 6" xfId="20028" xr:uid="{00000000-0005-0000-0000-000036B80000}"/>
    <cellStyle name="Note 6 5 4 3" xfId="3188" xr:uid="{00000000-0005-0000-0000-000037B80000}"/>
    <cellStyle name="Note 6 5 4 3 2" xfId="5699" xr:uid="{00000000-0005-0000-0000-000038B80000}"/>
    <cellStyle name="Note 6 5 4 3 2 2" xfId="14900" xr:uid="{00000000-0005-0000-0000-000039B80000}"/>
    <cellStyle name="Note 6 5 4 3 2 2 2" xfId="32335" xr:uid="{00000000-0005-0000-0000-00003AB80000}"/>
    <cellStyle name="Note 6 5 4 3 2 2 3" xfId="46788" xr:uid="{00000000-0005-0000-0000-00003BB80000}"/>
    <cellStyle name="Note 6 5 4 3 2 3" xfId="17361" xr:uid="{00000000-0005-0000-0000-00003CB80000}"/>
    <cellStyle name="Note 6 5 4 3 2 3 2" xfId="34796" xr:uid="{00000000-0005-0000-0000-00003DB80000}"/>
    <cellStyle name="Note 6 5 4 3 2 3 3" xfId="49249" xr:uid="{00000000-0005-0000-0000-00003EB80000}"/>
    <cellStyle name="Note 6 5 4 3 2 4" xfId="23135" xr:uid="{00000000-0005-0000-0000-00003FB80000}"/>
    <cellStyle name="Note 6 5 4 3 2 5" xfId="37588" xr:uid="{00000000-0005-0000-0000-000040B80000}"/>
    <cellStyle name="Note 6 5 4 3 3" xfId="8161" xr:uid="{00000000-0005-0000-0000-000041B80000}"/>
    <cellStyle name="Note 6 5 4 3 3 2" xfId="25596" xr:uid="{00000000-0005-0000-0000-000042B80000}"/>
    <cellStyle name="Note 6 5 4 3 3 3" xfId="40049" xr:uid="{00000000-0005-0000-0000-000043B80000}"/>
    <cellStyle name="Note 6 5 4 3 4" xfId="10602" xr:uid="{00000000-0005-0000-0000-000044B80000}"/>
    <cellStyle name="Note 6 5 4 3 4 2" xfId="28037" xr:uid="{00000000-0005-0000-0000-000045B80000}"/>
    <cellStyle name="Note 6 5 4 3 4 3" xfId="42490" xr:uid="{00000000-0005-0000-0000-000046B80000}"/>
    <cellStyle name="Note 6 5 4 3 5" xfId="13022" xr:uid="{00000000-0005-0000-0000-000047B80000}"/>
    <cellStyle name="Note 6 5 4 3 5 2" xfId="30457" xr:uid="{00000000-0005-0000-0000-000048B80000}"/>
    <cellStyle name="Note 6 5 4 3 5 3" xfId="44910" xr:uid="{00000000-0005-0000-0000-000049B80000}"/>
    <cellStyle name="Note 6 5 4 3 6" xfId="20029" xr:uid="{00000000-0005-0000-0000-00004AB80000}"/>
    <cellStyle name="Note 6 5 4 4" xfId="3189" xr:uid="{00000000-0005-0000-0000-00004BB80000}"/>
    <cellStyle name="Note 6 5 4 4 2" xfId="5700" xr:uid="{00000000-0005-0000-0000-00004CB80000}"/>
    <cellStyle name="Note 6 5 4 4 2 2" xfId="23136" xr:uid="{00000000-0005-0000-0000-00004DB80000}"/>
    <cellStyle name="Note 6 5 4 4 2 3" xfId="37589" xr:uid="{00000000-0005-0000-0000-00004EB80000}"/>
    <cellStyle name="Note 6 5 4 4 3" xfId="8162" xr:uid="{00000000-0005-0000-0000-00004FB80000}"/>
    <cellStyle name="Note 6 5 4 4 3 2" xfId="25597" xr:uid="{00000000-0005-0000-0000-000050B80000}"/>
    <cellStyle name="Note 6 5 4 4 3 3" xfId="40050" xr:uid="{00000000-0005-0000-0000-000051B80000}"/>
    <cellStyle name="Note 6 5 4 4 4" xfId="10603" xr:uid="{00000000-0005-0000-0000-000052B80000}"/>
    <cellStyle name="Note 6 5 4 4 4 2" xfId="28038" xr:uid="{00000000-0005-0000-0000-000053B80000}"/>
    <cellStyle name="Note 6 5 4 4 4 3" xfId="42491" xr:uid="{00000000-0005-0000-0000-000054B80000}"/>
    <cellStyle name="Note 6 5 4 4 5" xfId="13023" xr:uid="{00000000-0005-0000-0000-000055B80000}"/>
    <cellStyle name="Note 6 5 4 4 5 2" xfId="30458" xr:uid="{00000000-0005-0000-0000-000056B80000}"/>
    <cellStyle name="Note 6 5 4 4 5 3" xfId="44911" xr:uid="{00000000-0005-0000-0000-000057B80000}"/>
    <cellStyle name="Note 6 5 4 4 6" xfId="15567" xr:uid="{00000000-0005-0000-0000-000058B80000}"/>
    <cellStyle name="Note 6 5 4 4 6 2" xfId="33002" xr:uid="{00000000-0005-0000-0000-000059B80000}"/>
    <cellStyle name="Note 6 5 4 4 6 3" xfId="47455" xr:uid="{00000000-0005-0000-0000-00005AB80000}"/>
    <cellStyle name="Note 6 5 4 4 7" xfId="20030" xr:uid="{00000000-0005-0000-0000-00005BB80000}"/>
    <cellStyle name="Note 6 5 4 4 8" xfId="20729" xr:uid="{00000000-0005-0000-0000-00005CB80000}"/>
    <cellStyle name="Note 6 5 4 5" xfId="5697" xr:uid="{00000000-0005-0000-0000-00005DB80000}"/>
    <cellStyle name="Note 6 5 4 5 2" xfId="14898" xr:uid="{00000000-0005-0000-0000-00005EB80000}"/>
    <cellStyle name="Note 6 5 4 5 2 2" xfId="32333" xr:uid="{00000000-0005-0000-0000-00005FB80000}"/>
    <cellStyle name="Note 6 5 4 5 2 3" xfId="46786" xr:uid="{00000000-0005-0000-0000-000060B80000}"/>
    <cellStyle name="Note 6 5 4 5 3" xfId="17359" xr:uid="{00000000-0005-0000-0000-000061B80000}"/>
    <cellStyle name="Note 6 5 4 5 3 2" xfId="34794" xr:uid="{00000000-0005-0000-0000-000062B80000}"/>
    <cellStyle name="Note 6 5 4 5 3 3" xfId="49247" xr:uid="{00000000-0005-0000-0000-000063B80000}"/>
    <cellStyle name="Note 6 5 4 5 4" xfId="23133" xr:uid="{00000000-0005-0000-0000-000064B80000}"/>
    <cellStyle name="Note 6 5 4 5 5" xfId="37586" xr:uid="{00000000-0005-0000-0000-000065B80000}"/>
    <cellStyle name="Note 6 5 4 6" xfId="8159" xr:uid="{00000000-0005-0000-0000-000066B80000}"/>
    <cellStyle name="Note 6 5 4 6 2" xfId="25594" xr:uid="{00000000-0005-0000-0000-000067B80000}"/>
    <cellStyle name="Note 6 5 4 6 3" xfId="40047" xr:uid="{00000000-0005-0000-0000-000068B80000}"/>
    <cellStyle name="Note 6 5 4 7" xfId="10600" xr:uid="{00000000-0005-0000-0000-000069B80000}"/>
    <cellStyle name="Note 6 5 4 7 2" xfId="28035" xr:uid="{00000000-0005-0000-0000-00006AB80000}"/>
    <cellStyle name="Note 6 5 4 7 3" xfId="42488" xr:uid="{00000000-0005-0000-0000-00006BB80000}"/>
    <cellStyle name="Note 6 5 4 8" xfId="13020" xr:uid="{00000000-0005-0000-0000-00006CB80000}"/>
    <cellStyle name="Note 6 5 4 8 2" xfId="30455" xr:uid="{00000000-0005-0000-0000-00006DB80000}"/>
    <cellStyle name="Note 6 5 4 8 3" xfId="44908" xr:uid="{00000000-0005-0000-0000-00006EB80000}"/>
    <cellStyle name="Note 6 5 4 9" xfId="20027" xr:uid="{00000000-0005-0000-0000-00006FB80000}"/>
    <cellStyle name="Note 6 5 5" xfId="3190" xr:uid="{00000000-0005-0000-0000-000070B80000}"/>
    <cellStyle name="Note 6 5 5 2" xfId="3191" xr:uid="{00000000-0005-0000-0000-000071B80000}"/>
    <cellStyle name="Note 6 5 5 2 2" xfId="5702" xr:uid="{00000000-0005-0000-0000-000072B80000}"/>
    <cellStyle name="Note 6 5 5 2 2 2" xfId="14902" xr:uid="{00000000-0005-0000-0000-000073B80000}"/>
    <cellStyle name="Note 6 5 5 2 2 2 2" xfId="32337" xr:uid="{00000000-0005-0000-0000-000074B80000}"/>
    <cellStyle name="Note 6 5 5 2 2 2 3" xfId="46790" xr:uid="{00000000-0005-0000-0000-000075B80000}"/>
    <cellStyle name="Note 6 5 5 2 2 3" xfId="17363" xr:uid="{00000000-0005-0000-0000-000076B80000}"/>
    <cellStyle name="Note 6 5 5 2 2 3 2" xfId="34798" xr:uid="{00000000-0005-0000-0000-000077B80000}"/>
    <cellStyle name="Note 6 5 5 2 2 3 3" xfId="49251" xr:uid="{00000000-0005-0000-0000-000078B80000}"/>
    <cellStyle name="Note 6 5 5 2 2 4" xfId="23138" xr:uid="{00000000-0005-0000-0000-000079B80000}"/>
    <cellStyle name="Note 6 5 5 2 2 5" xfId="37591" xr:uid="{00000000-0005-0000-0000-00007AB80000}"/>
    <cellStyle name="Note 6 5 5 2 3" xfId="8164" xr:uid="{00000000-0005-0000-0000-00007BB80000}"/>
    <cellStyle name="Note 6 5 5 2 3 2" xfId="25599" xr:uid="{00000000-0005-0000-0000-00007CB80000}"/>
    <cellStyle name="Note 6 5 5 2 3 3" xfId="40052" xr:uid="{00000000-0005-0000-0000-00007DB80000}"/>
    <cellStyle name="Note 6 5 5 2 4" xfId="10605" xr:uid="{00000000-0005-0000-0000-00007EB80000}"/>
    <cellStyle name="Note 6 5 5 2 4 2" xfId="28040" xr:uid="{00000000-0005-0000-0000-00007FB80000}"/>
    <cellStyle name="Note 6 5 5 2 4 3" xfId="42493" xr:uid="{00000000-0005-0000-0000-000080B80000}"/>
    <cellStyle name="Note 6 5 5 2 5" xfId="13025" xr:uid="{00000000-0005-0000-0000-000081B80000}"/>
    <cellStyle name="Note 6 5 5 2 5 2" xfId="30460" xr:uid="{00000000-0005-0000-0000-000082B80000}"/>
    <cellStyle name="Note 6 5 5 2 5 3" xfId="44913" xr:uid="{00000000-0005-0000-0000-000083B80000}"/>
    <cellStyle name="Note 6 5 5 2 6" xfId="20032" xr:uid="{00000000-0005-0000-0000-000084B80000}"/>
    <cellStyle name="Note 6 5 5 3" xfId="3192" xr:uid="{00000000-0005-0000-0000-000085B80000}"/>
    <cellStyle name="Note 6 5 5 3 2" xfId="5703" xr:uid="{00000000-0005-0000-0000-000086B80000}"/>
    <cellStyle name="Note 6 5 5 3 2 2" xfId="14903" xr:uid="{00000000-0005-0000-0000-000087B80000}"/>
    <cellStyle name="Note 6 5 5 3 2 2 2" xfId="32338" xr:uid="{00000000-0005-0000-0000-000088B80000}"/>
    <cellStyle name="Note 6 5 5 3 2 2 3" xfId="46791" xr:uid="{00000000-0005-0000-0000-000089B80000}"/>
    <cellStyle name="Note 6 5 5 3 2 3" xfId="17364" xr:uid="{00000000-0005-0000-0000-00008AB80000}"/>
    <cellStyle name="Note 6 5 5 3 2 3 2" xfId="34799" xr:uid="{00000000-0005-0000-0000-00008BB80000}"/>
    <cellStyle name="Note 6 5 5 3 2 3 3" xfId="49252" xr:uid="{00000000-0005-0000-0000-00008CB80000}"/>
    <cellStyle name="Note 6 5 5 3 2 4" xfId="23139" xr:uid="{00000000-0005-0000-0000-00008DB80000}"/>
    <cellStyle name="Note 6 5 5 3 2 5" xfId="37592" xr:uid="{00000000-0005-0000-0000-00008EB80000}"/>
    <cellStyle name="Note 6 5 5 3 3" xfId="8165" xr:uid="{00000000-0005-0000-0000-00008FB80000}"/>
    <cellStyle name="Note 6 5 5 3 3 2" xfId="25600" xr:uid="{00000000-0005-0000-0000-000090B80000}"/>
    <cellStyle name="Note 6 5 5 3 3 3" xfId="40053" xr:uid="{00000000-0005-0000-0000-000091B80000}"/>
    <cellStyle name="Note 6 5 5 3 4" xfId="10606" xr:uid="{00000000-0005-0000-0000-000092B80000}"/>
    <cellStyle name="Note 6 5 5 3 4 2" xfId="28041" xr:uid="{00000000-0005-0000-0000-000093B80000}"/>
    <cellStyle name="Note 6 5 5 3 4 3" xfId="42494" xr:uid="{00000000-0005-0000-0000-000094B80000}"/>
    <cellStyle name="Note 6 5 5 3 5" xfId="13026" xr:uid="{00000000-0005-0000-0000-000095B80000}"/>
    <cellStyle name="Note 6 5 5 3 5 2" xfId="30461" xr:uid="{00000000-0005-0000-0000-000096B80000}"/>
    <cellStyle name="Note 6 5 5 3 5 3" xfId="44914" xr:uid="{00000000-0005-0000-0000-000097B80000}"/>
    <cellStyle name="Note 6 5 5 3 6" xfId="20033" xr:uid="{00000000-0005-0000-0000-000098B80000}"/>
    <cellStyle name="Note 6 5 5 4" xfId="3193" xr:uid="{00000000-0005-0000-0000-000099B80000}"/>
    <cellStyle name="Note 6 5 5 4 2" xfId="5704" xr:uid="{00000000-0005-0000-0000-00009AB80000}"/>
    <cellStyle name="Note 6 5 5 4 2 2" xfId="23140" xr:uid="{00000000-0005-0000-0000-00009BB80000}"/>
    <cellStyle name="Note 6 5 5 4 2 3" xfId="37593" xr:uid="{00000000-0005-0000-0000-00009CB80000}"/>
    <cellStyle name="Note 6 5 5 4 3" xfId="8166" xr:uid="{00000000-0005-0000-0000-00009DB80000}"/>
    <cellStyle name="Note 6 5 5 4 3 2" xfId="25601" xr:uid="{00000000-0005-0000-0000-00009EB80000}"/>
    <cellStyle name="Note 6 5 5 4 3 3" xfId="40054" xr:uid="{00000000-0005-0000-0000-00009FB80000}"/>
    <cellStyle name="Note 6 5 5 4 4" xfId="10607" xr:uid="{00000000-0005-0000-0000-0000A0B80000}"/>
    <cellStyle name="Note 6 5 5 4 4 2" xfId="28042" xr:uid="{00000000-0005-0000-0000-0000A1B80000}"/>
    <cellStyle name="Note 6 5 5 4 4 3" xfId="42495" xr:uid="{00000000-0005-0000-0000-0000A2B80000}"/>
    <cellStyle name="Note 6 5 5 4 5" xfId="13027" xr:uid="{00000000-0005-0000-0000-0000A3B80000}"/>
    <cellStyle name="Note 6 5 5 4 5 2" xfId="30462" xr:uid="{00000000-0005-0000-0000-0000A4B80000}"/>
    <cellStyle name="Note 6 5 5 4 5 3" xfId="44915" xr:uid="{00000000-0005-0000-0000-0000A5B80000}"/>
    <cellStyle name="Note 6 5 5 4 6" xfId="15568" xr:uid="{00000000-0005-0000-0000-0000A6B80000}"/>
    <cellStyle name="Note 6 5 5 4 6 2" xfId="33003" xr:uid="{00000000-0005-0000-0000-0000A7B80000}"/>
    <cellStyle name="Note 6 5 5 4 6 3" xfId="47456" xr:uid="{00000000-0005-0000-0000-0000A8B80000}"/>
    <cellStyle name="Note 6 5 5 4 7" xfId="20034" xr:uid="{00000000-0005-0000-0000-0000A9B80000}"/>
    <cellStyle name="Note 6 5 5 4 8" xfId="20730" xr:uid="{00000000-0005-0000-0000-0000AAB80000}"/>
    <cellStyle name="Note 6 5 5 5" xfId="5701" xr:uid="{00000000-0005-0000-0000-0000ABB80000}"/>
    <cellStyle name="Note 6 5 5 5 2" xfId="14901" xr:uid="{00000000-0005-0000-0000-0000ACB80000}"/>
    <cellStyle name="Note 6 5 5 5 2 2" xfId="32336" xr:uid="{00000000-0005-0000-0000-0000ADB80000}"/>
    <cellStyle name="Note 6 5 5 5 2 3" xfId="46789" xr:uid="{00000000-0005-0000-0000-0000AEB80000}"/>
    <cellStyle name="Note 6 5 5 5 3" xfId="17362" xr:uid="{00000000-0005-0000-0000-0000AFB80000}"/>
    <cellStyle name="Note 6 5 5 5 3 2" xfId="34797" xr:uid="{00000000-0005-0000-0000-0000B0B80000}"/>
    <cellStyle name="Note 6 5 5 5 3 3" xfId="49250" xr:uid="{00000000-0005-0000-0000-0000B1B80000}"/>
    <cellStyle name="Note 6 5 5 5 4" xfId="23137" xr:uid="{00000000-0005-0000-0000-0000B2B80000}"/>
    <cellStyle name="Note 6 5 5 5 5" xfId="37590" xr:uid="{00000000-0005-0000-0000-0000B3B80000}"/>
    <cellStyle name="Note 6 5 5 6" xfId="8163" xr:uid="{00000000-0005-0000-0000-0000B4B80000}"/>
    <cellStyle name="Note 6 5 5 6 2" xfId="25598" xr:uid="{00000000-0005-0000-0000-0000B5B80000}"/>
    <cellStyle name="Note 6 5 5 6 3" xfId="40051" xr:uid="{00000000-0005-0000-0000-0000B6B80000}"/>
    <cellStyle name="Note 6 5 5 7" xfId="10604" xr:uid="{00000000-0005-0000-0000-0000B7B80000}"/>
    <cellStyle name="Note 6 5 5 7 2" xfId="28039" xr:uid="{00000000-0005-0000-0000-0000B8B80000}"/>
    <cellStyle name="Note 6 5 5 7 3" xfId="42492" xr:uid="{00000000-0005-0000-0000-0000B9B80000}"/>
    <cellStyle name="Note 6 5 5 8" xfId="13024" xr:uid="{00000000-0005-0000-0000-0000BAB80000}"/>
    <cellStyle name="Note 6 5 5 8 2" xfId="30459" xr:uid="{00000000-0005-0000-0000-0000BBB80000}"/>
    <cellStyle name="Note 6 5 5 8 3" xfId="44912" xr:uid="{00000000-0005-0000-0000-0000BCB80000}"/>
    <cellStyle name="Note 6 5 5 9" xfId="20031" xr:uid="{00000000-0005-0000-0000-0000BDB80000}"/>
    <cellStyle name="Note 6 5 6" xfId="3194" xr:uid="{00000000-0005-0000-0000-0000BEB80000}"/>
    <cellStyle name="Note 6 5 6 2" xfId="5705" xr:uid="{00000000-0005-0000-0000-0000BFB80000}"/>
    <cellStyle name="Note 6 5 6 2 2" xfId="14904" xr:uid="{00000000-0005-0000-0000-0000C0B80000}"/>
    <cellStyle name="Note 6 5 6 2 2 2" xfId="32339" xr:uid="{00000000-0005-0000-0000-0000C1B80000}"/>
    <cellStyle name="Note 6 5 6 2 2 3" xfId="46792" xr:uid="{00000000-0005-0000-0000-0000C2B80000}"/>
    <cellStyle name="Note 6 5 6 2 3" xfId="17365" xr:uid="{00000000-0005-0000-0000-0000C3B80000}"/>
    <cellStyle name="Note 6 5 6 2 3 2" xfId="34800" xr:uid="{00000000-0005-0000-0000-0000C4B80000}"/>
    <cellStyle name="Note 6 5 6 2 3 3" xfId="49253" xr:uid="{00000000-0005-0000-0000-0000C5B80000}"/>
    <cellStyle name="Note 6 5 6 2 4" xfId="23141" xr:uid="{00000000-0005-0000-0000-0000C6B80000}"/>
    <cellStyle name="Note 6 5 6 2 5" xfId="37594" xr:uid="{00000000-0005-0000-0000-0000C7B80000}"/>
    <cellStyle name="Note 6 5 6 3" xfId="8167" xr:uid="{00000000-0005-0000-0000-0000C8B80000}"/>
    <cellStyle name="Note 6 5 6 3 2" xfId="25602" xr:uid="{00000000-0005-0000-0000-0000C9B80000}"/>
    <cellStyle name="Note 6 5 6 3 3" xfId="40055" xr:uid="{00000000-0005-0000-0000-0000CAB80000}"/>
    <cellStyle name="Note 6 5 6 4" xfId="10608" xr:uid="{00000000-0005-0000-0000-0000CBB80000}"/>
    <cellStyle name="Note 6 5 6 4 2" xfId="28043" xr:uid="{00000000-0005-0000-0000-0000CCB80000}"/>
    <cellStyle name="Note 6 5 6 4 3" xfId="42496" xr:uid="{00000000-0005-0000-0000-0000CDB80000}"/>
    <cellStyle name="Note 6 5 6 5" xfId="13028" xr:uid="{00000000-0005-0000-0000-0000CEB80000}"/>
    <cellStyle name="Note 6 5 6 5 2" xfId="30463" xr:uid="{00000000-0005-0000-0000-0000CFB80000}"/>
    <cellStyle name="Note 6 5 6 5 3" xfId="44916" xr:uid="{00000000-0005-0000-0000-0000D0B80000}"/>
    <cellStyle name="Note 6 5 6 6" xfId="20035" xr:uid="{00000000-0005-0000-0000-0000D1B80000}"/>
    <cellStyle name="Note 6 5 7" xfId="3195" xr:uid="{00000000-0005-0000-0000-0000D2B80000}"/>
    <cellStyle name="Note 6 5 7 2" xfId="5706" xr:uid="{00000000-0005-0000-0000-0000D3B80000}"/>
    <cellStyle name="Note 6 5 7 2 2" xfId="14905" xr:uid="{00000000-0005-0000-0000-0000D4B80000}"/>
    <cellStyle name="Note 6 5 7 2 2 2" xfId="32340" xr:uid="{00000000-0005-0000-0000-0000D5B80000}"/>
    <cellStyle name="Note 6 5 7 2 2 3" xfId="46793" xr:uid="{00000000-0005-0000-0000-0000D6B80000}"/>
    <cellStyle name="Note 6 5 7 2 3" xfId="17366" xr:uid="{00000000-0005-0000-0000-0000D7B80000}"/>
    <cellStyle name="Note 6 5 7 2 3 2" xfId="34801" xr:uid="{00000000-0005-0000-0000-0000D8B80000}"/>
    <cellStyle name="Note 6 5 7 2 3 3" xfId="49254" xr:uid="{00000000-0005-0000-0000-0000D9B80000}"/>
    <cellStyle name="Note 6 5 7 2 4" xfId="23142" xr:uid="{00000000-0005-0000-0000-0000DAB80000}"/>
    <cellStyle name="Note 6 5 7 2 5" xfId="37595" xr:uid="{00000000-0005-0000-0000-0000DBB80000}"/>
    <cellStyle name="Note 6 5 7 3" xfId="8168" xr:uid="{00000000-0005-0000-0000-0000DCB80000}"/>
    <cellStyle name="Note 6 5 7 3 2" xfId="25603" xr:uid="{00000000-0005-0000-0000-0000DDB80000}"/>
    <cellStyle name="Note 6 5 7 3 3" xfId="40056" xr:uid="{00000000-0005-0000-0000-0000DEB80000}"/>
    <cellStyle name="Note 6 5 7 4" xfId="10609" xr:uid="{00000000-0005-0000-0000-0000DFB80000}"/>
    <cellStyle name="Note 6 5 7 4 2" xfId="28044" xr:uid="{00000000-0005-0000-0000-0000E0B80000}"/>
    <cellStyle name="Note 6 5 7 4 3" xfId="42497" xr:uid="{00000000-0005-0000-0000-0000E1B80000}"/>
    <cellStyle name="Note 6 5 7 5" xfId="13029" xr:uid="{00000000-0005-0000-0000-0000E2B80000}"/>
    <cellStyle name="Note 6 5 7 5 2" xfId="30464" xr:uid="{00000000-0005-0000-0000-0000E3B80000}"/>
    <cellStyle name="Note 6 5 7 5 3" xfId="44917" xr:uid="{00000000-0005-0000-0000-0000E4B80000}"/>
    <cellStyle name="Note 6 5 7 6" xfId="20036" xr:uid="{00000000-0005-0000-0000-0000E5B80000}"/>
    <cellStyle name="Note 6 5 8" xfId="3196" xr:uid="{00000000-0005-0000-0000-0000E6B80000}"/>
    <cellStyle name="Note 6 5 8 2" xfId="5707" xr:uid="{00000000-0005-0000-0000-0000E7B80000}"/>
    <cellStyle name="Note 6 5 8 2 2" xfId="23143" xr:uid="{00000000-0005-0000-0000-0000E8B80000}"/>
    <cellStyle name="Note 6 5 8 2 3" xfId="37596" xr:uid="{00000000-0005-0000-0000-0000E9B80000}"/>
    <cellStyle name="Note 6 5 8 3" xfId="8169" xr:uid="{00000000-0005-0000-0000-0000EAB80000}"/>
    <cellStyle name="Note 6 5 8 3 2" xfId="25604" xr:uid="{00000000-0005-0000-0000-0000EBB80000}"/>
    <cellStyle name="Note 6 5 8 3 3" xfId="40057" xr:uid="{00000000-0005-0000-0000-0000ECB80000}"/>
    <cellStyle name="Note 6 5 8 4" xfId="10610" xr:uid="{00000000-0005-0000-0000-0000EDB80000}"/>
    <cellStyle name="Note 6 5 8 4 2" xfId="28045" xr:uid="{00000000-0005-0000-0000-0000EEB80000}"/>
    <cellStyle name="Note 6 5 8 4 3" xfId="42498" xr:uid="{00000000-0005-0000-0000-0000EFB80000}"/>
    <cellStyle name="Note 6 5 8 5" xfId="13030" xr:uid="{00000000-0005-0000-0000-0000F0B80000}"/>
    <cellStyle name="Note 6 5 8 5 2" xfId="30465" xr:uid="{00000000-0005-0000-0000-0000F1B80000}"/>
    <cellStyle name="Note 6 5 8 5 3" xfId="44918" xr:uid="{00000000-0005-0000-0000-0000F2B80000}"/>
    <cellStyle name="Note 6 5 8 6" xfId="15569" xr:uid="{00000000-0005-0000-0000-0000F3B80000}"/>
    <cellStyle name="Note 6 5 8 6 2" xfId="33004" xr:uid="{00000000-0005-0000-0000-0000F4B80000}"/>
    <cellStyle name="Note 6 5 8 6 3" xfId="47457" xr:uid="{00000000-0005-0000-0000-0000F5B80000}"/>
    <cellStyle name="Note 6 5 8 7" xfId="20037" xr:uid="{00000000-0005-0000-0000-0000F6B80000}"/>
    <cellStyle name="Note 6 5 8 8" xfId="20731" xr:uid="{00000000-0005-0000-0000-0000F7B80000}"/>
    <cellStyle name="Note 6 5 9" xfId="5688" xr:uid="{00000000-0005-0000-0000-0000F8B80000}"/>
    <cellStyle name="Note 6 5 9 2" xfId="14891" xr:uid="{00000000-0005-0000-0000-0000F9B80000}"/>
    <cellStyle name="Note 6 5 9 2 2" xfId="32326" xr:uid="{00000000-0005-0000-0000-0000FAB80000}"/>
    <cellStyle name="Note 6 5 9 2 3" xfId="46779" xr:uid="{00000000-0005-0000-0000-0000FBB80000}"/>
    <cellStyle name="Note 6 5 9 3" xfId="17352" xr:uid="{00000000-0005-0000-0000-0000FCB80000}"/>
    <cellStyle name="Note 6 5 9 3 2" xfId="34787" xr:uid="{00000000-0005-0000-0000-0000FDB80000}"/>
    <cellStyle name="Note 6 5 9 3 3" xfId="49240" xr:uid="{00000000-0005-0000-0000-0000FEB80000}"/>
    <cellStyle name="Note 6 5 9 4" xfId="23124" xr:uid="{00000000-0005-0000-0000-0000FFB80000}"/>
    <cellStyle name="Note 6 5 9 5" xfId="37577" xr:uid="{00000000-0005-0000-0000-000000B90000}"/>
    <cellStyle name="Note 6 6" xfId="3197" xr:uid="{00000000-0005-0000-0000-000001B90000}"/>
    <cellStyle name="Note 6 6 10" xfId="8170" xr:uid="{00000000-0005-0000-0000-000002B90000}"/>
    <cellStyle name="Note 6 6 10 2" xfId="25605" xr:uid="{00000000-0005-0000-0000-000003B90000}"/>
    <cellStyle name="Note 6 6 10 3" xfId="40058" xr:uid="{00000000-0005-0000-0000-000004B90000}"/>
    <cellStyle name="Note 6 6 11" xfId="10611" xr:uid="{00000000-0005-0000-0000-000005B90000}"/>
    <cellStyle name="Note 6 6 11 2" xfId="28046" xr:uid="{00000000-0005-0000-0000-000006B90000}"/>
    <cellStyle name="Note 6 6 11 3" xfId="42499" xr:uid="{00000000-0005-0000-0000-000007B90000}"/>
    <cellStyle name="Note 6 6 12" xfId="13031" xr:uid="{00000000-0005-0000-0000-000008B90000}"/>
    <cellStyle name="Note 6 6 12 2" xfId="30466" xr:uid="{00000000-0005-0000-0000-000009B90000}"/>
    <cellStyle name="Note 6 6 12 3" xfId="44919" xr:uid="{00000000-0005-0000-0000-00000AB90000}"/>
    <cellStyle name="Note 6 6 13" xfId="20038" xr:uid="{00000000-0005-0000-0000-00000BB90000}"/>
    <cellStyle name="Note 6 6 2" xfId="3198" xr:uid="{00000000-0005-0000-0000-00000CB90000}"/>
    <cellStyle name="Note 6 6 2 2" xfId="3199" xr:uid="{00000000-0005-0000-0000-00000DB90000}"/>
    <cellStyle name="Note 6 6 2 2 2" xfId="5710" xr:uid="{00000000-0005-0000-0000-00000EB90000}"/>
    <cellStyle name="Note 6 6 2 2 2 2" xfId="14908" xr:uid="{00000000-0005-0000-0000-00000FB90000}"/>
    <cellStyle name="Note 6 6 2 2 2 2 2" xfId="32343" xr:uid="{00000000-0005-0000-0000-000010B90000}"/>
    <cellStyle name="Note 6 6 2 2 2 2 3" xfId="46796" xr:uid="{00000000-0005-0000-0000-000011B90000}"/>
    <cellStyle name="Note 6 6 2 2 2 3" xfId="17369" xr:uid="{00000000-0005-0000-0000-000012B90000}"/>
    <cellStyle name="Note 6 6 2 2 2 3 2" xfId="34804" xr:uid="{00000000-0005-0000-0000-000013B90000}"/>
    <cellStyle name="Note 6 6 2 2 2 3 3" xfId="49257" xr:uid="{00000000-0005-0000-0000-000014B90000}"/>
    <cellStyle name="Note 6 6 2 2 2 4" xfId="23146" xr:uid="{00000000-0005-0000-0000-000015B90000}"/>
    <cellStyle name="Note 6 6 2 2 2 5" xfId="37599" xr:uid="{00000000-0005-0000-0000-000016B90000}"/>
    <cellStyle name="Note 6 6 2 2 3" xfId="8172" xr:uid="{00000000-0005-0000-0000-000017B90000}"/>
    <cellStyle name="Note 6 6 2 2 3 2" xfId="25607" xr:uid="{00000000-0005-0000-0000-000018B90000}"/>
    <cellStyle name="Note 6 6 2 2 3 3" xfId="40060" xr:uid="{00000000-0005-0000-0000-000019B90000}"/>
    <cellStyle name="Note 6 6 2 2 4" xfId="10613" xr:uid="{00000000-0005-0000-0000-00001AB90000}"/>
    <cellStyle name="Note 6 6 2 2 4 2" xfId="28048" xr:uid="{00000000-0005-0000-0000-00001BB90000}"/>
    <cellStyle name="Note 6 6 2 2 4 3" xfId="42501" xr:uid="{00000000-0005-0000-0000-00001CB90000}"/>
    <cellStyle name="Note 6 6 2 2 5" xfId="13033" xr:uid="{00000000-0005-0000-0000-00001DB90000}"/>
    <cellStyle name="Note 6 6 2 2 5 2" xfId="30468" xr:uid="{00000000-0005-0000-0000-00001EB90000}"/>
    <cellStyle name="Note 6 6 2 2 5 3" xfId="44921" xr:uid="{00000000-0005-0000-0000-00001FB90000}"/>
    <cellStyle name="Note 6 6 2 2 6" xfId="20040" xr:uid="{00000000-0005-0000-0000-000020B90000}"/>
    <cellStyle name="Note 6 6 2 3" xfId="3200" xr:uid="{00000000-0005-0000-0000-000021B90000}"/>
    <cellStyle name="Note 6 6 2 3 2" xfId="5711" xr:uid="{00000000-0005-0000-0000-000022B90000}"/>
    <cellStyle name="Note 6 6 2 3 2 2" xfId="14909" xr:uid="{00000000-0005-0000-0000-000023B90000}"/>
    <cellStyle name="Note 6 6 2 3 2 2 2" xfId="32344" xr:uid="{00000000-0005-0000-0000-000024B90000}"/>
    <cellStyle name="Note 6 6 2 3 2 2 3" xfId="46797" xr:uid="{00000000-0005-0000-0000-000025B90000}"/>
    <cellStyle name="Note 6 6 2 3 2 3" xfId="17370" xr:uid="{00000000-0005-0000-0000-000026B90000}"/>
    <cellStyle name="Note 6 6 2 3 2 3 2" xfId="34805" xr:uid="{00000000-0005-0000-0000-000027B90000}"/>
    <cellStyle name="Note 6 6 2 3 2 3 3" xfId="49258" xr:uid="{00000000-0005-0000-0000-000028B90000}"/>
    <cellStyle name="Note 6 6 2 3 2 4" xfId="23147" xr:uid="{00000000-0005-0000-0000-000029B90000}"/>
    <cellStyle name="Note 6 6 2 3 2 5" xfId="37600" xr:uid="{00000000-0005-0000-0000-00002AB90000}"/>
    <cellStyle name="Note 6 6 2 3 3" xfId="8173" xr:uid="{00000000-0005-0000-0000-00002BB90000}"/>
    <cellStyle name="Note 6 6 2 3 3 2" xfId="25608" xr:uid="{00000000-0005-0000-0000-00002CB90000}"/>
    <cellStyle name="Note 6 6 2 3 3 3" xfId="40061" xr:uid="{00000000-0005-0000-0000-00002DB90000}"/>
    <cellStyle name="Note 6 6 2 3 4" xfId="10614" xr:uid="{00000000-0005-0000-0000-00002EB90000}"/>
    <cellStyle name="Note 6 6 2 3 4 2" xfId="28049" xr:uid="{00000000-0005-0000-0000-00002FB90000}"/>
    <cellStyle name="Note 6 6 2 3 4 3" xfId="42502" xr:uid="{00000000-0005-0000-0000-000030B90000}"/>
    <cellStyle name="Note 6 6 2 3 5" xfId="13034" xr:uid="{00000000-0005-0000-0000-000031B90000}"/>
    <cellStyle name="Note 6 6 2 3 5 2" xfId="30469" xr:uid="{00000000-0005-0000-0000-000032B90000}"/>
    <cellStyle name="Note 6 6 2 3 5 3" xfId="44922" xr:uid="{00000000-0005-0000-0000-000033B90000}"/>
    <cellStyle name="Note 6 6 2 3 6" xfId="20041" xr:uid="{00000000-0005-0000-0000-000034B90000}"/>
    <cellStyle name="Note 6 6 2 4" xfId="3201" xr:uid="{00000000-0005-0000-0000-000035B90000}"/>
    <cellStyle name="Note 6 6 2 4 2" xfId="5712" xr:uid="{00000000-0005-0000-0000-000036B90000}"/>
    <cellStyle name="Note 6 6 2 4 2 2" xfId="23148" xr:uid="{00000000-0005-0000-0000-000037B90000}"/>
    <cellStyle name="Note 6 6 2 4 2 3" xfId="37601" xr:uid="{00000000-0005-0000-0000-000038B90000}"/>
    <cellStyle name="Note 6 6 2 4 3" xfId="8174" xr:uid="{00000000-0005-0000-0000-000039B90000}"/>
    <cellStyle name="Note 6 6 2 4 3 2" xfId="25609" xr:uid="{00000000-0005-0000-0000-00003AB90000}"/>
    <cellStyle name="Note 6 6 2 4 3 3" xfId="40062" xr:uid="{00000000-0005-0000-0000-00003BB90000}"/>
    <cellStyle name="Note 6 6 2 4 4" xfId="10615" xr:uid="{00000000-0005-0000-0000-00003CB90000}"/>
    <cellStyle name="Note 6 6 2 4 4 2" xfId="28050" xr:uid="{00000000-0005-0000-0000-00003DB90000}"/>
    <cellStyle name="Note 6 6 2 4 4 3" xfId="42503" xr:uid="{00000000-0005-0000-0000-00003EB90000}"/>
    <cellStyle name="Note 6 6 2 4 5" xfId="13035" xr:uid="{00000000-0005-0000-0000-00003FB90000}"/>
    <cellStyle name="Note 6 6 2 4 5 2" xfId="30470" xr:uid="{00000000-0005-0000-0000-000040B90000}"/>
    <cellStyle name="Note 6 6 2 4 5 3" xfId="44923" xr:uid="{00000000-0005-0000-0000-000041B90000}"/>
    <cellStyle name="Note 6 6 2 4 6" xfId="15570" xr:uid="{00000000-0005-0000-0000-000042B90000}"/>
    <cellStyle name="Note 6 6 2 4 6 2" xfId="33005" xr:uid="{00000000-0005-0000-0000-000043B90000}"/>
    <cellStyle name="Note 6 6 2 4 6 3" xfId="47458" xr:uid="{00000000-0005-0000-0000-000044B90000}"/>
    <cellStyle name="Note 6 6 2 4 7" xfId="20042" xr:uid="{00000000-0005-0000-0000-000045B90000}"/>
    <cellStyle name="Note 6 6 2 4 8" xfId="20732" xr:uid="{00000000-0005-0000-0000-000046B90000}"/>
    <cellStyle name="Note 6 6 2 5" xfId="5709" xr:uid="{00000000-0005-0000-0000-000047B90000}"/>
    <cellStyle name="Note 6 6 2 5 2" xfId="14907" xr:uid="{00000000-0005-0000-0000-000048B90000}"/>
    <cellStyle name="Note 6 6 2 5 2 2" xfId="32342" xr:uid="{00000000-0005-0000-0000-000049B90000}"/>
    <cellStyle name="Note 6 6 2 5 2 3" xfId="46795" xr:uid="{00000000-0005-0000-0000-00004AB90000}"/>
    <cellStyle name="Note 6 6 2 5 3" xfId="17368" xr:uid="{00000000-0005-0000-0000-00004BB90000}"/>
    <cellStyle name="Note 6 6 2 5 3 2" xfId="34803" xr:uid="{00000000-0005-0000-0000-00004CB90000}"/>
    <cellStyle name="Note 6 6 2 5 3 3" xfId="49256" xr:uid="{00000000-0005-0000-0000-00004DB90000}"/>
    <cellStyle name="Note 6 6 2 5 4" xfId="23145" xr:uid="{00000000-0005-0000-0000-00004EB90000}"/>
    <cellStyle name="Note 6 6 2 5 5" xfId="37598" xr:uid="{00000000-0005-0000-0000-00004FB90000}"/>
    <cellStyle name="Note 6 6 2 6" xfId="8171" xr:uid="{00000000-0005-0000-0000-000050B90000}"/>
    <cellStyle name="Note 6 6 2 6 2" xfId="25606" xr:uid="{00000000-0005-0000-0000-000051B90000}"/>
    <cellStyle name="Note 6 6 2 6 3" xfId="40059" xr:uid="{00000000-0005-0000-0000-000052B90000}"/>
    <cellStyle name="Note 6 6 2 7" xfId="10612" xr:uid="{00000000-0005-0000-0000-000053B90000}"/>
    <cellStyle name="Note 6 6 2 7 2" xfId="28047" xr:uid="{00000000-0005-0000-0000-000054B90000}"/>
    <cellStyle name="Note 6 6 2 7 3" xfId="42500" xr:uid="{00000000-0005-0000-0000-000055B90000}"/>
    <cellStyle name="Note 6 6 2 8" xfId="13032" xr:uid="{00000000-0005-0000-0000-000056B90000}"/>
    <cellStyle name="Note 6 6 2 8 2" xfId="30467" xr:uid="{00000000-0005-0000-0000-000057B90000}"/>
    <cellStyle name="Note 6 6 2 8 3" xfId="44920" xr:uid="{00000000-0005-0000-0000-000058B90000}"/>
    <cellStyle name="Note 6 6 2 9" xfId="20039" xr:uid="{00000000-0005-0000-0000-000059B90000}"/>
    <cellStyle name="Note 6 6 3" xfId="3202" xr:uid="{00000000-0005-0000-0000-00005AB90000}"/>
    <cellStyle name="Note 6 6 3 2" xfId="3203" xr:uid="{00000000-0005-0000-0000-00005BB90000}"/>
    <cellStyle name="Note 6 6 3 2 2" xfId="5714" xr:uid="{00000000-0005-0000-0000-00005CB90000}"/>
    <cellStyle name="Note 6 6 3 2 2 2" xfId="14911" xr:uid="{00000000-0005-0000-0000-00005DB90000}"/>
    <cellStyle name="Note 6 6 3 2 2 2 2" xfId="32346" xr:uid="{00000000-0005-0000-0000-00005EB90000}"/>
    <cellStyle name="Note 6 6 3 2 2 2 3" xfId="46799" xr:uid="{00000000-0005-0000-0000-00005FB90000}"/>
    <cellStyle name="Note 6 6 3 2 2 3" xfId="17372" xr:uid="{00000000-0005-0000-0000-000060B90000}"/>
    <cellStyle name="Note 6 6 3 2 2 3 2" xfId="34807" xr:uid="{00000000-0005-0000-0000-000061B90000}"/>
    <cellStyle name="Note 6 6 3 2 2 3 3" xfId="49260" xr:uid="{00000000-0005-0000-0000-000062B90000}"/>
    <cellStyle name="Note 6 6 3 2 2 4" xfId="23150" xr:uid="{00000000-0005-0000-0000-000063B90000}"/>
    <cellStyle name="Note 6 6 3 2 2 5" xfId="37603" xr:uid="{00000000-0005-0000-0000-000064B90000}"/>
    <cellStyle name="Note 6 6 3 2 3" xfId="8176" xr:uid="{00000000-0005-0000-0000-000065B90000}"/>
    <cellStyle name="Note 6 6 3 2 3 2" xfId="25611" xr:uid="{00000000-0005-0000-0000-000066B90000}"/>
    <cellStyle name="Note 6 6 3 2 3 3" xfId="40064" xr:uid="{00000000-0005-0000-0000-000067B90000}"/>
    <cellStyle name="Note 6 6 3 2 4" xfId="10617" xr:uid="{00000000-0005-0000-0000-000068B90000}"/>
    <cellStyle name="Note 6 6 3 2 4 2" xfId="28052" xr:uid="{00000000-0005-0000-0000-000069B90000}"/>
    <cellStyle name="Note 6 6 3 2 4 3" xfId="42505" xr:uid="{00000000-0005-0000-0000-00006AB90000}"/>
    <cellStyle name="Note 6 6 3 2 5" xfId="13037" xr:uid="{00000000-0005-0000-0000-00006BB90000}"/>
    <cellStyle name="Note 6 6 3 2 5 2" xfId="30472" xr:uid="{00000000-0005-0000-0000-00006CB90000}"/>
    <cellStyle name="Note 6 6 3 2 5 3" xfId="44925" xr:uid="{00000000-0005-0000-0000-00006DB90000}"/>
    <cellStyle name="Note 6 6 3 2 6" xfId="20044" xr:uid="{00000000-0005-0000-0000-00006EB90000}"/>
    <cellStyle name="Note 6 6 3 3" xfId="3204" xr:uid="{00000000-0005-0000-0000-00006FB90000}"/>
    <cellStyle name="Note 6 6 3 3 2" xfId="5715" xr:uid="{00000000-0005-0000-0000-000070B90000}"/>
    <cellStyle name="Note 6 6 3 3 2 2" xfId="14912" xr:uid="{00000000-0005-0000-0000-000071B90000}"/>
    <cellStyle name="Note 6 6 3 3 2 2 2" xfId="32347" xr:uid="{00000000-0005-0000-0000-000072B90000}"/>
    <cellStyle name="Note 6 6 3 3 2 2 3" xfId="46800" xr:uid="{00000000-0005-0000-0000-000073B90000}"/>
    <cellStyle name="Note 6 6 3 3 2 3" xfId="17373" xr:uid="{00000000-0005-0000-0000-000074B90000}"/>
    <cellStyle name="Note 6 6 3 3 2 3 2" xfId="34808" xr:uid="{00000000-0005-0000-0000-000075B90000}"/>
    <cellStyle name="Note 6 6 3 3 2 3 3" xfId="49261" xr:uid="{00000000-0005-0000-0000-000076B90000}"/>
    <cellStyle name="Note 6 6 3 3 2 4" xfId="23151" xr:uid="{00000000-0005-0000-0000-000077B90000}"/>
    <cellStyle name="Note 6 6 3 3 2 5" xfId="37604" xr:uid="{00000000-0005-0000-0000-000078B90000}"/>
    <cellStyle name="Note 6 6 3 3 3" xfId="8177" xr:uid="{00000000-0005-0000-0000-000079B90000}"/>
    <cellStyle name="Note 6 6 3 3 3 2" xfId="25612" xr:uid="{00000000-0005-0000-0000-00007AB90000}"/>
    <cellStyle name="Note 6 6 3 3 3 3" xfId="40065" xr:uid="{00000000-0005-0000-0000-00007BB90000}"/>
    <cellStyle name="Note 6 6 3 3 4" xfId="10618" xr:uid="{00000000-0005-0000-0000-00007CB90000}"/>
    <cellStyle name="Note 6 6 3 3 4 2" xfId="28053" xr:uid="{00000000-0005-0000-0000-00007DB90000}"/>
    <cellStyle name="Note 6 6 3 3 4 3" xfId="42506" xr:uid="{00000000-0005-0000-0000-00007EB90000}"/>
    <cellStyle name="Note 6 6 3 3 5" xfId="13038" xr:uid="{00000000-0005-0000-0000-00007FB90000}"/>
    <cellStyle name="Note 6 6 3 3 5 2" xfId="30473" xr:uid="{00000000-0005-0000-0000-000080B90000}"/>
    <cellStyle name="Note 6 6 3 3 5 3" xfId="44926" xr:uid="{00000000-0005-0000-0000-000081B90000}"/>
    <cellStyle name="Note 6 6 3 3 6" xfId="20045" xr:uid="{00000000-0005-0000-0000-000082B90000}"/>
    <cellStyle name="Note 6 6 3 4" xfId="3205" xr:uid="{00000000-0005-0000-0000-000083B90000}"/>
    <cellStyle name="Note 6 6 3 4 2" xfId="5716" xr:uid="{00000000-0005-0000-0000-000084B90000}"/>
    <cellStyle name="Note 6 6 3 4 2 2" xfId="23152" xr:uid="{00000000-0005-0000-0000-000085B90000}"/>
    <cellStyle name="Note 6 6 3 4 2 3" xfId="37605" xr:uid="{00000000-0005-0000-0000-000086B90000}"/>
    <cellStyle name="Note 6 6 3 4 3" xfId="8178" xr:uid="{00000000-0005-0000-0000-000087B90000}"/>
    <cellStyle name="Note 6 6 3 4 3 2" xfId="25613" xr:uid="{00000000-0005-0000-0000-000088B90000}"/>
    <cellStyle name="Note 6 6 3 4 3 3" xfId="40066" xr:uid="{00000000-0005-0000-0000-000089B90000}"/>
    <cellStyle name="Note 6 6 3 4 4" xfId="10619" xr:uid="{00000000-0005-0000-0000-00008AB90000}"/>
    <cellStyle name="Note 6 6 3 4 4 2" xfId="28054" xr:uid="{00000000-0005-0000-0000-00008BB90000}"/>
    <cellStyle name="Note 6 6 3 4 4 3" xfId="42507" xr:uid="{00000000-0005-0000-0000-00008CB90000}"/>
    <cellStyle name="Note 6 6 3 4 5" xfId="13039" xr:uid="{00000000-0005-0000-0000-00008DB90000}"/>
    <cellStyle name="Note 6 6 3 4 5 2" xfId="30474" xr:uid="{00000000-0005-0000-0000-00008EB90000}"/>
    <cellStyle name="Note 6 6 3 4 5 3" xfId="44927" xr:uid="{00000000-0005-0000-0000-00008FB90000}"/>
    <cellStyle name="Note 6 6 3 4 6" xfId="15571" xr:uid="{00000000-0005-0000-0000-000090B90000}"/>
    <cellStyle name="Note 6 6 3 4 6 2" xfId="33006" xr:uid="{00000000-0005-0000-0000-000091B90000}"/>
    <cellStyle name="Note 6 6 3 4 6 3" xfId="47459" xr:uid="{00000000-0005-0000-0000-000092B90000}"/>
    <cellStyle name="Note 6 6 3 4 7" xfId="20046" xr:uid="{00000000-0005-0000-0000-000093B90000}"/>
    <cellStyle name="Note 6 6 3 4 8" xfId="20733" xr:uid="{00000000-0005-0000-0000-000094B90000}"/>
    <cellStyle name="Note 6 6 3 5" xfId="5713" xr:uid="{00000000-0005-0000-0000-000095B90000}"/>
    <cellStyle name="Note 6 6 3 5 2" xfId="14910" xr:uid="{00000000-0005-0000-0000-000096B90000}"/>
    <cellStyle name="Note 6 6 3 5 2 2" xfId="32345" xr:uid="{00000000-0005-0000-0000-000097B90000}"/>
    <cellStyle name="Note 6 6 3 5 2 3" xfId="46798" xr:uid="{00000000-0005-0000-0000-000098B90000}"/>
    <cellStyle name="Note 6 6 3 5 3" xfId="17371" xr:uid="{00000000-0005-0000-0000-000099B90000}"/>
    <cellStyle name="Note 6 6 3 5 3 2" xfId="34806" xr:uid="{00000000-0005-0000-0000-00009AB90000}"/>
    <cellStyle name="Note 6 6 3 5 3 3" xfId="49259" xr:uid="{00000000-0005-0000-0000-00009BB90000}"/>
    <cellStyle name="Note 6 6 3 5 4" xfId="23149" xr:uid="{00000000-0005-0000-0000-00009CB90000}"/>
    <cellStyle name="Note 6 6 3 5 5" xfId="37602" xr:uid="{00000000-0005-0000-0000-00009DB90000}"/>
    <cellStyle name="Note 6 6 3 6" xfId="8175" xr:uid="{00000000-0005-0000-0000-00009EB90000}"/>
    <cellStyle name="Note 6 6 3 6 2" xfId="25610" xr:uid="{00000000-0005-0000-0000-00009FB90000}"/>
    <cellStyle name="Note 6 6 3 6 3" xfId="40063" xr:uid="{00000000-0005-0000-0000-0000A0B90000}"/>
    <cellStyle name="Note 6 6 3 7" xfId="10616" xr:uid="{00000000-0005-0000-0000-0000A1B90000}"/>
    <cellStyle name="Note 6 6 3 7 2" xfId="28051" xr:uid="{00000000-0005-0000-0000-0000A2B90000}"/>
    <cellStyle name="Note 6 6 3 7 3" xfId="42504" xr:uid="{00000000-0005-0000-0000-0000A3B90000}"/>
    <cellStyle name="Note 6 6 3 8" xfId="13036" xr:uid="{00000000-0005-0000-0000-0000A4B90000}"/>
    <cellStyle name="Note 6 6 3 8 2" xfId="30471" xr:uid="{00000000-0005-0000-0000-0000A5B90000}"/>
    <cellStyle name="Note 6 6 3 8 3" xfId="44924" xr:uid="{00000000-0005-0000-0000-0000A6B90000}"/>
    <cellStyle name="Note 6 6 3 9" xfId="20043" xr:uid="{00000000-0005-0000-0000-0000A7B90000}"/>
    <cellStyle name="Note 6 6 4" xfId="3206" xr:uid="{00000000-0005-0000-0000-0000A8B90000}"/>
    <cellStyle name="Note 6 6 4 2" xfId="3207" xr:uid="{00000000-0005-0000-0000-0000A9B90000}"/>
    <cellStyle name="Note 6 6 4 2 2" xfId="5718" xr:uid="{00000000-0005-0000-0000-0000AAB90000}"/>
    <cellStyle name="Note 6 6 4 2 2 2" xfId="14914" xr:uid="{00000000-0005-0000-0000-0000ABB90000}"/>
    <cellStyle name="Note 6 6 4 2 2 2 2" xfId="32349" xr:uid="{00000000-0005-0000-0000-0000ACB90000}"/>
    <cellStyle name="Note 6 6 4 2 2 2 3" xfId="46802" xr:uid="{00000000-0005-0000-0000-0000ADB90000}"/>
    <cellStyle name="Note 6 6 4 2 2 3" xfId="17375" xr:uid="{00000000-0005-0000-0000-0000AEB90000}"/>
    <cellStyle name="Note 6 6 4 2 2 3 2" xfId="34810" xr:uid="{00000000-0005-0000-0000-0000AFB90000}"/>
    <cellStyle name="Note 6 6 4 2 2 3 3" xfId="49263" xr:uid="{00000000-0005-0000-0000-0000B0B90000}"/>
    <cellStyle name="Note 6 6 4 2 2 4" xfId="23154" xr:uid="{00000000-0005-0000-0000-0000B1B90000}"/>
    <cellStyle name="Note 6 6 4 2 2 5" xfId="37607" xr:uid="{00000000-0005-0000-0000-0000B2B90000}"/>
    <cellStyle name="Note 6 6 4 2 3" xfId="8180" xr:uid="{00000000-0005-0000-0000-0000B3B90000}"/>
    <cellStyle name="Note 6 6 4 2 3 2" xfId="25615" xr:uid="{00000000-0005-0000-0000-0000B4B90000}"/>
    <cellStyle name="Note 6 6 4 2 3 3" xfId="40068" xr:uid="{00000000-0005-0000-0000-0000B5B90000}"/>
    <cellStyle name="Note 6 6 4 2 4" xfId="10621" xr:uid="{00000000-0005-0000-0000-0000B6B90000}"/>
    <cellStyle name="Note 6 6 4 2 4 2" xfId="28056" xr:uid="{00000000-0005-0000-0000-0000B7B90000}"/>
    <cellStyle name="Note 6 6 4 2 4 3" xfId="42509" xr:uid="{00000000-0005-0000-0000-0000B8B90000}"/>
    <cellStyle name="Note 6 6 4 2 5" xfId="13041" xr:uid="{00000000-0005-0000-0000-0000B9B90000}"/>
    <cellStyle name="Note 6 6 4 2 5 2" xfId="30476" xr:uid="{00000000-0005-0000-0000-0000BAB90000}"/>
    <cellStyle name="Note 6 6 4 2 5 3" xfId="44929" xr:uid="{00000000-0005-0000-0000-0000BBB90000}"/>
    <cellStyle name="Note 6 6 4 2 6" xfId="20048" xr:uid="{00000000-0005-0000-0000-0000BCB90000}"/>
    <cellStyle name="Note 6 6 4 3" xfId="3208" xr:uid="{00000000-0005-0000-0000-0000BDB90000}"/>
    <cellStyle name="Note 6 6 4 3 2" xfId="5719" xr:uid="{00000000-0005-0000-0000-0000BEB90000}"/>
    <cellStyle name="Note 6 6 4 3 2 2" xfId="14915" xr:uid="{00000000-0005-0000-0000-0000BFB90000}"/>
    <cellStyle name="Note 6 6 4 3 2 2 2" xfId="32350" xr:uid="{00000000-0005-0000-0000-0000C0B90000}"/>
    <cellStyle name="Note 6 6 4 3 2 2 3" xfId="46803" xr:uid="{00000000-0005-0000-0000-0000C1B90000}"/>
    <cellStyle name="Note 6 6 4 3 2 3" xfId="17376" xr:uid="{00000000-0005-0000-0000-0000C2B90000}"/>
    <cellStyle name="Note 6 6 4 3 2 3 2" xfId="34811" xr:uid="{00000000-0005-0000-0000-0000C3B90000}"/>
    <cellStyle name="Note 6 6 4 3 2 3 3" xfId="49264" xr:uid="{00000000-0005-0000-0000-0000C4B90000}"/>
    <cellStyle name="Note 6 6 4 3 2 4" xfId="23155" xr:uid="{00000000-0005-0000-0000-0000C5B90000}"/>
    <cellStyle name="Note 6 6 4 3 2 5" xfId="37608" xr:uid="{00000000-0005-0000-0000-0000C6B90000}"/>
    <cellStyle name="Note 6 6 4 3 3" xfId="8181" xr:uid="{00000000-0005-0000-0000-0000C7B90000}"/>
    <cellStyle name="Note 6 6 4 3 3 2" xfId="25616" xr:uid="{00000000-0005-0000-0000-0000C8B90000}"/>
    <cellStyle name="Note 6 6 4 3 3 3" xfId="40069" xr:uid="{00000000-0005-0000-0000-0000C9B90000}"/>
    <cellStyle name="Note 6 6 4 3 4" xfId="10622" xr:uid="{00000000-0005-0000-0000-0000CAB90000}"/>
    <cellStyle name="Note 6 6 4 3 4 2" xfId="28057" xr:uid="{00000000-0005-0000-0000-0000CBB90000}"/>
    <cellStyle name="Note 6 6 4 3 4 3" xfId="42510" xr:uid="{00000000-0005-0000-0000-0000CCB90000}"/>
    <cellStyle name="Note 6 6 4 3 5" xfId="13042" xr:uid="{00000000-0005-0000-0000-0000CDB90000}"/>
    <cellStyle name="Note 6 6 4 3 5 2" xfId="30477" xr:uid="{00000000-0005-0000-0000-0000CEB90000}"/>
    <cellStyle name="Note 6 6 4 3 5 3" xfId="44930" xr:uid="{00000000-0005-0000-0000-0000CFB90000}"/>
    <cellStyle name="Note 6 6 4 3 6" xfId="20049" xr:uid="{00000000-0005-0000-0000-0000D0B90000}"/>
    <cellStyle name="Note 6 6 4 4" xfId="3209" xr:uid="{00000000-0005-0000-0000-0000D1B90000}"/>
    <cellStyle name="Note 6 6 4 4 2" xfId="5720" xr:uid="{00000000-0005-0000-0000-0000D2B90000}"/>
    <cellStyle name="Note 6 6 4 4 2 2" xfId="23156" xr:uid="{00000000-0005-0000-0000-0000D3B90000}"/>
    <cellStyle name="Note 6 6 4 4 2 3" xfId="37609" xr:uid="{00000000-0005-0000-0000-0000D4B90000}"/>
    <cellStyle name="Note 6 6 4 4 3" xfId="8182" xr:uid="{00000000-0005-0000-0000-0000D5B90000}"/>
    <cellStyle name="Note 6 6 4 4 3 2" xfId="25617" xr:uid="{00000000-0005-0000-0000-0000D6B90000}"/>
    <cellStyle name="Note 6 6 4 4 3 3" xfId="40070" xr:uid="{00000000-0005-0000-0000-0000D7B90000}"/>
    <cellStyle name="Note 6 6 4 4 4" xfId="10623" xr:uid="{00000000-0005-0000-0000-0000D8B90000}"/>
    <cellStyle name="Note 6 6 4 4 4 2" xfId="28058" xr:uid="{00000000-0005-0000-0000-0000D9B90000}"/>
    <cellStyle name="Note 6 6 4 4 4 3" xfId="42511" xr:uid="{00000000-0005-0000-0000-0000DAB90000}"/>
    <cellStyle name="Note 6 6 4 4 5" xfId="13043" xr:uid="{00000000-0005-0000-0000-0000DBB90000}"/>
    <cellStyle name="Note 6 6 4 4 5 2" xfId="30478" xr:uid="{00000000-0005-0000-0000-0000DCB90000}"/>
    <cellStyle name="Note 6 6 4 4 5 3" xfId="44931" xr:uid="{00000000-0005-0000-0000-0000DDB90000}"/>
    <cellStyle name="Note 6 6 4 4 6" xfId="15572" xr:uid="{00000000-0005-0000-0000-0000DEB90000}"/>
    <cellStyle name="Note 6 6 4 4 6 2" xfId="33007" xr:uid="{00000000-0005-0000-0000-0000DFB90000}"/>
    <cellStyle name="Note 6 6 4 4 6 3" xfId="47460" xr:uid="{00000000-0005-0000-0000-0000E0B90000}"/>
    <cellStyle name="Note 6 6 4 4 7" xfId="20050" xr:uid="{00000000-0005-0000-0000-0000E1B90000}"/>
    <cellStyle name="Note 6 6 4 4 8" xfId="20734" xr:uid="{00000000-0005-0000-0000-0000E2B90000}"/>
    <cellStyle name="Note 6 6 4 5" xfId="5717" xr:uid="{00000000-0005-0000-0000-0000E3B90000}"/>
    <cellStyle name="Note 6 6 4 5 2" xfId="14913" xr:uid="{00000000-0005-0000-0000-0000E4B90000}"/>
    <cellStyle name="Note 6 6 4 5 2 2" xfId="32348" xr:uid="{00000000-0005-0000-0000-0000E5B90000}"/>
    <cellStyle name="Note 6 6 4 5 2 3" xfId="46801" xr:uid="{00000000-0005-0000-0000-0000E6B90000}"/>
    <cellStyle name="Note 6 6 4 5 3" xfId="17374" xr:uid="{00000000-0005-0000-0000-0000E7B90000}"/>
    <cellStyle name="Note 6 6 4 5 3 2" xfId="34809" xr:uid="{00000000-0005-0000-0000-0000E8B90000}"/>
    <cellStyle name="Note 6 6 4 5 3 3" xfId="49262" xr:uid="{00000000-0005-0000-0000-0000E9B90000}"/>
    <cellStyle name="Note 6 6 4 5 4" xfId="23153" xr:uid="{00000000-0005-0000-0000-0000EAB90000}"/>
    <cellStyle name="Note 6 6 4 5 5" xfId="37606" xr:uid="{00000000-0005-0000-0000-0000EBB90000}"/>
    <cellStyle name="Note 6 6 4 6" xfId="8179" xr:uid="{00000000-0005-0000-0000-0000ECB90000}"/>
    <cellStyle name="Note 6 6 4 6 2" xfId="25614" xr:uid="{00000000-0005-0000-0000-0000EDB90000}"/>
    <cellStyle name="Note 6 6 4 6 3" xfId="40067" xr:uid="{00000000-0005-0000-0000-0000EEB90000}"/>
    <cellStyle name="Note 6 6 4 7" xfId="10620" xr:uid="{00000000-0005-0000-0000-0000EFB90000}"/>
    <cellStyle name="Note 6 6 4 7 2" xfId="28055" xr:uid="{00000000-0005-0000-0000-0000F0B90000}"/>
    <cellStyle name="Note 6 6 4 7 3" xfId="42508" xr:uid="{00000000-0005-0000-0000-0000F1B90000}"/>
    <cellStyle name="Note 6 6 4 8" xfId="13040" xr:uid="{00000000-0005-0000-0000-0000F2B90000}"/>
    <cellStyle name="Note 6 6 4 8 2" xfId="30475" xr:uid="{00000000-0005-0000-0000-0000F3B90000}"/>
    <cellStyle name="Note 6 6 4 8 3" xfId="44928" xr:uid="{00000000-0005-0000-0000-0000F4B90000}"/>
    <cellStyle name="Note 6 6 4 9" xfId="20047" xr:uid="{00000000-0005-0000-0000-0000F5B90000}"/>
    <cellStyle name="Note 6 6 5" xfId="3210" xr:uid="{00000000-0005-0000-0000-0000F6B90000}"/>
    <cellStyle name="Note 6 6 5 2" xfId="3211" xr:uid="{00000000-0005-0000-0000-0000F7B90000}"/>
    <cellStyle name="Note 6 6 5 2 2" xfId="5722" xr:uid="{00000000-0005-0000-0000-0000F8B90000}"/>
    <cellStyle name="Note 6 6 5 2 2 2" xfId="14917" xr:uid="{00000000-0005-0000-0000-0000F9B90000}"/>
    <cellStyle name="Note 6 6 5 2 2 2 2" xfId="32352" xr:uid="{00000000-0005-0000-0000-0000FAB90000}"/>
    <cellStyle name="Note 6 6 5 2 2 2 3" xfId="46805" xr:uid="{00000000-0005-0000-0000-0000FBB90000}"/>
    <cellStyle name="Note 6 6 5 2 2 3" xfId="17378" xr:uid="{00000000-0005-0000-0000-0000FCB90000}"/>
    <cellStyle name="Note 6 6 5 2 2 3 2" xfId="34813" xr:uid="{00000000-0005-0000-0000-0000FDB90000}"/>
    <cellStyle name="Note 6 6 5 2 2 3 3" xfId="49266" xr:uid="{00000000-0005-0000-0000-0000FEB90000}"/>
    <cellStyle name="Note 6 6 5 2 2 4" xfId="23158" xr:uid="{00000000-0005-0000-0000-0000FFB90000}"/>
    <cellStyle name="Note 6 6 5 2 2 5" xfId="37611" xr:uid="{00000000-0005-0000-0000-000000BA0000}"/>
    <cellStyle name="Note 6 6 5 2 3" xfId="8184" xr:uid="{00000000-0005-0000-0000-000001BA0000}"/>
    <cellStyle name="Note 6 6 5 2 3 2" xfId="25619" xr:uid="{00000000-0005-0000-0000-000002BA0000}"/>
    <cellStyle name="Note 6 6 5 2 3 3" xfId="40072" xr:uid="{00000000-0005-0000-0000-000003BA0000}"/>
    <cellStyle name="Note 6 6 5 2 4" xfId="10625" xr:uid="{00000000-0005-0000-0000-000004BA0000}"/>
    <cellStyle name="Note 6 6 5 2 4 2" xfId="28060" xr:uid="{00000000-0005-0000-0000-000005BA0000}"/>
    <cellStyle name="Note 6 6 5 2 4 3" xfId="42513" xr:uid="{00000000-0005-0000-0000-000006BA0000}"/>
    <cellStyle name="Note 6 6 5 2 5" xfId="13045" xr:uid="{00000000-0005-0000-0000-000007BA0000}"/>
    <cellStyle name="Note 6 6 5 2 5 2" xfId="30480" xr:uid="{00000000-0005-0000-0000-000008BA0000}"/>
    <cellStyle name="Note 6 6 5 2 5 3" xfId="44933" xr:uid="{00000000-0005-0000-0000-000009BA0000}"/>
    <cellStyle name="Note 6 6 5 2 6" xfId="20052" xr:uid="{00000000-0005-0000-0000-00000ABA0000}"/>
    <cellStyle name="Note 6 6 5 3" xfId="3212" xr:uid="{00000000-0005-0000-0000-00000BBA0000}"/>
    <cellStyle name="Note 6 6 5 3 2" xfId="5723" xr:uid="{00000000-0005-0000-0000-00000CBA0000}"/>
    <cellStyle name="Note 6 6 5 3 2 2" xfId="14918" xr:uid="{00000000-0005-0000-0000-00000DBA0000}"/>
    <cellStyle name="Note 6 6 5 3 2 2 2" xfId="32353" xr:uid="{00000000-0005-0000-0000-00000EBA0000}"/>
    <cellStyle name="Note 6 6 5 3 2 2 3" xfId="46806" xr:uid="{00000000-0005-0000-0000-00000FBA0000}"/>
    <cellStyle name="Note 6 6 5 3 2 3" xfId="17379" xr:uid="{00000000-0005-0000-0000-000010BA0000}"/>
    <cellStyle name="Note 6 6 5 3 2 3 2" xfId="34814" xr:uid="{00000000-0005-0000-0000-000011BA0000}"/>
    <cellStyle name="Note 6 6 5 3 2 3 3" xfId="49267" xr:uid="{00000000-0005-0000-0000-000012BA0000}"/>
    <cellStyle name="Note 6 6 5 3 2 4" xfId="23159" xr:uid="{00000000-0005-0000-0000-000013BA0000}"/>
    <cellStyle name="Note 6 6 5 3 2 5" xfId="37612" xr:uid="{00000000-0005-0000-0000-000014BA0000}"/>
    <cellStyle name="Note 6 6 5 3 3" xfId="8185" xr:uid="{00000000-0005-0000-0000-000015BA0000}"/>
    <cellStyle name="Note 6 6 5 3 3 2" xfId="25620" xr:uid="{00000000-0005-0000-0000-000016BA0000}"/>
    <cellStyle name="Note 6 6 5 3 3 3" xfId="40073" xr:uid="{00000000-0005-0000-0000-000017BA0000}"/>
    <cellStyle name="Note 6 6 5 3 4" xfId="10626" xr:uid="{00000000-0005-0000-0000-000018BA0000}"/>
    <cellStyle name="Note 6 6 5 3 4 2" xfId="28061" xr:uid="{00000000-0005-0000-0000-000019BA0000}"/>
    <cellStyle name="Note 6 6 5 3 4 3" xfId="42514" xr:uid="{00000000-0005-0000-0000-00001ABA0000}"/>
    <cellStyle name="Note 6 6 5 3 5" xfId="13046" xr:uid="{00000000-0005-0000-0000-00001BBA0000}"/>
    <cellStyle name="Note 6 6 5 3 5 2" xfId="30481" xr:uid="{00000000-0005-0000-0000-00001CBA0000}"/>
    <cellStyle name="Note 6 6 5 3 5 3" xfId="44934" xr:uid="{00000000-0005-0000-0000-00001DBA0000}"/>
    <cellStyle name="Note 6 6 5 3 6" xfId="20053" xr:uid="{00000000-0005-0000-0000-00001EBA0000}"/>
    <cellStyle name="Note 6 6 5 4" xfId="3213" xr:uid="{00000000-0005-0000-0000-00001FBA0000}"/>
    <cellStyle name="Note 6 6 5 4 2" xfId="5724" xr:uid="{00000000-0005-0000-0000-000020BA0000}"/>
    <cellStyle name="Note 6 6 5 4 2 2" xfId="23160" xr:uid="{00000000-0005-0000-0000-000021BA0000}"/>
    <cellStyle name="Note 6 6 5 4 2 3" xfId="37613" xr:uid="{00000000-0005-0000-0000-000022BA0000}"/>
    <cellStyle name="Note 6 6 5 4 3" xfId="8186" xr:uid="{00000000-0005-0000-0000-000023BA0000}"/>
    <cellStyle name="Note 6 6 5 4 3 2" xfId="25621" xr:uid="{00000000-0005-0000-0000-000024BA0000}"/>
    <cellStyle name="Note 6 6 5 4 3 3" xfId="40074" xr:uid="{00000000-0005-0000-0000-000025BA0000}"/>
    <cellStyle name="Note 6 6 5 4 4" xfId="10627" xr:uid="{00000000-0005-0000-0000-000026BA0000}"/>
    <cellStyle name="Note 6 6 5 4 4 2" xfId="28062" xr:uid="{00000000-0005-0000-0000-000027BA0000}"/>
    <cellStyle name="Note 6 6 5 4 4 3" xfId="42515" xr:uid="{00000000-0005-0000-0000-000028BA0000}"/>
    <cellStyle name="Note 6 6 5 4 5" xfId="13047" xr:uid="{00000000-0005-0000-0000-000029BA0000}"/>
    <cellStyle name="Note 6 6 5 4 5 2" xfId="30482" xr:uid="{00000000-0005-0000-0000-00002ABA0000}"/>
    <cellStyle name="Note 6 6 5 4 5 3" xfId="44935" xr:uid="{00000000-0005-0000-0000-00002BBA0000}"/>
    <cellStyle name="Note 6 6 5 4 6" xfId="15573" xr:uid="{00000000-0005-0000-0000-00002CBA0000}"/>
    <cellStyle name="Note 6 6 5 4 6 2" xfId="33008" xr:uid="{00000000-0005-0000-0000-00002DBA0000}"/>
    <cellStyle name="Note 6 6 5 4 6 3" xfId="47461" xr:uid="{00000000-0005-0000-0000-00002EBA0000}"/>
    <cellStyle name="Note 6 6 5 4 7" xfId="20054" xr:uid="{00000000-0005-0000-0000-00002FBA0000}"/>
    <cellStyle name="Note 6 6 5 4 8" xfId="20735" xr:uid="{00000000-0005-0000-0000-000030BA0000}"/>
    <cellStyle name="Note 6 6 5 5" xfId="5721" xr:uid="{00000000-0005-0000-0000-000031BA0000}"/>
    <cellStyle name="Note 6 6 5 5 2" xfId="14916" xr:uid="{00000000-0005-0000-0000-000032BA0000}"/>
    <cellStyle name="Note 6 6 5 5 2 2" xfId="32351" xr:uid="{00000000-0005-0000-0000-000033BA0000}"/>
    <cellStyle name="Note 6 6 5 5 2 3" xfId="46804" xr:uid="{00000000-0005-0000-0000-000034BA0000}"/>
    <cellStyle name="Note 6 6 5 5 3" xfId="17377" xr:uid="{00000000-0005-0000-0000-000035BA0000}"/>
    <cellStyle name="Note 6 6 5 5 3 2" xfId="34812" xr:uid="{00000000-0005-0000-0000-000036BA0000}"/>
    <cellStyle name="Note 6 6 5 5 3 3" xfId="49265" xr:uid="{00000000-0005-0000-0000-000037BA0000}"/>
    <cellStyle name="Note 6 6 5 5 4" xfId="23157" xr:uid="{00000000-0005-0000-0000-000038BA0000}"/>
    <cellStyle name="Note 6 6 5 5 5" xfId="37610" xr:uid="{00000000-0005-0000-0000-000039BA0000}"/>
    <cellStyle name="Note 6 6 5 6" xfId="8183" xr:uid="{00000000-0005-0000-0000-00003ABA0000}"/>
    <cellStyle name="Note 6 6 5 6 2" xfId="25618" xr:uid="{00000000-0005-0000-0000-00003BBA0000}"/>
    <cellStyle name="Note 6 6 5 6 3" xfId="40071" xr:uid="{00000000-0005-0000-0000-00003CBA0000}"/>
    <cellStyle name="Note 6 6 5 7" xfId="10624" xr:uid="{00000000-0005-0000-0000-00003DBA0000}"/>
    <cellStyle name="Note 6 6 5 7 2" xfId="28059" xr:uid="{00000000-0005-0000-0000-00003EBA0000}"/>
    <cellStyle name="Note 6 6 5 7 3" xfId="42512" xr:uid="{00000000-0005-0000-0000-00003FBA0000}"/>
    <cellStyle name="Note 6 6 5 8" xfId="13044" xr:uid="{00000000-0005-0000-0000-000040BA0000}"/>
    <cellStyle name="Note 6 6 5 8 2" xfId="30479" xr:uid="{00000000-0005-0000-0000-000041BA0000}"/>
    <cellStyle name="Note 6 6 5 8 3" xfId="44932" xr:uid="{00000000-0005-0000-0000-000042BA0000}"/>
    <cellStyle name="Note 6 6 5 9" xfId="20051" xr:uid="{00000000-0005-0000-0000-000043BA0000}"/>
    <cellStyle name="Note 6 6 6" xfId="3214" xr:uid="{00000000-0005-0000-0000-000044BA0000}"/>
    <cellStyle name="Note 6 6 6 2" xfId="5725" xr:uid="{00000000-0005-0000-0000-000045BA0000}"/>
    <cellStyle name="Note 6 6 6 2 2" xfId="14919" xr:uid="{00000000-0005-0000-0000-000046BA0000}"/>
    <cellStyle name="Note 6 6 6 2 2 2" xfId="32354" xr:uid="{00000000-0005-0000-0000-000047BA0000}"/>
    <cellStyle name="Note 6 6 6 2 2 3" xfId="46807" xr:uid="{00000000-0005-0000-0000-000048BA0000}"/>
    <cellStyle name="Note 6 6 6 2 3" xfId="17380" xr:uid="{00000000-0005-0000-0000-000049BA0000}"/>
    <cellStyle name="Note 6 6 6 2 3 2" xfId="34815" xr:uid="{00000000-0005-0000-0000-00004ABA0000}"/>
    <cellStyle name="Note 6 6 6 2 3 3" xfId="49268" xr:uid="{00000000-0005-0000-0000-00004BBA0000}"/>
    <cellStyle name="Note 6 6 6 2 4" xfId="23161" xr:uid="{00000000-0005-0000-0000-00004CBA0000}"/>
    <cellStyle name="Note 6 6 6 2 5" xfId="37614" xr:uid="{00000000-0005-0000-0000-00004DBA0000}"/>
    <cellStyle name="Note 6 6 6 3" xfId="8187" xr:uid="{00000000-0005-0000-0000-00004EBA0000}"/>
    <cellStyle name="Note 6 6 6 3 2" xfId="25622" xr:uid="{00000000-0005-0000-0000-00004FBA0000}"/>
    <cellStyle name="Note 6 6 6 3 3" xfId="40075" xr:uid="{00000000-0005-0000-0000-000050BA0000}"/>
    <cellStyle name="Note 6 6 6 4" xfId="10628" xr:uid="{00000000-0005-0000-0000-000051BA0000}"/>
    <cellStyle name="Note 6 6 6 4 2" xfId="28063" xr:uid="{00000000-0005-0000-0000-000052BA0000}"/>
    <cellStyle name="Note 6 6 6 4 3" xfId="42516" xr:uid="{00000000-0005-0000-0000-000053BA0000}"/>
    <cellStyle name="Note 6 6 6 5" xfId="13048" xr:uid="{00000000-0005-0000-0000-000054BA0000}"/>
    <cellStyle name="Note 6 6 6 5 2" xfId="30483" xr:uid="{00000000-0005-0000-0000-000055BA0000}"/>
    <cellStyle name="Note 6 6 6 5 3" xfId="44936" xr:uid="{00000000-0005-0000-0000-000056BA0000}"/>
    <cellStyle name="Note 6 6 6 6" xfId="20055" xr:uid="{00000000-0005-0000-0000-000057BA0000}"/>
    <cellStyle name="Note 6 6 7" xfId="3215" xr:uid="{00000000-0005-0000-0000-000058BA0000}"/>
    <cellStyle name="Note 6 6 7 2" xfId="5726" xr:uid="{00000000-0005-0000-0000-000059BA0000}"/>
    <cellStyle name="Note 6 6 7 2 2" xfId="14920" xr:uid="{00000000-0005-0000-0000-00005ABA0000}"/>
    <cellStyle name="Note 6 6 7 2 2 2" xfId="32355" xr:uid="{00000000-0005-0000-0000-00005BBA0000}"/>
    <cellStyle name="Note 6 6 7 2 2 3" xfId="46808" xr:uid="{00000000-0005-0000-0000-00005CBA0000}"/>
    <cellStyle name="Note 6 6 7 2 3" xfId="17381" xr:uid="{00000000-0005-0000-0000-00005DBA0000}"/>
    <cellStyle name="Note 6 6 7 2 3 2" xfId="34816" xr:uid="{00000000-0005-0000-0000-00005EBA0000}"/>
    <cellStyle name="Note 6 6 7 2 3 3" xfId="49269" xr:uid="{00000000-0005-0000-0000-00005FBA0000}"/>
    <cellStyle name="Note 6 6 7 2 4" xfId="23162" xr:uid="{00000000-0005-0000-0000-000060BA0000}"/>
    <cellStyle name="Note 6 6 7 2 5" xfId="37615" xr:uid="{00000000-0005-0000-0000-000061BA0000}"/>
    <cellStyle name="Note 6 6 7 3" xfId="8188" xr:uid="{00000000-0005-0000-0000-000062BA0000}"/>
    <cellStyle name="Note 6 6 7 3 2" xfId="25623" xr:uid="{00000000-0005-0000-0000-000063BA0000}"/>
    <cellStyle name="Note 6 6 7 3 3" xfId="40076" xr:uid="{00000000-0005-0000-0000-000064BA0000}"/>
    <cellStyle name="Note 6 6 7 4" xfId="10629" xr:uid="{00000000-0005-0000-0000-000065BA0000}"/>
    <cellStyle name="Note 6 6 7 4 2" xfId="28064" xr:uid="{00000000-0005-0000-0000-000066BA0000}"/>
    <cellStyle name="Note 6 6 7 4 3" xfId="42517" xr:uid="{00000000-0005-0000-0000-000067BA0000}"/>
    <cellStyle name="Note 6 6 7 5" xfId="13049" xr:uid="{00000000-0005-0000-0000-000068BA0000}"/>
    <cellStyle name="Note 6 6 7 5 2" xfId="30484" xr:uid="{00000000-0005-0000-0000-000069BA0000}"/>
    <cellStyle name="Note 6 6 7 5 3" xfId="44937" xr:uid="{00000000-0005-0000-0000-00006ABA0000}"/>
    <cellStyle name="Note 6 6 7 6" xfId="20056" xr:uid="{00000000-0005-0000-0000-00006BBA0000}"/>
    <cellStyle name="Note 6 6 8" xfId="3216" xr:uid="{00000000-0005-0000-0000-00006CBA0000}"/>
    <cellStyle name="Note 6 6 8 2" xfId="5727" xr:uid="{00000000-0005-0000-0000-00006DBA0000}"/>
    <cellStyle name="Note 6 6 8 2 2" xfId="23163" xr:uid="{00000000-0005-0000-0000-00006EBA0000}"/>
    <cellStyle name="Note 6 6 8 2 3" xfId="37616" xr:uid="{00000000-0005-0000-0000-00006FBA0000}"/>
    <cellStyle name="Note 6 6 8 3" xfId="8189" xr:uid="{00000000-0005-0000-0000-000070BA0000}"/>
    <cellStyle name="Note 6 6 8 3 2" xfId="25624" xr:uid="{00000000-0005-0000-0000-000071BA0000}"/>
    <cellStyle name="Note 6 6 8 3 3" xfId="40077" xr:uid="{00000000-0005-0000-0000-000072BA0000}"/>
    <cellStyle name="Note 6 6 8 4" xfId="10630" xr:uid="{00000000-0005-0000-0000-000073BA0000}"/>
    <cellStyle name="Note 6 6 8 4 2" xfId="28065" xr:uid="{00000000-0005-0000-0000-000074BA0000}"/>
    <cellStyle name="Note 6 6 8 4 3" xfId="42518" xr:uid="{00000000-0005-0000-0000-000075BA0000}"/>
    <cellStyle name="Note 6 6 8 5" xfId="13050" xr:uid="{00000000-0005-0000-0000-000076BA0000}"/>
    <cellStyle name="Note 6 6 8 5 2" xfId="30485" xr:uid="{00000000-0005-0000-0000-000077BA0000}"/>
    <cellStyle name="Note 6 6 8 5 3" xfId="44938" xr:uid="{00000000-0005-0000-0000-000078BA0000}"/>
    <cellStyle name="Note 6 6 8 6" xfId="15574" xr:uid="{00000000-0005-0000-0000-000079BA0000}"/>
    <cellStyle name="Note 6 6 8 6 2" xfId="33009" xr:uid="{00000000-0005-0000-0000-00007ABA0000}"/>
    <cellStyle name="Note 6 6 8 6 3" xfId="47462" xr:uid="{00000000-0005-0000-0000-00007BBA0000}"/>
    <cellStyle name="Note 6 6 8 7" xfId="20057" xr:uid="{00000000-0005-0000-0000-00007CBA0000}"/>
    <cellStyle name="Note 6 6 8 8" xfId="20736" xr:uid="{00000000-0005-0000-0000-00007DBA0000}"/>
    <cellStyle name="Note 6 6 9" xfId="5708" xr:uid="{00000000-0005-0000-0000-00007EBA0000}"/>
    <cellStyle name="Note 6 6 9 2" xfId="14906" xr:uid="{00000000-0005-0000-0000-00007FBA0000}"/>
    <cellStyle name="Note 6 6 9 2 2" xfId="32341" xr:uid="{00000000-0005-0000-0000-000080BA0000}"/>
    <cellStyle name="Note 6 6 9 2 3" xfId="46794" xr:uid="{00000000-0005-0000-0000-000081BA0000}"/>
    <cellStyle name="Note 6 6 9 3" xfId="17367" xr:uid="{00000000-0005-0000-0000-000082BA0000}"/>
    <cellStyle name="Note 6 6 9 3 2" xfId="34802" xr:uid="{00000000-0005-0000-0000-000083BA0000}"/>
    <cellStyle name="Note 6 6 9 3 3" xfId="49255" xr:uid="{00000000-0005-0000-0000-000084BA0000}"/>
    <cellStyle name="Note 6 6 9 4" xfId="23144" xr:uid="{00000000-0005-0000-0000-000085BA0000}"/>
    <cellStyle name="Note 6 6 9 5" xfId="37597" xr:uid="{00000000-0005-0000-0000-000086BA0000}"/>
    <cellStyle name="Note 6 7" xfId="3217" xr:uid="{00000000-0005-0000-0000-000087BA0000}"/>
    <cellStyle name="Note 6 7 10" xfId="8190" xr:uid="{00000000-0005-0000-0000-000088BA0000}"/>
    <cellStyle name="Note 6 7 10 2" xfId="25625" xr:uid="{00000000-0005-0000-0000-000089BA0000}"/>
    <cellStyle name="Note 6 7 10 3" xfId="40078" xr:uid="{00000000-0005-0000-0000-00008ABA0000}"/>
    <cellStyle name="Note 6 7 11" xfId="10631" xr:uid="{00000000-0005-0000-0000-00008BBA0000}"/>
    <cellStyle name="Note 6 7 11 2" xfId="28066" xr:uid="{00000000-0005-0000-0000-00008CBA0000}"/>
    <cellStyle name="Note 6 7 11 3" xfId="42519" xr:uid="{00000000-0005-0000-0000-00008DBA0000}"/>
    <cellStyle name="Note 6 7 12" xfId="13051" xr:uid="{00000000-0005-0000-0000-00008EBA0000}"/>
    <cellStyle name="Note 6 7 12 2" xfId="30486" xr:uid="{00000000-0005-0000-0000-00008FBA0000}"/>
    <cellStyle name="Note 6 7 12 3" xfId="44939" xr:uid="{00000000-0005-0000-0000-000090BA0000}"/>
    <cellStyle name="Note 6 7 13" xfId="20058" xr:uid="{00000000-0005-0000-0000-000091BA0000}"/>
    <cellStyle name="Note 6 7 2" xfId="3218" xr:uid="{00000000-0005-0000-0000-000092BA0000}"/>
    <cellStyle name="Note 6 7 2 2" xfId="3219" xr:uid="{00000000-0005-0000-0000-000093BA0000}"/>
    <cellStyle name="Note 6 7 2 2 2" xfId="5730" xr:uid="{00000000-0005-0000-0000-000094BA0000}"/>
    <cellStyle name="Note 6 7 2 2 2 2" xfId="14923" xr:uid="{00000000-0005-0000-0000-000095BA0000}"/>
    <cellStyle name="Note 6 7 2 2 2 2 2" xfId="32358" xr:uid="{00000000-0005-0000-0000-000096BA0000}"/>
    <cellStyle name="Note 6 7 2 2 2 2 3" xfId="46811" xr:uid="{00000000-0005-0000-0000-000097BA0000}"/>
    <cellStyle name="Note 6 7 2 2 2 3" xfId="17384" xr:uid="{00000000-0005-0000-0000-000098BA0000}"/>
    <cellStyle name="Note 6 7 2 2 2 3 2" xfId="34819" xr:uid="{00000000-0005-0000-0000-000099BA0000}"/>
    <cellStyle name="Note 6 7 2 2 2 3 3" xfId="49272" xr:uid="{00000000-0005-0000-0000-00009ABA0000}"/>
    <cellStyle name="Note 6 7 2 2 2 4" xfId="23166" xr:uid="{00000000-0005-0000-0000-00009BBA0000}"/>
    <cellStyle name="Note 6 7 2 2 2 5" xfId="37619" xr:uid="{00000000-0005-0000-0000-00009CBA0000}"/>
    <cellStyle name="Note 6 7 2 2 3" xfId="8192" xr:uid="{00000000-0005-0000-0000-00009DBA0000}"/>
    <cellStyle name="Note 6 7 2 2 3 2" xfId="25627" xr:uid="{00000000-0005-0000-0000-00009EBA0000}"/>
    <cellStyle name="Note 6 7 2 2 3 3" xfId="40080" xr:uid="{00000000-0005-0000-0000-00009FBA0000}"/>
    <cellStyle name="Note 6 7 2 2 4" xfId="10633" xr:uid="{00000000-0005-0000-0000-0000A0BA0000}"/>
    <cellStyle name="Note 6 7 2 2 4 2" xfId="28068" xr:uid="{00000000-0005-0000-0000-0000A1BA0000}"/>
    <cellStyle name="Note 6 7 2 2 4 3" xfId="42521" xr:uid="{00000000-0005-0000-0000-0000A2BA0000}"/>
    <cellStyle name="Note 6 7 2 2 5" xfId="13053" xr:uid="{00000000-0005-0000-0000-0000A3BA0000}"/>
    <cellStyle name="Note 6 7 2 2 5 2" xfId="30488" xr:uid="{00000000-0005-0000-0000-0000A4BA0000}"/>
    <cellStyle name="Note 6 7 2 2 5 3" xfId="44941" xr:uid="{00000000-0005-0000-0000-0000A5BA0000}"/>
    <cellStyle name="Note 6 7 2 2 6" xfId="20060" xr:uid="{00000000-0005-0000-0000-0000A6BA0000}"/>
    <cellStyle name="Note 6 7 2 3" xfId="3220" xr:uid="{00000000-0005-0000-0000-0000A7BA0000}"/>
    <cellStyle name="Note 6 7 2 3 2" xfId="5731" xr:uid="{00000000-0005-0000-0000-0000A8BA0000}"/>
    <cellStyle name="Note 6 7 2 3 2 2" xfId="14924" xr:uid="{00000000-0005-0000-0000-0000A9BA0000}"/>
    <cellStyle name="Note 6 7 2 3 2 2 2" xfId="32359" xr:uid="{00000000-0005-0000-0000-0000AABA0000}"/>
    <cellStyle name="Note 6 7 2 3 2 2 3" xfId="46812" xr:uid="{00000000-0005-0000-0000-0000ABBA0000}"/>
    <cellStyle name="Note 6 7 2 3 2 3" xfId="17385" xr:uid="{00000000-0005-0000-0000-0000ACBA0000}"/>
    <cellStyle name="Note 6 7 2 3 2 3 2" xfId="34820" xr:uid="{00000000-0005-0000-0000-0000ADBA0000}"/>
    <cellStyle name="Note 6 7 2 3 2 3 3" xfId="49273" xr:uid="{00000000-0005-0000-0000-0000AEBA0000}"/>
    <cellStyle name="Note 6 7 2 3 2 4" xfId="23167" xr:uid="{00000000-0005-0000-0000-0000AFBA0000}"/>
    <cellStyle name="Note 6 7 2 3 2 5" xfId="37620" xr:uid="{00000000-0005-0000-0000-0000B0BA0000}"/>
    <cellStyle name="Note 6 7 2 3 3" xfId="8193" xr:uid="{00000000-0005-0000-0000-0000B1BA0000}"/>
    <cellStyle name="Note 6 7 2 3 3 2" xfId="25628" xr:uid="{00000000-0005-0000-0000-0000B2BA0000}"/>
    <cellStyle name="Note 6 7 2 3 3 3" xfId="40081" xr:uid="{00000000-0005-0000-0000-0000B3BA0000}"/>
    <cellStyle name="Note 6 7 2 3 4" xfId="10634" xr:uid="{00000000-0005-0000-0000-0000B4BA0000}"/>
    <cellStyle name="Note 6 7 2 3 4 2" xfId="28069" xr:uid="{00000000-0005-0000-0000-0000B5BA0000}"/>
    <cellStyle name="Note 6 7 2 3 4 3" xfId="42522" xr:uid="{00000000-0005-0000-0000-0000B6BA0000}"/>
    <cellStyle name="Note 6 7 2 3 5" xfId="13054" xr:uid="{00000000-0005-0000-0000-0000B7BA0000}"/>
    <cellStyle name="Note 6 7 2 3 5 2" xfId="30489" xr:uid="{00000000-0005-0000-0000-0000B8BA0000}"/>
    <cellStyle name="Note 6 7 2 3 5 3" xfId="44942" xr:uid="{00000000-0005-0000-0000-0000B9BA0000}"/>
    <cellStyle name="Note 6 7 2 3 6" xfId="20061" xr:uid="{00000000-0005-0000-0000-0000BABA0000}"/>
    <cellStyle name="Note 6 7 2 4" xfId="3221" xr:uid="{00000000-0005-0000-0000-0000BBBA0000}"/>
    <cellStyle name="Note 6 7 2 4 2" xfId="5732" xr:uid="{00000000-0005-0000-0000-0000BCBA0000}"/>
    <cellStyle name="Note 6 7 2 4 2 2" xfId="23168" xr:uid="{00000000-0005-0000-0000-0000BDBA0000}"/>
    <cellStyle name="Note 6 7 2 4 2 3" xfId="37621" xr:uid="{00000000-0005-0000-0000-0000BEBA0000}"/>
    <cellStyle name="Note 6 7 2 4 3" xfId="8194" xr:uid="{00000000-0005-0000-0000-0000BFBA0000}"/>
    <cellStyle name="Note 6 7 2 4 3 2" xfId="25629" xr:uid="{00000000-0005-0000-0000-0000C0BA0000}"/>
    <cellStyle name="Note 6 7 2 4 3 3" xfId="40082" xr:uid="{00000000-0005-0000-0000-0000C1BA0000}"/>
    <cellStyle name="Note 6 7 2 4 4" xfId="10635" xr:uid="{00000000-0005-0000-0000-0000C2BA0000}"/>
    <cellStyle name="Note 6 7 2 4 4 2" xfId="28070" xr:uid="{00000000-0005-0000-0000-0000C3BA0000}"/>
    <cellStyle name="Note 6 7 2 4 4 3" xfId="42523" xr:uid="{00000000-0005-0000-0000-0000C4BA0000}"/>
    <cellStyle name="Note 6 7 2 4 5" xfId="13055" xr:uid="{00000000-0005-0000-0000-0000C5BA0000}"/>
    <cellStyle name="Note 6 7 2 4 5 2" xfId="30490" xr:uid="{00000000-0005-0000-0000-0000C6BA0000}"/>
    <cellStyle name="Note 6 7 2 4 5 3" xfId="44943" xr:uid="{00000000-0005-0000-0000-0000C7BA0000}"/>
    <cellStyle name="Note 6 7 2 4 6" xfId="15575" xr:uid="{00000000-0005-0000-0000-0000C8BA0000}"/>
    <cellStyle name="Note 6 7 2 4 6 2" xfId="33010" xr:uid="{00000000-0005-0000-0000-0000C9BA0000}"/>
    <cellStyle name="Note 6 7 2 4 6 3" xfId="47463" xr:uid="{00000000-0005-0000-0000-0000CABA0000}"/>
    <cellStyle name="Note 6 7 2 4 7" xfId="20062" xr:uid="{00000000-0005-0000-0000-0000CBBA0000}"/>
    <cellStyle name="Note 6 7 2 4 8" xfId="20737" xr:uid="{00000000-0005-0000-0000-0000CCBA0000}"/>
    <cellStyle name="Note 6 7 2 5" xfId="5729" xr:uid="{00000000-0005-0000-0000-0000CDBA0000}"/>
    <cellStyle name="Note 6 7 2 5 2" xfId="14922" xr:uid="{00000000-0005-0000-0000-0000CEBA0000}"/>
    <cellStyle name="Note 6 7 2 5 2 2" xfId="32357" xr:uid="{00000000-0005-0000-0000-0000CFBA0000}"/>
    <cellStyle name="Note 6 7 2 5 2 3" xfId="46810" xr:uid="{00000000-0005-0000-0000-0000D0BA0000}"/>
    <cellStyle name="Note 6 7 2 5 3" xfId="17383" xr:uid="{00000000-0005-0000-0000-0000D1BA0000}"/>
    <cellStyle name="Note 6 7 2 5 3 2" xfId="34818" xr:uid="{00000000-0005-0000-0000-0000D2BA0000}"/>
    <cellStyle name="Note 6 7 2 5 3 3" xfId="49271" xr:uid="{00000000-0005-0000-0000-0000D3BA0000}"/>
    <cellStyle name="Note 6 7 2 5 4" xfId="23165" xr:uid="{00000000-0005-0000-0000-0000D4BA0000}"/>
    <cellStyle name="Note 6 7 2 5 5" xfId="37618" xr:uid="{00000000-0005-0000-0000-0000D5BA0000}"/>
    <cellStyle name="Note 6 7 2 6" xfId="8191" xr:uid="{00000000-0005-0000-0000-0000D6BA0000}"/>
    <cellStyle name="Note 6 7 2 6 2" xfId="25626" xr:uid="{00000000-0005-0000-0000-0000D7BA0000}"/>
    <cellStyle name="Note 6 7 2 6 3" xfId="40079" xr:uid="{00000000-0005-0000-0000-0000D8BA0000}"/>
    <cellStyle name="Note 6 7 2 7" xfId="10632" xr:uid="{00000000-0005-0000-0000-0000D9BA0000}"/>
    <cellStyle name="Note 6 7 2 7 2" xfId="28067" xr:uid="{00000000-0005-0000-0000-0000DABA0000}"/>
    <cellStyle name="Note 6 7 2 7 3" xfId="42520" xr:uid="{00000000-0005-0000-0000-0000DBBA0000}"/>
    <cellStyle name="Note 6 7 2 8" xfId="13052" xr:uid="{00000000-0005-0000-0000-0000DCBA0000}"/>
    <cellStyle name="Note 6 7 2 8 2" xfId="30487" xr:uid="{00000000-0005-0000-0000-0000DDBA0000}"/>
    <cellStyle name="Note 6 7 2 8 3" xfId="44940" xr:uid="{00000000-0005-0000-0000-0000DEBA0000}"/>
    <cellStyle name="Note 6 7 2 9" xfId="20059" xr:uid="{00000000-0005-0000-0000-0000DFBA0000}"/>
    <cellStyle name="Note 6 7 3" xfId="3222" xr:uid="{00000000-0005-0000-0000-0000E0BA0000}"/>
    <cellStyle name="Note 6 7 3 2" xfId="3223" xr:uid="{00000000-0005-0000-0000-0000E1BA0000}"/>
    <cellStyle name="Note 6 7 3 2 2" xfId="5734" xr:uid="{00000000-0005-0000-0000-0000E2BA0000}"/>
    <cellStyle name="Note 6 7 3 2 2 2" xfId="14926" xr:uid="{00000000-0005-0000-0000-0000E3BA0000}"/>
    <cellStyle name="Note 6 7 3 2 2 2 2" xfId="32361" xr:uid="{00000000-0005-0000-0000-0000E4BA0000}"/>
    <cellStyle name="Note 6 7 3 2 2 2 3" xfId="46814" xr:uid="{00000000-0005-0000-0000-0000E5BA0000}"/>
    <cellStyle name="Note 6 7 3 2 2 3" xfId="17387" xr:uid="{00000000-0005-0000-0000-0000E6BA0000}"/>
    <cellStyle name="Note 6 7 3 2 2 3 2" xfId="34822" xr:uid="{00000000-0005-0000-0000-0000E7BA0000}"/>
    <cellStyle name="Note 6 7 3 2 2 3 3" xfId="49275" xr:uid="{00000000-0005-0000-0000-0000E8BA0000}"/>
    <cellStyle name="Note 6 7 3 2 2 4" xfId="23170" xr:uid="{00000000-0005-0000-0000-0000E9BA0000}"/>
    <cellStyle name="Note 6 7 3 2 2 5" xfId="37623" xr:uid="{00000000-0005-0000-0000-0000EABA0000}"/>
    <cellStyle name="Note 6 7 3 2 3" xfId="8196" xr:uid="{00000000-0005-0000-0000-0000EBBA0000}"/>
    <cellStyle name="Note 6 7 3 2 3 2" xfId="25631" xr:uid="{00000000-0005-0000-0000-0000ECBA0000}"/>
    <cellStyle name="Note 6 7 3 2 3 3" xfId="40084" xr:uid="{00000000-0005-0000-0000-0000EDBA0000}"/>
    <cellStyle name="Note 6 7 3 2 4" xfId="10637" xr:uid="{00000000-0005-0000-0000-0000EEBA0000}"/>
    <cellStyle name="Note 6 7 3 2 4 2" xfId="28072" xr:uid="{00000000-0005-0000-0000-0000EFBA0000}"/>
    <cellStyle name="Note 6 7 3 2 4 3" xfId="42525" xr:uid="{00000000-0005-0000-0000-0000F0BA0000}"/>
    <cellStyle name="Note 6 7 3 2 5" xfId="13057" xr:uid="{00000000-0005-0000-0000-0000F1BA0000}"/>
    <cellStyle name="Note 6 7 3 2 5 2" xfId="30492" xr:uid="{00000000-0005-0000-0000-0000F2BA0000}"/>
    <cellStyle name="Note 6 7 3 2 5 3" xfId="44945" xr:uid="{00000000-0005-0000-0000-0000F3BA0000}"/>
    <cellStyle name="Note 6 7 3 2 6" xfId="20064" xr:uid="{00000000-0005-0000-0000-0000F4BA0000}"/>
    <cellStyle name="Note 6 7 3 3" xfId="3224" xr:uid="{00000000-0005-0000-0000-0000F5BA0000}"/>
    <cellStyle name="Note 6 7 3 3 2" xfId="5735" xr:uid="{00000000-0005-0000-0000-0000F6BA0000}"/>
    <cellStyle name="Note 6 7 3 3 2 2" xfId="14927" xr:uid="{00000000-0005-0000-0000-0000F7BA0000}"/>
    <cellStyle name="Note 6 7 3 3 2 2 2" xfId="32362" xr:uid="{00000000-0005-0000-0000-0000F8BA0000}"/>
    <cellStyle name="Note 6 7 3 3 2 2 3" xfId="46815" xr:uid="{00000000-0005-0000-0000-0000F9BA0000}"/>
    <cellStyle name="Note 6 7 3 3 2 3" xfId="17388" xr:uid="{00000000-0005-0000-0000-0000FABA0000}"/>
    <cellStyle name="Note 6 7 3 3 2 3 2" xfId="34823" xr:uid="{00000000-0005-0000-0000-0000FBBA0000}"/>
    <cellStyle name="Note 6 7 3 3 2 3 3" xfId="49276" xr:uid="{00000000-0005-0000-0000-0000FCBA0000}"/>
    <cellStyle name="Note 6 7 3 3 2 4" xfId="23171" xr:uid="{00000000-0005-0000-0000-0000FDBA0000}"/>
    <cellStyle name="Note 6 7 3 3 2 5" xfId="37624" xr:uid="{00000000-0005-0000-0000-0000FEBA0000}"/>
    <cellStyle name="Note 6 7 3 3 3" xfId="8197" xr:uid="{00000000-0005-0000-0000-0000FFBA0000}"/>
    <cellStyle name="Note 6 7 3 3 3 2" xfId="25632" xr:uid="{00000000-0005-0000-0000-000000BB0000}"/>
    <cellStyle name="Note 6 7 3 3 3 3" xfId="40085" xr:uid="{00000000-0005-0000-0000-000001BB0000}"/>
    <cellStyle name="Note 6 7 3 3 4" xfId="10638" xr:uid="{00000000-0005-0000-0000-000002BB0000}"/>
    <cellStyle name="Note 6 7 3 3 4 2" xfId="28073" xr:uid="{00000000-0005-0000-0000-000003BB0000}"/>
    <cellStyle name="Note 6 7 3 3 4 3" xfId="42526" xr:uid="{00000000-0005-0000-0000-000004BB0000}"/>
    <cellStyle name="Note 6 7 3 3 5" xfId="13058" xr:uid="{00000000-0005-0000-0000-000005BB0000}"/>
    <cellStyle name="Note 6 7 3 3 5 2" xfId="30493" xr:uid="{00000000-0005-0000-0000-000006BB0000}"/>
    <cellStyle name="Note 6 7 3 3 5 3" xfId="44946" xr:uid="{00000000-0005-0000-0000-000007BB0000}"/>
    <cellStyle name="Note 6 7 3 3 6" xfId="20065" xr:uid="{00000000-0005-0000-0000-000008BB0000}"/>
    <cellStyle name="Note 6 7 3 4" xfId="3225" xr:uid="{00000000-0005-0000-0000-000009BB0000}"/>
    <cellStyle name="Note 6 7 3 4 2" xfId="5736" xr:uid="{00000000-0005-0000-0000-00000ABB0000}"/>
    <cellStyle name="Note 6 7 3 4 2 2" xfId="23172" xr:uid="{00000000-0005-0000-0000-00000BBB0000}"/>
    <cellStyle name="Note 6 7 3 4 2 3" xfId="37625" xr:uid="{00000000-0005-0000-0000-00000CBB0000}"/>
    <cellStyle name="Note 6 7 3 4 3" xfId="8198" xr:uid="{00000000-0005-0000-0000-00000DBB0000}"/>
    <cellStyle name="Note 6 7 3 4 3 2" xfId="25633" xr:uid="{00000000-0005-0000-0000-00000EBB0000}"/>
    <cellStyle name="Note 6 7 3 4 3 3" xfId="40086" xr:uid="{00000000-0005-0000-0000-00000FBB0000}"/>
    <cellStyle name="Note 6 7 3 4 4" xfId="10639" xr:uid="{00000000-0005-0000-0000-000010BB0000}"/>
    <cellStyle name="Note 6 7 3 4 4 2" xfId="28074" xr:uid="{00000000-0005-0000-0000-000011BB0000}"/>
    <cellStyle name="Note 6 7 3 4 4 3" xfId="42527" xr:uid="{00000000-0005-0000-0000-000012BB0000}"/>
    <cellStyle name="Note 6 7 3 4 5" xfId="13059" xr:uid="{00000000-0005-0000-0000-000013BB0000}"/>
    <cellStyle name="Note 6 7 3 4 5 2" xfId="30494" xr:uid="{00000000-0005-0000-0000-000014BB0000}"/>
    <cellStyle name="Note 6 7 3 4 5 3" xfId="44947" xr:uid="{00000000-0005-0000-0000-000015BB0000}"/>
    <cellStyle name="Note 6 7 3 4 6" xfId="15576" xr:uid="{00000000-0005-0000-0000-000016BB0000}"/>
    <cellStyle name="Note 6 7 3 4 6 2" xfId="33011" xr:uid="{00000000-0005-0000-0000-000017BB0000}"/>
    <cellStyle name="Note 6 7 3 4 6 3" xfId="47464" xr:uid="{00000000-0005-0000-0000-000018BB0000}"/>
    <cellStyle name="Note 6 7 3 4 7" xfId="20066" xr:uid="{00000000-0005-0000-0000-000019BB0000}"/>
    <cellStyle name="Note 6 7 3 4 8" xfId="20738" xr:uid="{00000000-0005-0000-0000-00001ABB0000}"/>
    <cellStyle name="Note 6 7 3 5" xfId="5733" xr:uid="{00000000-0005-0000-0000-00001BBB0000}"/>
    <cellStyle name="Note 6 7 3 5 2" xfId="14925" xr:uid="{00000000-0005-0000-0000-00001CBB0000}"/>
    <cellStyle name="Note 6 7 3 5 2 2" xfId="32360" xr:uid="{00000000-0005-0000-0000-00001DBB0000}"/>
    <cellStyle name="Note 6 7 3 5 2 3" xfId="46813" xr:uid="{00000000-0005-0000-0000-00001EBB0000}"/>
    <cellStyle name="Note 6 7 3 5 3" xfId="17386" xr:uid="{00000000-0005-0000-0000-00001FBB0000}"/>
    <cellStyle name="Note 6 7 3 5 3 2" xfId="34821" xr:uid="{00000000-0005-0000-0000-000020BB0000}"/>
    <cellStyle name="Note 6 7 3 5 3 3" xfId="49274" xr:uid="{00000000-0005-0000-0000-000021BB0000}"/>
    <cellStyle name="Note 6 7 3 5 4" xfId="23169" xr:uid="{00000000-0005-0000-0000-000022BB0000}"/>
    <cellStyle name="Note 6 7 3 5 5" xfId="37622" xr:uid="{00000000-0005-0000-0000-000023BB0000}"/>
    <cellStyle name="Note 6 7 3 6" xfId="8195" xr:uid="{00000000-0005-0000-0000-000024BB0000}"/>
    <cellStyle name="Note 6 7 3 6 2" xfId="25630" xr:uid="{00000000-0005-0000-0000-000025BB0000}"/>
    <cellStyle name="Note 6 7 3 6 3" xfId="40083" xr:uid="{00000000-0005-0000-0000-000026BB0000}"/>
    <cellStyle name="Note 6 7 3 7" xfId="10636" xr:uid="{00000000-0005-0000-0000-000027BB0000}"/>
    <cellStyle name="Note 6 7 3 7 2" xfId="28071" xr:uid="{00000000-0005-0000-0000-000028BB0000}"/>
    <cellStyle name="Note 6 7 3 7 3" xfId="42524" xr:uid="{00000000-0005-0000-0000-000029BB0000}"/>
    <cellStyle name="Note 6 7 3 8" xfId="13056" xr:uid="{00000000-0005-0000-0000-00002ABB0000}"/>
    <cellStyle name="Note 6 7 3 8 2" xfId="30491" xr:uid="{00000000-0005-0000-0000-00002BBB0000}"/>
    <cellStyle name="Note 6 7 3 8 3" xfId="44944" xr:uid="{00000000-0005-0000-0000-00002CBB0000}"/>
    <cellStyle name="Note 6 7 3 9" xfId="20063" xr:uid="{00000000-0005-0000-0000-00002DBB0000}"/>
    <cellStyle name="Note 6 7 4" xfId="3226" xr:uid="{00000000-0005-0000-0000-00002EBB0000}"/>
    <cellStyle name="Note 6 7 4 2" xfId="3227" xr:uid="{00000000-0005-0000-0000-00002FBB0000}"/>
    <cellStyle name="Note 6 7 4 2 2" xfId="5738" xr:uid="{00000000-0005-0000-0000-000030BB0000}"/>
    <cellStyle name="Note 6 7 4 2 2 2" xfId="14929" xr:uid="{00000000-0005-0000-0000-000031BB0000}"/>
    <cellStyle name="Note 6 7 4 2 2 2 2" xfId="32364" xr:uid="{00000000-0005-0000-0000-000032BB0000}"/>
    <cellStyle name="Note 6 7 4 2 2 2 3" xfId="46817" xr:uid="{00000000-0005-0000-0000-000033BB0000}"/>
    <cellStyle name="Note 6 7 4 2 2 3" xfId="17390" xr:uid="{00000000-0005-0000-0000-000034BB0000}"/>
    <cellStyle name="Note 6 7 4 2 2 3 2" xfId="34825" xr:uid="{00000000-0005-0000-0000-000035BB0000}"/>
    <cellStyle name="Note 6 7 4 2 2 3 3" xfId="49278" xr:uid="{00000000-0005-0000-0000-000036BB0000}"/>
    <cellStyle name="Note 6 7 4 2 2 4" xfId="23174" xr:uid="{00000000-0005-0000-0000-000037BB0000}"/>
    <cellStyle name="Note 6 7 4 2 2 5" xfId="37627" xr:uid="{00000000-0005-0000-0000-000038BB0000}"/>
    <cellStyle name="Note 6 7 4 2 3" xfId="8200" xr:uid="{00000000-0005-0000-0000-000039BB0000}"/>
    <cellStyle name="Note 6 7 4 2 3 2" xfId="25635" xr:uid="{00000000-0005-0000-0000-00003ABB0000}"/>
    <cellStyle name="Note 6 7 4 2 3 3" xfId="40088" xr:uid="{00000000-0005-0000-0000-00003BBB0000}"/>
    <cellStyle name="Note 6 7 4 2 4" xfId="10641" xr:uid="{00000000-0005-0000-0000-00003CBB0000}"/>
    <cellStyle name="Note 6 7 4 2 4 2" xfId="28076" xr:uid="{00000000-0005-0000-0000-00003DBB0000}"/>
    <cellStyle name="Note 6 7 4 2 4 3" xfId="42529" xr:uid="{00000000-0005-0000-0000-00003EBB0000}"/>
    <cellStyle name="Note 6 7 4 2 5" xfId="13061" xr:uid="{00000000-0005-0000-0000-00003FBB0000}"/>
    <cellStyle name="Note 6 7 4 2 5 2" xfId="30496" xr:uid="{00000000-0005-0000-0000-000040BB0000}"/>
    <cellStyle name="Note 6 7 4 2 5 3" xfId="44949" xr:uid="{00000000-0005-0000-0000-000041BB0000}"/>
    <cellStyle name="Note 6 7 4 2 6" xfId="20068" xr:uid="{00000000-0005-0000-0000-000042BB0000}"/>
    <cellStyle name="Note 6 7 4 3" xfId="3228" xr:uid="{00000000-0005-0000-0000-000043BB0000}"/>
    <cellStyle name="Note 6 7 4 3 2" xfId="5739" xr:uid="{00000000-0005-0000-0000-000044BB0000}"/>
    <cellStyle name="Note 6 7 4 3 2 2" xfId="14930" xr:uid="{00000000-0005-0000-0000-000045BB0000}"/>
    <cellStyle name="Note 6 7 4 3 2 2 2" xfId="32365" xr:uid="{00000000-0005-0000-0000-000046BB0000}"/>
    <cellStyle name="Note 6 7 4 3 2 2 3" xfId="46818" xr:uid="{00000000-0005-0000-0000-000047BB0000}"/>
    <cellStyle name="Note 6 7 4 3 2 3" xfId="17391" xr:uid="{00000000-0005-0000-0000-000048BB0000}"/>
    <cellStyle name="Note 6 7 4 3 2 3 2" xfId="34826" xr:uid="{00000000-0005-0000-0000-000049BB0000}"/>
    <cellStyle name="Note 6 7 4 3 2 3 3" xfId="49279" xr:uid="{00000000-0005-0000-0000-00004ABB0000}"/>
    <cellStyle name="Note 6 7 4 3 2 4" xfId="23175" xr:uid="{00000000-0005-0000-0000-00004BBB0000}"/>
    <cellStyle name="Note 6 7 4 3 2 5" xfId="37628" xr:uid="{00000000-0005-0000-0000-00004CBB0000}"/>
    <cellStyle name="Note 6 7 4 3 3" xfId="8201" xr:uid="{00000000-0005-0000-0000-00004DBB0000}"/>
    <cellStyle name="Note 6 7 4 3 3 2" xfId="25636" xr:uid="{00000000-0005-0000-0000-00004EBB0000}"/>
    <cellStyle name="Note 6 7 4 3 3 3" xfId="40089" xr:uid="{00000000-0005-0000-0000-00004FBB0000}"/>
    <cellStyle name="Note 6 7 4 3 4" xfId="10642" xr:uid="{00000000-0005-0000-0000-000050BB0000}"/>
    <cellStyle name="Note 6 7 4 3 4 2" xfId="28077" xr:uid="{00000000-0005-0000-0000-000051BB0000}"/>
    <cellStyle name="Note 6 7 4 3 4 3" xfId="42530" xr:uid="{00000000-0005-0000-0000-000052BB0000}"/>
    <cellStyle name="Note 6 7 4 3 5" xfId="13062" xr:uid="{00000000-0005-0000-0000-000053BB0000}"/>
    <cellStyle name="Note 6 7 4 3 5 2" xfId="30497" xr:uid="{00000000-0005-0000-0000-000054BB0000}"/>
    <cellStyle name="Note 6 7 4 3 5 3" xfId="44950" xr:uid="{00000000-0005-0000-0000-000055BB0000}"/>
    <cellStyle name="Note 6 7 4 3 6" xfId="20069" xr:uid="{00000000-0005-0000-0000-000056BB0000}"/>
    <cellStyle name="Note 6 7 4 4" xfId="3229" xr:uid="{00000000-0005-0000-0000-000057BB0000}"/>
    <cellStyle name="Note 6 7 4 4 2" xfId="5740" xr:uid="{00000000-0005-0000-0000-000058BB0000}"/>
    <cellStyle name="Note 6 7 4 4 2 2" xfId="23176" xr:uid="{00000000-0005-0000-0000-000059BB0000}"/>
    <cellStyle name="Note 6 7 4 4 2 3" xfId="37629" xr:uid="{00000000-0005-0000-0000-00005ABB0000}"/>
    <cellStyle name="Note 6 7 4 4 3" xfId="8202" xr:uid="{00000000-0005-0000-0000-00005BBB0000}"/>
    <cellStyle name="Note 6 7 4 4 3 2" xfId="25637" xr:uid="{00000000-0005-0000-0000-00005CBB0000}"/>
    <cellStyle name="Note 6 7 4 4 3 3" xfId="40090" xr:uid="{00000000-0005-0000-0000-00005DBB0000}"/>
    <cellStyle name="Note 6 7 4 4 4" xfId="10643" xr:uid="{00000000-0005-0000-0000-00005EBB0000}"/>
    <cellStyle name="Note 6 7 4 4 4 2" xfId="28078" xr:uid="{00000000-0005-0000-0000-00005FBB0000}"/>
    <cellStyle name="Note 6 7 4 4 4 3" xfId="42531" xr:uid="{00000000-0005-0000-0000-000060BB0000}"/>
    <cellStyle name="Note 6 7 4 4 5" xfId="13063" xr:uid="{00000000-0005-0000-0000-000061BB0000}"/>
    <cellStyle name="Note 6 7 4 4 5 2" xfId="30498" xr:uid="{00000000-0005-0000-0000-000062BB0000}"/>
    <cellStyle name="Note 6 7 4 4 5 3" xfId="44951" xr:uid="{00000000-0005-0000-0000-000063BB0000}"/>
    <cellStyle name="Note 6 7 4 4 6" xfId="15577" xr:uid="{00000000-0005-0000-0000-000064BB0000}"/>
    <cellStyle name="Note 6 7 4 4 6 2" xfId="33012" xr:uid="{00000000-0005-0000-0000-000065BB0000}"/>
    <cellStyle name="Note 6 7 4 4 6 3" xfId="47465" xr:uid="{00000000-0005-0000-0000-000066BB0000}"/>
    <cellStyle name="Note 6 7 4 4 7" xfId="20070" xr:uid="{00000000-0005-0000-0000-000067BB0000}"/>
    <cellStyle name="Note 6 7 4 4 8" xfId="20739" xr:uid="{00000000-0005-0000-0000-000068BB0000}"/>
    <cellStyle name="Note 6 7 4 5" xfId="5737" xr:uid="{00000000-0005-0000-0000-000069BB0000}"/>
    <cellStyle name="Note 6 7 4 5 2" xfId="14928" xr:uid="{00000000-0005-0000-0000-00006ABB0000}"/>
    <cellStyle name="Note 6 7 4 5 2 2" xfId="32363" xr:uid="{00000000-0005-0000-0000-00006BBB0000}"/>
    <cellStyle name="Note 6 7 4 5 2 3" xfId="46816" xr:uid="{00000000-0005-0000-0000-00006CBB0000}"/>
    <cellStyle name="Note 6 7 4 5 3" xfId="17389" xr:uid="{00000000-0005-0000-0000-00006DBB0000}"/>
    <cellStyle name="Note 6 7 4 5 3 2" xfId="34824" xr:uid="{00000000-0005-0000-0000-00006EBB0000}"/>
    <cellStyle name="Note 6 7 4 5 3 3" xfId="49277" xr:uid="{00000000-0005-0000-0000-00006FBB0000}"/>
    <cellStyle name="Note 6 7 4 5 4" xfId="23173" xr:uid="{00000000-0005-0000-0000-000070BB0000}"/>
    <cellStyle name="Note 6 7 4 5 5" xfId="37626" xr:uid="{00000000-0005-0000-0000-000071BB0000}"/>
    <cellStyle name="Note 6 7 4 6" xfId="8199" xr:uid="{00000000-0005-0000-0000-000072BB0000}"/>
    <cellStyle name="Note 6 7 4 6 2" xfId="25634" xr:uid="{00000000-0005-0000-0000-000073BB0000}"/>
    <cellStyle name="Note 6 7 4 6 3" xfId="40087" xr:uid="{00000000-0005-0000-0000-000074BB0000}"/>
    <cellStyle name="Note 6 7 4 7" xfId="10640" xr:uid="{00000000-0005-0000-0000-000075BB0000}"/>
    <cellStyle name="Note 6 7 4 7 2" xfId="28075" xr:uid="{00000000-0005-0000-0000-000076BB0000}"/>
    <cellStyle name="Note 6 7 4 7 3" xfId="42528" xr:uid="{00000000-0005-0000-0000-000077BB0000}"/>
    <cellStyle name="Note 6 7 4 8" xfId="13060" xr:uid="{00000000-0005-0000-0000-000078BB0000}"/>
    <cellStyle name="Note 6 7 4 8 2" xfId="30495" xr:uid="{00000000-0005-0000-0000-000079BB0000}"/>
    <cellStyle name="Note 6 7 4 8 3" xfId="44948" xr:uid="{00000000-0005-0000-0000-00007ABB0000}"/>
    <cellStyle name="Note 6 7 4 9" xfId="20067" xr:uid="{00000000-0005-0000-0000-00007BBB0000}"/>
    <cellStyle name="Note 6 7 5" xfId="3230" xr:uid="{00000000-0005-0000-0000-00007CBB0000}"/>
    <cellStyle name="Note 6 7 5 2" xfId="3231" xr:uid="{00000000-0005-0000-0000-00007DBB0000}"/>
    <cellStyle name="Note 6 7 5 2 2" xfId="5742" xr:uid="{00000000-0005-0000-0000-00007EBB0000}"/>
    <cellStyle name="Note 6 7 5 2 2 2" xfId="14932" xr:uid="{00000000-0005-0000-0000-00007FBB0000}"/>
    <cellStyle name="Note 6 7 5 2 2 2 2" xfId="32367" xr:uid="{00000000-0005-0000-0000-000080BB0000}"/>
    <cellStyle name="Note 6 7 5 2 2 2 3" xfId="46820" xr:uid="{00000000-0005-0000-0000-000081BB0000}"/>
    <cellStyle name="Note 6 7 5 2 2 3" xfId="17393" xr:uid="{00000000-0005-0000-0000-000082BB0000}"/>
    <cellStyle name="Note 6 7 5 2 2 3 2" xfId="34828" xr:uid="{00000000-0005-0000-0000-000083BB0000}"/>
    <cellStyle name="Note 6 7 5 2 2 3 3" xfId="49281" xr:uid="{00000000-0005-0000-0000-000084BB0000}"/>
    <cellStyle name="Note 6 7 5 2 2 4" xfId="23178" xr:uid="{00000000-0005-0000-0000-000085BB0000}"/>
    <cellStyle name="Note 6 7 5 2 2 5" xfId="37631" xr:uid="{00000000-0005-0000-0000-000086BB0000}"/>
    <cellStyle name="Note 6 7 5 2 3" xfId="8204" xr:uid="{00000000-0005-0000-0000-000087BB0000}"/>
    <cellStyle name="Note 6 7 5 2 3 2" xfId="25639" xr:uid="{00000000-0005-0000-0000-000088BB0000}"/>
    <cellStyle name="Note 6 7 5 2 3 3" xfId="40092" xr:uid="{00000000-0005-0000-0000-000089BB0000}"/>
    <cellStyle name="Note 6 7 5 2 4" xfId="10645" xr:uid="{00000000-0005-0000-0000-00008ABB0000}"/>
    <cellStyle name="Note 6 7 5 2 4 2" xfId="28080" xr:uid="{00000000-0005-0000-0000-00008BBB0000}"/>
    <cellStyle name="Note 6 7 5 2 4 3" xfId="42533" xr:uid="{00000000-0005-0000-0000-00008CBB0000}"/>
    <cellStyle name="Note 6 7 5 2 5" xfId="13065" xr:uid="{00000000-0005-0000-0000-00008DBB0000}"/>
    <cellStyle name="Note 6 7 5 2 5 2" xfId="30500" xr:uid="{00000000-0005-0000-0000-00008EBB0000}"/>
    <cellStyle name="Note 6 7 5 2 5 3" xfId="44953" xr:uid="{00000000-0005-0000-0000-00008FBB0000}"/>
    <cellStyle name="Note 6 7 5 2 6" xfId="20072" xr:uid="{00000000-0005-0000-0000-000090BB0000}"/>
    <cellStyle name="Note 6 7 5 3" xfId="3232" xr:uid="{00000000-0005-0000-0000-000091BB0000}"/>
    <cellStyle name="Note 6 7 5 3 2" xfId="5743" xr:uid="{00000000-0005-0000-0000-000092BB0000}"/>
    <cellStyle name="Note 6 7 5 3 2 2" xfId="14933" xr:uid="{00000000-0005-0000-0000-000093BB0000}"/>
    <cellStyle name="Note 6 7 5 3 2 2 2" xfId="32368" xr:uid="{00000000-0005-0000-0000-000094BB0000}"/>
    <cellStyle name="Note 6 7 5 3 2 2 3" xfId="46821" xr:uid="{00000000-0005-0000-0000-000095BB0000}"/>
    <cellStyle name="Note 6 7 5 3 2 3" xfId="17394" xr:uid="{00000000-0005-0000-0000-000096BB0000}"/>
    <cellStyle name="Note 6 7 5 3 2 3 2" xfId="34829" xr:uid="{00000000-0005-0000-0000-000097BB0000}"/>
    <cellStyle name="Note 6 7 5 3 2 3 3" xfId="49282" xr:uid="{00000000-0005-0000-0000-000098BB0000}"/>
    <cellStyle name="Note 6 7 5 3 2 4" xfId="23179" xr:uid="{00000000-0005-0000-0000-000099BB0000}"/>
    <cellStyle name="Note 6 7 5 3 2 5" xfId="37632" xr:uid="{00000000-0005-0000-0000-00009ABB0000}"/>
    <cellStyle name="Note 6 7 5 3 3" xfId="8205" xr:uid="{00000000-0005-0000-0000-00009BBB0000}"/>
    <cellStyle name="Note 6 7 5 3 3 2" xfId="25640" xr:uid="{00000000-0005-0000-0000-00009CBB0000}"/>
    <cellStyle name="Note 6 7 5 3 3 3" xfId="40093" xr:uid="{00000000-0005-0000-0000-00009DBB0000}"/>
    <cellStyle name="Note 6 7 5 3 4" xfId="10646" xr:uid="{00000000-0005-0000-0000-00009EBB0000}"/>
    <cellStyle name="Note 6 7 5 3 4 2" xfId="28081" xr:uid="{00000000-0005-0000-0000-00009FBB0000}"/>
    <cellStyle name="Note 6 7 5 3 4 3" xfId="42534" xr:uid="{00000000-0005-0000-0000-0000A0BB0000}"/>
    <cellStyle name="Note 6 7 5 3 5" xfId="13066" xr:uid="{00000000-0005-0000-0000-0000A1BB0000}"/>
    <cellStyle name="Note 6 7 5 3 5 2" xfId="30501" xr:uid="{00000000-0005-0000-0000-0000A2BB0000}"/>
    <cellStyle name="Note 6 7 5 3 5 3" xfId="44954" xr:uid="{00000000-0005-0000-0000-0000A3BB0000}"/>
    <cellStyle name="Note 6 7 5 3 6" xfId="20073" xr:uid="{00000000-0005-0000-0000-0000A4BB0000}"/>
    <cellStyle name="Note 6 7 5 4" xfId="3233" xr:uid="{00000000-0005-0000-0000-0000A5BB0000}"/>
    <cellStyle name="Note 6 7 5 4 2" xfId="5744" xr:uid="{00000000-0005-0000-0000-0000A6BB0000}"/>
    <cellStyle name="Note 6 7 5 4 2 2" xfId="23180" xr:uid="{00000000-0005-0000-0000-0000A7BB0000}"/>
    <cellStyle name="Note 6 7 5 4 2 3" xfId="37633" xr:uid="{00000000-0005-0000-0000-0000A8BB0000}"/>
    <cellStyle name="Note 6 7 5 4 3" xfId="8206" xr:uid="{00000000-0005-0000-0000-0000A9BB0000}"/>
    <cellStyle name="Note 6 7 5 4 3 2" xfId="25641" xr:uid="{00000000-0005-0000-0000-0000AABB0000}"/>
    <cellStyle name="Note 6 7 5 4 3 3" xfId="40094" xr:uid="{00000000-0005-0000-0000-0000ABBB0000}"/>
    <cellStyle name="Note 6 7 5 4 4" xfId="10647" xr:uid="{00000000-0005-0000-0000-0000ACBB0000}"/>
    <cellStyle name="Note 6 7 5 4 4 2" xfId="28082" xr:uid="{00000000-0005-0000-0000-0000ADBB0000}"/>
    <cellStyle name="Note 6 7 5 4 4 3" xfId="42535" xr:uid="{00000000-0005-0000-0000-0000AEBB0000}"/>
    <cellStyle name="Note 6 7 5 4 5" xfId="13067" xr:uid="{00000000-0005-0000-0000-0000AFBB0000}"/>
    <cellStyle name="Note 6 7 5 4 5 2" xfId="30502" xr:uid="{00000000-0005-0000-0000-0000B0BB0000}"/>
    <cellStyle name="Note 6 7 5 4 5 3" xfId="44955" xr:uid="{00000000-0005-0000-0000-0000B1BB0000}"/>
    <cellStyle name="Note 6 7 5 4 6" xfId="15578" xr:uid="{00000000-0005-0000-0000-0000B2BB0000}"/>
    <cellStyle name="Note 6 7 5 4 6 2" xfId="33013" xr:uid="{00000000-0005-0000-0000-0000B3BB0000}"/>
    <cellStyle name="Note 6 7 5 4 6 3" xfId="47466" xr:uid="{00000000-0005-0000-0000-0000B4BB0000}"/>
    <cellStyle name="Note 6 7 5 4 7" xfId="20074" xr:uid="{00000000-0005-0000-0000-0000B5BB0000}"/>
    <cellStyle name="Note 6 7 5 4 8" xfId="20740" xr:uid="{00000000-0005-0000-0000-0000B6BB0000}"/>
    <cellStyle name="Note 6 7 5 5" xfId="5741" xr:uid="{00000000-0005-0000-0000-0000B7BB0000}"/>
    <cellStyle name="Note 6 7 5 5 2" xfId="14931" xr:uid="{00000000-0005-0000-0000-0000B8BB0000}"/>
    <cellStyle name="Note 6 7 5 5 2 2" xfId="32366" xr:uid="{00000000-0005-0000-0000-0000B9BB0000}"/>
    <cellStyle name="Note 6 7 5 5 2 3" xfId="46819" xr:uid="{00000000-0005-0000-0000-0000BABB0000}"/>
    <cellStyle name="Note 6 7 5 5 3" xfId="17392" xr:uid="{00000000-0005-0000-0000-0000BBBB0000}"/>
    <cellStyle name="Note 6 7 5 5 3 2" xfId="34827" xr:uid="{00000000-0005-0000-0000-0000BCBB0000}"/>
    <cellStyle name="Note 6 7 5 5 3 3" xfId="49280" xr:uid="{00000000-0005-0000-0000-0000BDBB0000}"/>
    <cellStyle name="Note 6 7 5 5 4" xfId="23177" xr:uid="{00000000-0005-0000-0000-0000BEBB0000}"/>
    <cellStyle name="Note 6 7 5 5 5" xfId="37630" xr:uid="{00000000-0005-0000-0000-0000BFBB0000}"/>
    <cellStyle name="Note 6 7 5 6" xfId="8203" xr:uid="{00000000-0005-0000-0000-0000C0BB0000}"/>
    <cellStyle name="Note 6 7 5 6 2" xfId="25638" xr:uid="{00000000-0005-0000-0000-0000C1BB0000}"/>
    <cellStyle name="Note 6 7 5 6 3" xfId="40091" xr:uid="{00000000-0005-0000-0000-0000C2BB0000}"/>
    <cellStyle name="Note 6 7 5 7" xfId="10644" xr:uid="{00000000-0005-0000-0000-0000C3BB0000}"/>
    <cellStyle name="Note 6 7 5 7 2" xfId="28079" xr:uid="{00000000-0005-0000-0000-0000C4BB0000}"/>
    <cellStyle name="Note 6 7 5 7 3" xfId="42532" xr:uid="{00000000-0005-0000-0000-0000C5BB0000}"/>
    <cellStyle name="Note 6 7 5 8" xfId="13064" xr:uid="{00000000-0005-0000-0000-0000C6BB0000}"/>
    <cellStyle name="Note 6 7 5 8 2" xfId="30499" xr:uid="{00000000-0005-0000-0000-0000C7BB0000}"/>
    <cellStyle name="Note 6 7 5 8 3" xfId="44952" xr:uid="{00000000-0005-0000-0000-0000C8BB0000}"/>
    <cellStyle name="Note 6 7 5 9" xfId="20071" xr:uid="{00000000-0005-0000-0000-0000C9BB0000}"/>
    <cellStyle name="Note 6 7 6" xfId="3234" xr:uid="{00000000-0005-0000-0000-0000CABB0000}"/>
    <cellStyle name="Note 6 7 6 2" xfId="5745" xr:uid="{00000000-0005-0000-0000-0000CBBB0000}"/>
    <cellStyle name="Note 6 7 6 2 2" xfId="14934" xr:uid="{00000000-0005-0000-0000-0000CCBB0000}"/>
    <cellStyle name="Note 6 7 6 2 2 2" xfId="32369" xr:uid="{00000000-0005-0000-0000-0000CDBB0000}"/>
    <cellStyle name="Note 6 7 6 2 2 3" xfId="46822" xr:uid="{00000000-0005-0000-0000-0000CEBB0000}"/>
    <cellStyle name="Note 6 7 6 2 3" xfId="17395" xr:uid="{00000000-0005-0000-0000-0000CFBB0000}"/>
    <cellStyle name="Note 6 7 6 2 3 2" xfId="34830" xr:uid="{00000000-0005-0000-0000-0000D0BB0000}"/>
    <cellStyle name="Note 6 7 6 2 3 3" xfId="49283" xr:uid="{00000000-0005-0000-0000-0000D1BB0000}"/>
    <cellStyle name="Note 6 7 6 2 4" xfId="23181" xr:uid="{00000000-0005-0000-0000-0000D2BB0000}"/>
    <cellStyle name="Note 6 7 6 2 5" xfId="37634" xr:uid="{00000000-0005-0000-0000-0000D3BB0000}"/>
    <cellStyle name="Note 6 7 6 3" xfId="8207" xr:uid="{00000000-0005-0000-0000-0000D4BB0000}"/>
    <cellStyle name="Note 6 7 6 3 2" xfId="25642" xr:uid="{00000000-0005-0000-0000-0000D5BB0000}"/>
    <cellStyle name="Note 6 7 6 3 3" xfId="40095" xr:uid="{00000000-0005-0000-0000-0000D6BB0000}"/>
    <cellStyle name="Note 6 7 6 4" xfId="10648" xr:uid="{00000000-0005-0000-0000-0000D7BB0000}"/>
    <cellStyle name="Note 6 7 6 4 2" xfId="28083" xr:uid="{00000000-0005-0000-0000-0000D8BB0000}"/>
    <cellStyle name="Note 6 7 6 4 3" xfId="42536" xr:uid="{00000000-0005-0000-0000-0000D9BB0000}"/>
    <cellStyle name="Note 6 7 6 5" xfId="13068" xr:uid="{00000000-0005-0000-0000-0000DABB0000}"/>
    <cellStyle name="Note 6 7 6 5 2" xfId="30503" xr:uid="{00000000-0005-0000-0000-0000DBBB0000}"/>
    <cellStyle name="Note 6 7 6 5 3" xfId="44956" xr:uid="{00000000-0005-0000-0000-0000DCBB0000}"/>
    <cellStyle name="Note 6 7 6 6" xfId="20075" xr:uid="{00000000-0005-0000-0000-0000DDBB0000}"/>
    <cellStyle name="Note 6 7 7" xfId="3235" xr:uid="{00000000-0005-0000-0000-0000DEBB0000}"/>
    <cellStyle name="Note 6 7 7 2" xfId="5746" xr:uid="{00000000-0005-0000-0000-0000DFBB0000}"/>
    <cellStyle name="Note 6 7 7 2 2" xfId="14935" xr:uid="{00000000-0005-0000-0000-0000E0BB0000}"/>
    <cellStyle name="Note 6 7 7 2 2 2" xfId="32370" xr:uid="{00000000-0005-0000-0000-0000E1BB0000}"/>
    <cellStyle name="Note 6 7 7 2 2 3" xfId="46823" xr:uid="{00000000-0005-0000-0000-0000E2BB0000}"/>
    <cellStyle name="Note 6 7 7 2 3" xfId="17396" xr:uid="{00000000-0005-0000-0000-0000E3BB0000}"/>
    <cellStyle name="Note 6 7 7 2 3 2" xfId="34831" xr:uid="{00000000-0005-0000-0000-0000E4BB0000}"/>
    <cellStyle name="Note 6 7 7 2 3 3" xfId="49284" xr:uid="{00000000-0005-0000-0000-0000E5BB0000}"/>
    <cellStyle name="Note 6 7 7 2 4" xfId="23182" xr:uid="{00000000-0005-0000-0000-0000E6BB0000}"/>
    <cellStyle name="Note 6 7 7 2 5" xfId="37635" xr:uid="{00000000-0005-0000-0000-0000E7BB0000}"/>
    <cellStyle name="Note 6 7 7 3" xfId="8208" xr:uid="{00000000-0005-0000-0000-0000E8BB0000}"/>
    <cellStyle name="Note 6 7 7 3 2" xfId="25643" xr:uid="{00000000-0005-0000-0000-0000E9BB0000}"/>
    <cellStyle name="Note 6 7 7 3 3" xfId="40096" xr:uid="{00000000-0005-0000-0000-0000EABB0000}"/>
    <cellStyle name="Note 6 7 7 4" xfId="10649" xr:uid="{00000000-0005-0000-0000-0000EBBB0000}"/>
    <cellStyle name="Note 6 7 7 4 2" xfId="28084" xr:uid="{00000000-0005-0000-0000-0000ECBB0000}"/>
    <cellStyle name="Note 6 7 7 4 3" xfId="42537" xr:uid="{00000000-0005-0000-0000-0000EDBB0000}"/>
    <cellStyle name="Note 6 7 7 5" xfId="13069" xr:uid="{00000000-0005-0000-0000-0000EEBB0000}"/>
    <cellStyle name="Note 6 7 7 5 2" xfId="30504" xr:uid="{00000000-0005-0000-0000-0000EFBB0000}"/>
    <cellStyle name="Note 6 7 7 5 3" xfId="44957" xr:uid="{00000000-0005-0000-0000-0000F0BB0000}"/>
    <cellStyle name="Note 6 7 7 6" xfId="20076" xr:uid="{00000000-0005-0000-0000-0000F1BB0000}"/>
    <cellStyle name="Note 6 7 8" xfId="3236" xr:uid="{00000000-0005-0000-0000-0000F2BB0000}"/>
    <cellStyle name="Note 6 7 8 2" xfId="5747" xr:uid="{00000000-0005-0000-0000-0000F3BB0000}"/>
    <cellStyle name="Note 6 7 8 2 2" xfId="23183" xr:uid="{00000000-0005-0000-0000-0000F4BB0000}"/>
    <cellStyle name="Note 6 7 8 2 3" xfId="37636" xr:uid="{00000000-0005-0000-0000-0000F5BB0000}"/>
    <cellStyle name="Note 6 7 8 3" xfId="8209" xr:uid="{00000000-0005-0000-0000-0000F6BB0000}"/>
    <cellStyle name="Note 6 7 8 3 2" xfId="25644" xr:uid="{00000000-0005-0000-0000-0000F7BB0000}"/>
    <cellStyle name="Note 6 7 8 3 3" xfId="40097" xr:uid="{00000000-0005-0000-0000-0000F8BB0000}"/>
    <cellStyle name="Note 6 7 8 4" xfId="10650" xr:uid="{00000000-0005-0000-0000-0000F9BB0000}"/>
    <cellStyle name="Note 6 7 8 4 2" xfId="28085" xr:uid="{00000000-0005-0000-0000-0000FABB0000}"/>
    <cellStyle name="Note 6 7 8 4 3" xfId="42538" xr:uid="{00000000-0005-0000-0000-0000FBBB0000}"/>
    <cellStyle name="Note 6 7 8 5" xfId="13070" xr:uid="{00000000-0005-0000-0000-0000FCBB0000}"/>
    <cellStyle name="Note 6 7 8 5 2" xfId="30505" xr:uid="{00000000-0005-0000-0000-0000FDBB0000}"/>
    <cellStyle name="Note 6 7 8 5 3" xfId="44958" xr:uid="{00000000-0005-0000-0000-0000FEBB0000}"/>
    <cellStyle name="Note 6 7 8 6" xfId="15579" xr:uid="{00000000-0005-0000-0000-0000FFBB0000}"/>
    <cellStyle name="Note 6 7 8 6 2" xfId="33014" xr:uid="{00000000-0005-0000-0000-000000BC0000}"/>
    <cellStyle name="Note 6 7 8 6 3" xfId="47467" xr:uid="{00000000-0005-0000-0000-000001BC0000}"/>
    <cellStyle name="Note 6 7 8 7" xfId="20077" xr:uid="{00000000-0005-0000-0000-000002BC0000}"/>
    <cellStyle name="Note 6 7 8 8" xfId="20741" xr:uid="{00000000-0005-0000-0000-000003BC0000}"/>
    <cellStyle name="Note 6 7 9" xfId="5728" xr:uid="{00000000-0005-0000-0000-000004BC0000}"/>
    <cellStyle name="Note 6 7 9 2" xfId="14921" xr:uid="{00000000-0005-0000-0000-000005BC0000}"/>
    <cellStyle name="Note 6 7 9 2 2" xfId="32356" xr:uid="{00000000-0005-0000-0000-000006BC0000}"/>
    <cellStyle name="Note 6 7 9 2 3" xfId="46809" xr:uid="{00000000-0005-0000-0000-000007BC0000}"/>
    <cellStyle name="Note 6 7 9 3" xfId="17382" xr:uid="{00000000-0005-0000-0000-000008BC0000}"/>
    <cellStyle name="Note 6 7 9 3 2" xfId="34817" xr:uid="{00000000-0005-0000-0000-000009BC0000}"/>
    <cellStyle name="Note 6 7 9 3 3" xfId="49270" xr:uid="{00000000-0005-0000-0000-00000ABC0000}"/>
    <cellStyle name="Note 6 7 9 4" xfId="23164" xr:uid="{00000000-0005-0000-0000-00000BBC0000}"/>
    <cellStyle name="Note 6 7 9 5" xfId="37617" xr:uid="{00000000-0005-0000-0000-00000CBC0000}"/>
    <cellStyle name="Note 6 8" xfId="3237" xr:uid="{00000000-0005-0000-0000-00000DBC0000}"/>
    <cellStyle name="Note 6 8 10" xfId="8210" xr:uid="{00000000-0005-0000-0000-00000EBC0000}"/>
    <cellStyle name="Note 6 8 10 2" xfId="25645" xr:uid="{00000000-0005-0000-0000-00000FBC0000}"/>
    <cellStyle name="Note 6 8 10 3" xfId="40098" xr:uid="{00000000-0005-0000-0000-000010BC0000}"/>
    <cellStyle name="Note 6 8 11" xfId="10651" xr:uid="{00000000-0005-0000-0000-000011BC0000}"/>
    <cellStyle name="Note 6 8 11 2" xfId="28086" xr:uid="{00000000-0005-0000-0000-000012BC0000}"/>
    <cellStyle name="Note 6 8 11 3" xfId="42539" xr:uid="{00000000-0005-0000-0000-000013BC0000}"/>
    <cellStyle name="Note 6 8 12" xfId="13071" xr:uid="{00000000-0005-0000-0000-000014BC0000}"/>
    <cellStyle name="Note 6 8 12 2" xfId="30506" xr:uid="{00000000-0005-0000-0000-000015BC0000}"/>
    <cellStyle name="Note 6 8 12 3" xfId="44959" xr:uid="{00000000-0005-0000-0000-000016BC0000}"/>
    <cellStyle name="Note 6 8 13" xfId="20078" xr:uid="{00000000-0005-0000-0000-000017BC0000}"/>
    <cellStyle name="Note 6 8 2" xfId="3238" xr:uid="{00000000-0005-0000-0000-000018BC0000}"/>
    <cellStyle name="Note 6 8 2 2" xfId="3239" xr:uid="{00000000-0005-0000-0000-000019BC0000}"/>
    <cellStyle name="Note 6 8 2 2 2" xfId="5750" xr:uid="{00000000-0005-0000-0000-00001ABC0000}"/>
    <cellStyle name="Note 6 8 2 2 2 2" xfId="14938" xr:uid="{00000000-0005-0000-0000-00001BBC0000}"/>
    <cellStyle name="Note 6 8 2 2 2 2 2" xfId="32373" xr:uid="{00000000-0005-0000-0000-00001CBC0000}"/>
    <cellStyle name="Note 6 8 2 2 2 2 3" xfId="46826" xr:uid="{00000000-0005-0000-0000-00001DBC0000}"/>
    <cellStyle name="Note 6 8 2 2 2 3" xfId="17399" xr:uid="{00000000-0005-0000-0000-00001EBC0000}"/>
    <cellStyle name="Note 6 8 2 2 2 3 2" xfId="34834" xr:uid="{00000000-0005-0000-0000-00001FBC0000}"/>
    <cellStyle name="Note 6 8 2 2 2 3 3" xfId="49287" xr:uid="{00000000-0005-0000-0000-000020BC0000}"/>
    <cellStyle name="Note 6 8 2 2 2 4" xfId="23186" xr:uid="{00000000-0005-0000-0000-000021BC0000}"/>
    <cellStyle name="Note 6 8 2 2 2 5" xfId="37639" xr:uid="{00000000-0005-0000-0000-000022BC0000}"/>
    <cellStyle name="Note 6 8 2 2 3" xfId="8212" xr:uid="{00000000-0005-0000-0000-000023BC0000}"/>
    <cellStyle name="Note 6 8 2 2 3 2" xfId="25647" xr:uid="{00000000-0005-0000-0000-000024BC0000}"/>
    <cellStyle name="Note 6 8 2 2 3 3" xfId="40100" xr:uid="{00000000-0005-0000-0000-000025BC0000}"/>
    <cellStyle name="Note 6 8 2 2 4" xfId="10653" xr:uid="{00000000-0005-0000-0000-000026BC0000}"/>
    <cellStyle name="Note 6 8 2 2 4 2" xfId="28088" xr:uid="{00000000-0005-0000-0000-000027BC0000}"/>
    <cellStyle name="Note 6 8 2 2 4 3" xfId="42541" xr:uid="{00000000-0005-0000-0000-000028BC0000}"/>
    <cellStyle name="Note 6 8 2 2 5" xfId="13073" xr:uid="{00000000-0005-0000-0000-000029BC0000}"/>
    <cellStyle name="Note 6 8 2 2 5 2" xfId="30508" xr:uid="{00000000-0005-0000-0000-00002ABC0000}"/>
    <cellStyle name="Note 6 8 2 2 5 3" xfId="44961" xr:uid="{00000000-0005-0000-0000-00002BBC0000}"/>
    <cellStyle name="Note 6 8 2 2 6" xfId="20080" xr:uid="{00000000-0005-0000-0000-00002CBC0000}"/>
    <cellStyle name="Note 6 8 2 3" xfId="3240" xr:uid="{00000000-0005-0000-0000-00002DBC0000}"/>
    <cellStyle name="Note 6 8 2 3 2" xfId="5751" xr:uid="{00000000-0005-0000-0000-00002EBC0000}"/>
    <cellStyle name="Note 6 8 2 3 2 2" xfId="14939" xr:uid="{00000000-0005-0000-0000-00002FBC0000}"/>
    <cellStyle name="Note 6 8 2 3 2 2 2" xfId="32374" xr:uid="{00000000-0005-0000-0000-000030BC0000}"/>
    <cellStyle name="Note 6 8 2 3 2 2 3" xfId="46827" xr:uid="{00000000-0005-0000-0000-000031BC0000}"/>
    <cellStyle name="Note 6 8 2 3 2 3" xfId="17400" xr:uid="{00000000-0005-0000-0000-000032BC0000}"/>
    <cellStyle name="Note 6 8 2 3 2 3 2" xfId="34835" xr:uid="{00000000-0005-0000-0000-000033BC0000}"/>
    <cellStyle name="Note 6 8 2 3 2 3 3" xfId="49288" xr:uid="{00000000-0005-0000-0000-000034BC0000}"/>
    <cellStyle name="Note 6 8 2 3 2 4" xfId="23187" xr:uid="{00000000-0005-0000-0000-000035BC0000}"/>
    <cellStyle name="Note 6 8 2 3 2 5" xfId="37640" xr:uid="{00000000-0005-0000-0000-000036BC0000}"/>
    <cellStyle name="Note 6 8 2 3 3" xfId="8213" xr:uid="{00000000-0005-0000-0000-000037BC0000}"/>
    <cellStyle name="Note 6 8 2 3 3 2" xfId="25648" xr:uid="{00000000-0005-0000-0000-000038BC0000}"/>
    <cellStyle name="Note 6 8 2 3 3 3" xfId="40101" xr:uid="{00000000-0005-0000-0000-000039BC0000}"/>
    <cellStyle name="Note 6 8 2 3 4" xfId="10654" xr:uid="{00000000-0005-0000-0000-00003ABC0000}"/>
    <cellStyle name="Note 6 8 2 3 4 2" xfId="28089" xr:uid="{00000000-0005-0000-0000-00003BBC0000}"/>
    <cellStyle name="Note 6 8 2 3 4 3" xfId="42542" xr:uid="{00000000-0005-0000-0000-00003CBC0000}"/>
    <cellStyle name="Note 6 8 2 3 5" xfId="13074" xr:uid="{00000000-0005-0000-0000-00003DBC0000}"/>
    <cellStyle name="Note 6 8 2 3 5 2" xfId="30509" xr:uid="{00000000-0005-0000-0000-00003EBC0000}"/>
    <cellStyle name="Note 6 8 2 3 5 3" xfId="44962" xr:uid="{00000000-0005-0000-0000-00003FBC0000}"/>
    <cellStyle name="Note 6 8 2 3 6" xfId="20081" xr:uid="{00000000-0005-0000-0000-000040BC0000}"/>
    <cellStyle name="Note 6 8 2 4" xfId="3241" xr:uid="{00000000-0005-0000-0000-000041BC0000}"/>
    <cellStyle name="Note 6 8 2 4 2" xfId="5752" xr:uid="{00000000-0005-0000-0000-000042BC0000}"/>
    <cellStyle name="Note 6 8 2 4 2 2" xfId="23188" xr:uid="{00000000-0005-0000-0000-000043BC0000}"/>
    <cellStyle name="Note 6 8 2 4 2 3" xfId="37641" xr:uid="{00000000-0005-0000-0000-000044BC0000}"/>
    <cellStyle name="Note 6 8 2 4 3" xfId="8214" xr:uid="{00000000-0005-0000-0000-000045BC0000}"/>
    <cellStyle name="Note 6 8 2 4 3 2" xfId="25649" xr:uid="{00000000-0005-0000-0000-000046BC0000}"/>
    <cellStyle name="Note 6 8 2 4 3 3" xfId="40102" xr:uid="{00000000-0005-0000-0000-000047BC0000}"/>
    <cellStyle name="Note 6 8 2 4 4" xfId="10655" xr:uid="{00000000-0005-0000-0000-000048BC0000}"/>
    <cellStyle name="Note 6 8 2 4 4 2" xfId="28090" xr:uid="{00000000-0005-0000-0000-000049BC0000}"/>
    <cellStyle name="Note 6 8 2 4 4 3" xfId="42543" xr:uid="{00000000-0005-0000-0000-00004ABC0000}"/>
    <cellStyle name="Note 6 8 2 4 5" xfId="13075" xr:uid="{00000000-0005-0000-0000-00004BBC0000}"/>
    <cellStyle name="Note 6 8 2 4 5 2" xfId="30510" xr:uid="{00000000-0005-0000-0000-00004CBC0000}"/>
    <cellStyle name="Note 6 8 2 4 5 3" xfId="44963" xr:uid="{00000000-0005-0000-0000-00004DBC0000}"/>
    <cellStyle name="Note 6 8 2 4 6" xfId="15580" xr:uid="{00000000-0005-0000-0000-00004EBC0000}"/>
    <cellStyle name="Note 6 8 2 4 6 2" xfId="33015" xr:uid="{00000000-0005-0000-0000-00004FBC0000}"/>
    <cellStyle name="Note 6 8 2 4 6 3" xfId="47468" xr:uid="{00000000-0005-0000-0000-000050BC0000}"/>
    <cellStyle name="Note 6 8 2 4 7" xfId="20082" xr:uid="{00000000-0005-0000-0000-000051BC0000}"/>
    <cellStyle name="Note 6 8 2 4 8" xfId="20742" xr:uid="{00000000-0005-0000-0000-000052BC0000}"/>
    <cellStyle name="Note 6 8 2 5" xfId="5749" xr:uid="{00000000-0005-0000-0000-000053BC0000}"/>
    <cellStyle name="Note 6 8 2 5 2" xfId="14937" xr:uid="{00000000-0005-0000-0000-000054BC0000}"/>
    <cellStyle name="Note 6 8 2 5 2 2" xfId="32372" xr:uid="{00000000-0005-0000-0000-000055BC0000}"/>
    <cellStyle name="Note 6 8 2 5 2 3" xfId="46825" xr:uid="{00000000-0005-0000-0000-000056BC0000}"/>
    <cellStyle name="Note 6 8 2 5 3" xfId="17398" xr:uid="{00000000-0005-0000-0000-000057BC0000}"/>
    <cellStyle name="Note 6 8 2 5 3 2" xfId="34833" xr:uid="{00000000-0005-0000-0000-000058BC0000}"/>
    <cellStyle name="Note 6 8 2 5 3 3" xfId="49286" xr:uid="{00000000-0005-0000-0000-000059BC0000}"/>
    <cellStyle name="Note 6 8 2 5 4" xfId="23185" xr:uid="{00000000-0005-0000-0000-00005ABC0000}"/>
    <cellStyle name="Note 6 8 2 5 5" xfId="37638" xr:uid="{00000000-0005-0000-0000-00005BBC0000}"/>
    <cellStyle name="Note 6 8 2 6" xfId="8211" xr:uid="{00000000-0005-0000-0000-00005CBC0000}"/>
    <cellStyle name="Note 6 8 2 6 2" xfId="25646" xr:uid="{00000000-0005-0000-0000-00005DBC0000}"/>
    <cellStyle name="Note 6 8 2 6 3" xfId="40099" xr:uid="{00000000-0005-0000-0000-00005EBC0000}"/>
    <cellStyle name="Note 6 8 2 7" xfId="10652" xr:uid="{00000000-0005-0000-0000-00005FBC0000}"/>
    <cellStyle name="Note 6 8 2 7 2" xfId="28087" xr:uid="{00000000-0005-0000-0000-000060BC0000}"/>
    <cellStyle name="Note 6 8 2 7 3" xfId="42540" xr:uid="{00000000-0005-0000-0000-000061BC0000}"/>
    <cellStyle name="Note 6 8 2 8" xfId="13072" xr:uid="{00000000-0005-0000-0000-000062BC0000}"/>
    <cellStyle name="Note 6 8 2 8 2" xfId="30507" xr:uid="{00000000-0005-0000-0000-000063BC0000}"/>
    <cellStyle name="Note 6 8 2 8 3" xfId="44960" xr:uid="{00000000-0005-0000-0000-000064BC0000}"/>
    <cellStyle name="Note 6 8 2 9" xfId="20079" xr:uid="{00000000-0005-0000-0000-000065BC0000}"/>
    <cellStyle name="Note 6 8 3" xfId="3242" xr:uid="{00000000-0005-0000-0000-000066BC0000}"/>
    <cellStyle name="Note 6 8 3 2" xfId="3243" xr:uid="{00000000-0005-0000-0000-000067BC0000}"/>
    <cellStyle name="Note 6 8 3 2 2" xfId="5754" xr:uid="{00000000-0005-0000-0000-000068BC0000}"/>
    <cellStyle name="Note 6 8 3 2 2 2" xfId="14941" xr:uid="{00000000-0005-0000-0000-000069BC0000}"/>
    <cellStyle name="Note 6 8 3 2 2 2 2" xfId="32376" xr:uid="{00000000-0005-0000-0000-00006ABC0000}"/>
    <cellStyle name="Note 6 8 3 2 2 2 3" xfId="46829" xr:uid="{00000000-0005-0000-0000-00006BBC0000}"/>
    <cellStyle name="Note 6 8 3 2 2 3" xfId="17402" xr:uid="{00000000-0005-0000-0000-00006CBC0000}"/>
    <cellStyle name="Note 6 8 3 2 2 3 2" xfId="34837" xr:uid="{00000000-0005-0000-0000-00006DBC0000}"/>
    <cellStyle name="Note 6 8 3 2 2 3 3" xfId="49290" xr:uid="{00000000-0005-0000-0000-00006EBC0000}"/>
    <cellStyle name="Note 6 8 3 2 2 4" xfId="23190" xr:uid="{00000000-0005-0000-0000-00006FBC0000}"/>
    <cellStyle name="Note 6 8 3 2 2 5" xfId="37643" xr:uid="{00000000-0005-0000-0000-000070BC0000}"/>
    <cellStyle name="Note 6 8 3 2 3" xfId="8216" xr:uid="{00000000-0005-0000-0000-000071BC0000}"/>
    <cellStyle name="Note 6 8 3 2 3 2" xfId="25651" xr:uid="{00000000-0005-0000-0000-000072BC0000}"/>
    <cellStyle name="Note 6 8 3 2 3 3" xfId="40104" xr:uid="{00000000-0005-0000-0000-000073BC0000}"/>
    <cellStyle name="Note 6 8 3 2 4" xfId="10657" xr:uid="{00000000-0005-0000-0000-000074BC0000}"/>
    <cellStyle name="Note 6 8 3 2 4 2" xfId="28092" xr:uid="{00000000-0005-0000-0000-000075BC0000}"/>
    <cellStyle name="Note 6 8 3 2 4 3" xfId="42545" xr:uid="{00000000-0005-0000-0000-000076BC0000}"/>
    <cellStyle name="Note 6 8 3 2 5" xfId="13077" xr:uid="{00000000-0005-0000-0000-000077BC0000}"/>
    <cellStyle name="Note 6 8 3 2 5 2" xfId="30512" xr:uid="{00000000-0005-0000-0000-000078BC0000}"/>
    <cellStyle name="Note 6 8 3 2 5 3" xfId="44965" xr:uid="{00000000-0005-0000-0000-000079BC0000}"/>
    <cellStyle name="Note 6 8 3 2 6" xfId="20084" xr:uid="{00000000-0005-0000-0000-00007ABC0000}"/>
    <cellStyle name="Note 6 8 3 3" xfId="3244" xr:uid="{00000000-0005-0000-0000-00007BBC0000}"/>
    <cellStyle name="Note 6 8 3 3 2" xfId="5755" xr:uid="{00000000-0005-0000-0000-00007CBC0000}"/>
    <cellStyle name="Note 6 8 3 3 2 2" xfId="14942" xr:uid="{00000000-0005-0000-0000-00007DBC0000}"/>
    <cellStyle name="Note 6 8 3 3 2 2 2" xfId="32377" xr:uid="{00000000-0005-0000-0000-00007EBC0000}"/>
    <cellStyle name="Note 6 8 3 3 2 2 3" xfId="46830" xr:uid="{00000000-0005-0000-0000-00007FBC0000}"/>
    <cellStyle name="Note 6 8 3 3 2 3" xfId="17403" xr:uid="{00000000-0005-0000-0000-000080BC0000}"/>
    <cellStyle name="Note 6 8 3 3 2 3 2" xfId="34838" xr:uid="{00000000-0005-0000-0000-000081BC0000}"/>
    <cellStyle name="Note 6 8 3 3 2 3 3" xfId="49291" xr:uid="{00000000-0005-0000-0000-000082BC0000}"/>
    <cellStyle name="Note 6 8 3 3 2 4" xfId="23191" xr:uid="{00000000-0005-0000-0000-000083BC0000}"/>
    <cellStyle name="Note 6 8 3 3 2 5" xfId="37644" xr:uid="{00000000-0005-0000-0000-000084BC0000}"/>
    <cellStyle name="Note 6 8 3 3 3" xfId="8217" xr:uid="{00000000-0005-0000-0000-000085BC0000}"/>
    <cellStyle name="Note 6 8 3 3 3 2" xfId="25652" xr:uid="{00000000-0005-0000-0000-000086BC0000}"/>
    <cellStyle name="Note 6 8 3 3 3 3" xfId="40105" xr:uid="{00000000-0005-0000-0000-000087BC0000}"/>
    <cellStyle name="Note 6 8 3 3 4" xfId="10658" xr:uid="{00000000-0005-0000-0000-000088BC0000}"/>
    <cellStyle name="Note 6 8 3 3 4 2" xfId="28093" xr:uid="{00000000-0005-0000-0000-000089BC0000}"/>
    <cellStyle name="Note 6 8 3 3 4 3" xfId="42546" xr:uid="{00000000-0005-0000-0000-00008ABC0000}"/>
    <cellStyle name="Note 6 8 3 3 5" xfId="13078" xr:uid="{00000000-0005-0000-0000-00008BBC0000}"/>
    <cellStyle name="Note 6 8 3 3 5 2" xfId="30513" xr:uid="{00000000-0005-0000-0000-00008CBC0000}"/>
    <cellStyle name="Note 6 8 3 3 5 3" xfId="44966" xr:uid="{00000000-0005-0000-0000-00008DBC0000}"/>
    <cellStyle name="Note 6 8 3 3 6" xfId="20085" xr:uid="{00000000-0005-0000-0000-00008EBC0000}"/>
    <cellStyle name="Note 6 8 3 4" xfId="3245" xr:uid="{00000000-0005-0000-0000-00008FBC0000}"/>
    <cellStyle name="Note 6 8 3 4 2" xfId="5756" xr:uid="{00000000-0005-0000-0000-000090BC0000}"/>
    <cellStyle name="Note 6 8 3 4 2 2" xfId="23192" xr:uid="{00000000-0005-0000-0000-000091BC0000}"/>
    <cellStyle name="Note 6 8 3 4 2 3" xfId="37645" xr:uid="{00000000-0005-0000-0000-000092BC0000}"/>
    <cellStyle name="Note 6 8 3 4 3" xfId="8218" xr:uid="{00000000-0005-0000-0000-000093BC0000}"/>
    <cellStyle name="Note 6 8 3 4 3 2" xfId="25653" xr:uid="{00000000-0005-0000-0000-000094BC0000}"/>
    <cellStyle name="Note 6 8 3 4 3 3" xfId="40106" xr:uid="{00000000-0005-0000-0000-000095BC0000}"/>
    <cellStyle name="Note 6 8 3 4 4" xfId="10659" xr:uid="{00000000-0005-0000-0000-000096BC0000}"/>
    <cellStyle name="Note 6 8 3 4 4 2" xfId="28094" xr:uid="{00000000-0005-0000-0000-000097BC0000}"/>
    <cellStyle name="Note 6 8 3 4 4 3" xfId="42547" xr:uid="{00000000-0005-0000-0000-000098BC0000}"/>
    <cellStyle name="Note 6 8 3 4 5" xfId="13079" xr:uid="{00000000-0005-0000-0000-000099BC0000}"/>
    <cellStyle name="Note 6 8 3 4 5 2" xfId="30514" xr:uid="{00000000-0005-0000-0000-00009ABC0000}"/>
    <cellStyle name="Note 6 8 3 4 5 3" xfId="44967" xr:uid="{00000000-0005-0000-0000-00009BBC0000}"/>
    <cellStyle name="Note 6 8 3 4 6" xfId="15581" xr:uid="{00000000-0005-0000-0000-00009CBC0000}"/>
    <cellStyle name="Note 6 8 3 4 6 2" xfId="33016" xr:uid="{00000000-0005-0000-0000-00009DBC0000}"/>
    <cellStyle name="Note 6 8 3 4 6 3" xfId="47469" xr:uid="{00000000-0005-0000-0000-00009EBC0000}"/>
    <cellStyle name="Note 6 8 3 4 7" xfId="20086" xr:uid="{00000000-0005-0000-0000-00009FBC0000}"/>
    <cellStyle name="Note 6 8 3 4 8" xfId="20743" xr:uid="{00000000-0005-0000-0000-0000A0BC0000}"/>
    <cellStyle name="Note 6 8 3 5" xfId="5753" xr:uid="{00000000-0005-0000-0000-0000A1BC0000}"/>
    <cellStyle name="Note 6 8 3 5 2" xfId="14940" xr:uid="{00000000-0005-0000-0000-0000A2BC0000}"/>
    <cellStyle name="Note 6 8 3 5 2 2" xfId="32375" xr:uid="{00000000-0005-0000-0000-0000A3BC0000}"/>
    <cellStyle name="Note 6 8 3 5 2 3" xfId="46828" xr:uid="{00000000-0005-0000-0000-0000A4BC0000}"/>
    <cellStyle name="Note 6 8 3 5 3" xfId="17401" xr:uid="{00000000-0005-0000-0000-0000A5BC0000}"/>
    <cellStyle name="Note 6 8 3 5 3 2" xfId="34836" xr:uid="{00000000-0005-0000-0000-0000A6BC0000}"/>
    <cellStyle name="Note 6 8 3 5 3 3" xfId="49289" xr:uid="{00000000-0005-0000-0000-0000A7BC0000}"/>
    <cellStyle name="Note 6 8 3 5 4" xfId="23189" xr:uid="{00000000-0005-0000-0000-0000A8BC0000}"/>
    <cellStyle name="Note 6 8 3 5 5" xfId="37642" xr:uid="{00000000-0005-0000-0000-0000A9BC0000}"/>
    <cellStyle name="Note 6 8 3 6" xfId="8215" xr:uid="{00000000-0005-0000-0000-0000AABC0000}"/>
    <cellStyle name="Note 6 8 3 6 2" xfId="25650" xr:uid="{00000000-0005-0000-0000-0000ABBC0000}"/>
    <cellStyle name="Note 6 8 3 6 3" xfId="40103" xr:uid="{00000000-0005-0000-0000-0000ACBC0000}"/>
    <cellStyle name="Note 6 8 3 7" xfId="10656" xr:uid="{00000000-0005-0000-0000-0000ADBC0000}"/>
    <cellStyle name="Note 6 8 3 7 2" xfId="28091" xr:uid="{00000000-0005-0000-0000-0000AEBC0000}"/>
    <cellStyle name="Note 6 8 3 7 3" xfId="42544" xr:uid="{00000000-0005-0000-0000-0000AFBC0000}"/>
    <cellStyle name="Note 6 8 3 8" xfId="13076" xr:uid="{00000000-0005-0000-0000-0000B0BC0000}"/>
    <cellStyle name="Note 6 8 3 8 2" xfId="30511" xr:uid="{00000000-0005-0000-0000-0000B1BC0000}"/>
    <cellStyle name="Note 6 8 3 8 3" xfId="44964" xr:uid="{00000000-0005-0000-0000-0000B2BC0000}"/>
    <cellStyle name="Note 6 8 3 9" xfId="20083" xr:uid="{00000000-0005-0000-0000-0000B3BC0000}"/>
    <cellStyle name="Note 6 8 4" xfId="3246" xr:uid="{00000000-0005-0000-0000-0000B4BC0000}"/>
    <cellStyle name="Note 6 8 4 2" xfId="3247" xr:uid="{00000000-0005-0000-0000-0000B5BC0000}"/>
    <cellStyle name="Note 6 8 4 2 2" xfId="5758" xr:uid="{00000000-0005-0000-0000-0000B6BC0000}"/>
    <cellStyle name="Note 6 8 4 2 2 2" xfId="14944" xr:uid="{00000000-0005-0000-0000-0000B7BC0000}"/>
    <cellStyle name="Note 6 8 4 2 2 2 2" xfId="32379" xr:uid="{00000000-0005-0000-0000-0000B8BC0000}"/>
    <cellStyle name="Note 6 8 4 2 2 2 3" xfId="46832" xr:uid="{00000000-0005-0000-0000-0000B9BC0000}"/>
    <cellStyle name="Note 6 8 4 2 2 3" xfId="17405" xr:uid="{00000000-0005-0000-0000-0000BABC0000}"/>
    <cellStyle name="Note 6 8 4 2 2 3 2" xfId="34840" xr:uid="{00000000-0005-0000-0000-0000BBBC0000}"/>
    <cellStyle name="Note 6 8 4 2 2 3 3" xfId="49293" xr:uid="{00000000-0005-0000-0000-0000BCBC0000}"/>
    <cellStyle name="Note 6 8 4 2 2 4" xfId="23194" xr:uid="{00000000-0005-0000-0000-0000BDBC0000}"/>
    <cellStyle name="Note 6 8 4 2 2 5" xfId="37647" xr:uid="{00000000-0005-0000-0000-0000BEBC0000}"/>
    <cellStyle name="Note 6 8 4 2 3" xfId="8220" xr:uid="{00000000-0005-0000-0000-0000BFBC0000}"/>
    <cellStyle name="Note 6 8 4 2 3 2" xfId="25655" xr:uid="{00000000-0005-0000-0000-0000C0BC0000}"/>
    <cellStyle name="Note 6 8 4 2 3 3" xfId="40108" xr:uid="{00000000-0005-0000-0000-0000C1BC0000}"/>
    <cellStyle name="Note 6 8 4 2 4" xfId="10661" xr:uid="{00000000-0005-0000-0000-0000C2BC0000}"/>
    <cellStyle name="Note 6 8 4 2 4 2" xfId="28096" xr:uid="{00000000-0005-0000-0000-0000C3BC0000}"/>
    <cellStyle name="Note 6 8 4 2 4 3" xfId="42549" xr:uid="{00000000-0005-0000-0000-0000C4BC0000}"/>
    <cellStyle name="Note 6 8 4 2 5" xfId="13081" xr:uid="{00000000-0005-0000-0000-0000C5BC0000}"/>
    <cellStyle name="Note 6 8 4 2 5 2" xfId="30516" xr:uid="{00000000-0005-0000-0000-0000C6BC0000}"/>
    <cellStyle name="Note 6 8 4 2 5 3" xfId="44969" xr:uid="{00000000-0005-0000-0000-0000C7BC0000}"/>
    <cellStyle name="Note 6 8 4 2 6" xfId="20088" xr:uid="{00000000-0005-0000-0000-0000C8BC0000}"/>
    <cellStyle name="Note 6 8 4 3" xfId="3248" xr:uid="{00000000-0005-0000-0000-0000C9BC0000}"/>
    <cellStyle name="Note 6 8 4 3 2" xfId="5759" xr:uid="{00000000-0005-0000-0000-0000CABC0000}"/>
    <cellStyle name="Note 6 8 4 3 2 2" xfId="14945" xr:uid="{00000000-0005-0000-0000-0000CBBC0000}"/>
    <cellStyle name="Note 6 8 4 3 2 2 2" xfId="32380" xr:uid="{00000000-0005-0000-0000-0000CCBC0000}"/>
    <cellStyle name="Note 6 8 4 3 2 2 3" xfId="46833" xr:uid="{00000000-0005-0000-0000-0000CDBC0000}"/>
    <cellStyle name="Note 6 8 4 3 2 3" xfId="17406" xr:uid="{00000000-0005-0000-0000-0000CEBC0000}"/>
    <cellStyle name="Note 6 8 4 3 2 3 2" xfId="34841" xr:uid="{00000000-0005-0000-0000-0000CFBC0000}"/>
    <cellStyle name="Note 6 8 4 3 2 3 3" xfId="49294" xr:uid="{00000000-0005-0000-0000-0000D0BC0000}"/>
    <cellStyle name="Note 6 8 4 3 2 4" xfId="23195" xr:uid="{00000000-0005-0000-0000-0000D1BC0000}"/>
    <cellStyle name="Note 6 8 4 3 2 5" xfId="37648" xr:uid="{00000000-0005-0000-0000-0000D2BC0000}"/>
    <cellStyle name="Note 6 8 4 3 3" xfId="8221" xr:uid="{00000000-0005-0000-0000-0000D3BC0000}"/>
    <cellStyle name="Note 6 8 4 3 3 2" xfId="25656" xr:uid="{00000000-0005-0000-0000-0000D4BC0000}"/>
    <cellStyle name="Note 6 8 4 3 3 3" xfId="40109" xr:uid="{00000000-0005-0000-0000-0000D5BC0000}"/>
    <cellStyle name="Note 6 8 4 3 4" xfId="10662" xr:uid="{00000000-0005-0000-0000-0000D6BC0000}"/>
    <cellStyle name="Note 6 8 4 3 4 2" xfId="28097" xr:uid="{00000000-0005-0000-0000-0000D7BC0000}"/>
    <cellStyle name="Note 6 8 4 3 4 3" xfId="42550" xr:uid="{00000000-0005-0000-0000-0000D8BC0000}"/>
    <cellStyle name="Note 6 8 4 3 5" xfId="13082" xr:uid="{00000000-0005-0000-0000-0000D9BC0000}"/>
    <cellStyle name="Note 6 8 4 3 5 2" xfId="30517" xr:uid="{00000000-0005-0000-0000-0000DABC0000}"/>
    <cellStyle name="Note 6 8 4 3 5 3" xfId="44970" xr:uid="{00000000-0005-0000-0000-0000DBBC0000}"/>
    <cellStyle name="Note 6 8 4 3 6" xfId="20089" xr:uid="{00000000-0005-0000-0000-0000DCBC0000}"/>
    <cellStyle name="Note 6 8 4 4" xfId="3249" xr:uid="{00000000-0005-0000-0000-0000DDBC0000}"/>
    <cellStyle name="Note 6 8 4 4 2" xfId="5760" xr:uid="{00000000-0005-0000-0000-0000DEBC0000}"/>
    <cellStyle name="Note 6 8 4 4 2 2" xfId="23196" xr:uid="{00000000-0005-0000-0000-0000DFBC0000}"/>
    <cellStyle name="Note 6 8 4 4 2 3" xfId="37649" xr:uid="{00000000-0005-0000-0000-0000E0BC0000}"/>
    <cellStyle name="Note 6 8 4 4 3" xfId="8222" xr:uid="{00000000-0005-0000-0000-0000E1BC0000}"/>
    <cellStyle name="Note 6 8 4 4 3 2" xfId="25657" xr:uid="{00000000-0005-0000-0000-0000E2BC0000}"/>
    <cellStyle name="Note 6 8 4 4 3 3" xfId="40110" xr:uid="{00000000-0005-0000-0000-0000E3BC0000}"/>
    <cellStyle name="Note 6 8 4 4 4" xfId="10663" xr:uid="{00000000-0005-0000-0000-0000E4BC0000}"/>
    <cellStyle name="Note 6 8 4 4 4 2" xfId="28098" xr:uid="{00000000-0005-0000-0000-0000E5BC0000}"/>
    <cellStyle name="Note 6 8 4 4 4 3" xfId="42551" xr:uid="{00000000-0005-0000-0000-0000E6BC0000}"/>
    <cellStyle name="Note 6 8 4 4 5" xfId="13083" xr:uid="{00000000-0005-0000-0000-0000E7BC0000}"/>
    <cellStyle name="Note 6 8 4 4 5 2" xfId="30518" xr:uid="{00000000-0005-0000-0000-0000E8BC0000}"/>
    <cellStyle name="Note 6 8 4 4 5 3" xfId="44971" xr:uid="{00000000-0005-0000-0000-0000E9BC0000}"/>
    <cellStyle name="Note 6 8 4 4 6" xfId="15582" xr:uid="{00000000-0005-0000-0000-0000EABC0000}"/>
    <cellStyle name="Note 6 8 4 4 6 2" xfId="33017" xr:uid="{00000000-0005-0000-0000-0000EBBC0000}"/>
    <cellStyle name="Note 6 8 4 4 6 3" xfId="47470" xr:uid="{00000000-0005-0000-0000-0000ECBC0000}"/>
    <cellStyle name="Note 6 8 4 4 7" xfId="20090" xr:uid="{00000000-0005-0000-0000-0000EDBC0000}"/>
    <cellStyle name="Note 6 8 4 4 8" xfId="20744" xr:uid="{00000000-0005-0000-0000-0000EEBC0000}"/>
    <cellStyle name="Note 6 8 4 5" xfId="5757" xr:uid="{00000000-0005-0000-0000-0000EFBC0000}"/>
    <cellStyle name="Note 6 8 4 5 2" xfId="14943" xr:uid="{00000000-0005-0000-0000-0000F0BC0000}"/>
    <cellStyle name="Note 6 8 4 5 2 2" xfId="32378" xr:uid="{00000000-0005-0000-0000-0000F1BC0000}"/>
    <cellStyle name="Note 6 8 4 5 2 3" xfId="46831" xr:uid="{00000000-0005-0000-0000-0000F2BC0000}"/>
    <cellStyle name="Note 6 8 4 5 3" xfId="17404" xr:uid="{00000000-0005-0000-0000-0000F3BC0000}"/>
    <cellStyle name="Note 6 8 4 5 3 2" xfId="34839" xr:uid="{00000000-0005-0000-0000-0000F4BC0000}"/>
    <cellStyle name="Note 6 8 4 5 3 3" xfId="49292" xr:uid="{00000000-0005-0000-0000-0000F5BC0000}"/>
    <cellStyle name="Note 6 8 4 5 4" xfId="23193" xr:uid="{00000000-0005-0000-0000-0000F6BC0000}"/>
    <cellStyle name="Note 6 8 4 5 5" xfId="37646" xr:uid="{00000000-0005-0000-0000-0000F7BC0000}"/>
    <cellStyle name="Note 6 8 4 6" xfId="8219" xr:uid="{00000000-0005-0000-0000-0000F8BC0000}"/>
    <cellStyle name="Note 6 8 4 6 2" xfId="25654" xr:uid="{00000000-0005-0000-0000-0000F9BC0000}"/>
    <cellStyle name="Note 6 8 4 6 3" xfId="40107" xr:uid="{00000000-0005-0000-0000-0000FABC0000}"/>
    <cellStyle name="Note 6 8 4 7" xfId="10660" xr:uid="{00000000-0005-0000-0000-0000FBBC0000}"/>
    <cellStyle name="Note 6 8 4 7 2" xfId="28095" xr:uid="{00000000-0005-0000-0000-0000FCBC0000}"/>
    <cellStyle name="Note 6 8 4 7 3" xfId="42548" xr:uid="{00000000-0005-0000-0000-0000FDBC0000}"/>
    <cellStyle name="Note 6 8 4 8" xfId="13080" xr:uid="{00000000-0005-0000-0000-0000FEBC0000}"/>
    <cellStyle name="Note 6 8 4 8 2" xfId="30515" xr:uid="{00000000-0005-0000-0000-0000FFBC0000}"/>
    <cellStyle name="Note 6 8 4 8 3" xfId="44968" xr:uid="{00000000-0005-0000-0000-000000BD0000}"/>
    <cellStyle name="Note 6 8 4 9" xfId="20087" xr:uid="{00000000-0005-0000-0000-000001BD0000}"/>
    <cellStyle name="Note 6 8 5" xfId="3250" xr:uid="{00000000-0005-0000-0000-000002BD0000}"/>
    <cellStyle name="Note 6 8 5 2" xfId="3251" xr:uid="{00000000-0005-0000-0000-000003BD0000}"/>
    <cellStyle name="Note 6 8 5 2 2" xfId="5762" xr:uid="{00000000-0005-0000-0000-000004BD0000}"/>
    <cellStyle name="Note 6 8 5 2 2 2" xfId="14947" xr:uid="{00000000-0005-0000-0000-000005BD0000}"/>
    <cellStyle name="Note 6 8 5 2 2 2 2" xfId="32382" xr:uid="{00000000-0005-0000-0000-000006BD0000}"/>
    <cellStyle name="Note 6 8 5 2 2 2 3" xfId="46835" xr:uid="{00000000-0005-0000-0000-000007BD0000}"/>
    <cellStyle name="Note 6 8 5 2 2 3" xfId="17408" xr:uid="{00000000-0005-0000-0000-000008BD0000}"/>
    <cellStyle name="Note 6 8 5 2 2 3 2" xfId="34843" xr:uid="{00000000-0005-0000-0000-000009BD0000}"/>
    <cellStyle name="Note 6 8 5 2 2 3 3" xfId="49296" xr:uid="{00000000-0005-0000-0000-00000ABD0000}"/>
    <cellStyle name="Note 6 8 5 2 2 4" xfId="23198" xr:uid="{00000000-0005-0000-0000-00000BBD0000}"/>
    <cellStyle name="Note 6 8 5 2 2 5" xfId="37651" xr:uid="{00000000-0005-0000-0000-00000CBD0000}"/>
    <cellStyle name="Note 6 8 5 2 3" xfId="8224" xr:uid="{00000000-0005-0000-0000-00000DBD0000}"/>
    <cellStyle name="Note 6 8 5 2 3 2" xfId="25659" xr:uid="{00000000-0005-0000-0000-00000EBD0000}"/>
    <cellStyle name="Note 6 8 5 2 3 3" xfId="40112" xr:uid="{00000000-0005-0000-0000-00000FBD0000}"/>
    <cellStyle name="Note 6 8 5 2 4" xfId="10665" xr:uid="{00000000-0005-0000-0000-000010BD0000}"/>
    <cellStyle name="Note 6 8 5 2 4 2" xfId="28100" xr:uid="{00000000-0005-0000-0000-000011BD0000}"/>
    <cellStyle name="Note 6 8 5 2 4 3" xfId="42553" xr:uid="{00000000-0005-0000-0000-000012BD0000}"/>
    <cellStyle name="Note 6 8 5 2 5" xfId="13085" xr:uid="{00000000-0005-0000-0000-000013BD0000}"/>
    <cellStyle name="Note 6 8 5 2 5 2" xfId="30520" xr:uid="{00000000-0005-0000-0000-000014BD0000}"/>
    <cellStyle name="Note 6 8 5 2 5 3" xfId="44973" xr:uid="{00000000-0005-0000-0000-000015BD0000}"/>
    <cellStyle name="Note 6 8 5 2 6" xfId="20092" xr:uid="{00000000-0005-0000-0000-000016BD0000}"/>
    <cellStyle name="Note 6 8 5 3" xfId="3252" xr:uid="{00000000-0005-0000-0000-000017BD0000}"/>
    <cellStyle name="Note 6 8 5 3 2" xfId="5763" xr:uid="{00000000-0005-0000-0000-000018BD0000}"/>
    <cellStyle name="Note 6 8 5 3 2 2" xfId="14948" xr:uid="{00000000-0005-0000-0000-000019BD0000}"/>
    <cellStyle name="Note 6 8 5 3 2 2 2" xfId="32383" xr:uid="{00000000-0005-0000-0000-00001ABD0000}"/>
    <cellStyle name="Note 6 8 5 3 2 2 3" xfId="46836" xr:uid="{00000000-0005-0000-0000-00001BBD0000}"/>
    <cellStyle name="Note 6 8 5 3 2 3" xfId="17409" xr:uid="{00000000-0005-0000-0000-00001CBD0000}"/>
    <cellStyle name="Note 6 8 5 3 2 3 2" xfId="34844" xr:uid="{00000000-0005-0000-0000-00001DBD0000}"/>
    <cellStyle name="Note 6 8 5 3 2 3 3" xfId="49297" xr:uid="{00000000-0005-0000-0000-00001EBD0000}"/>
    <cellStyle name="Note 6 8 5 3 2 4" xfId="23199" xr:uid="{00000000-0005-0000-0000-00001FBD0000}"/>
    <cellStyle name="Note 6 8 5 3 2 5" xfId="37652" xr:uid="{00000000-0005-0000-0000-000020BD0000}"/>
    <cellStyle name="Note 6 8 5 3 3" xfId="8225" xr:uid="{00000000-0005-0000-0000-000021BD0000}"/>
    <cellStyle name="Note 6 8 5 3 3 2" xfId="25660" xr:uid="{00000000-0005-0000-0000-000022BD0000}"/>
    <cellStyle name="Note 6 8 5 3 3 3" xfId="40113" xr:uid="{00000000-0005-0000-0000-000023BD0000}"/>
    <cellStyle name="Note 6 8 5 3 4" xfId="10666" xr:uid="{00000000-0005-0000-0000-000024BD0000}"/>
    <cellStyle name="Note 6 8 5 3 4 2" xfId="28101" xr:uid="{00000000-0005-0000-0000-000025BD0000}"/>
    <cellStyle name="Note 6 8 5 3 4 3" xfId="42554" xr:uid="{00000000-0005-0000-0000-000026BD0000}"/>
    <cellStyle name="Note 6 8 5 3 5" xfId="13086" xr:uid="{00000000-0005-0000-0000-000027BD0000}"/>
    <cellStyle name="Note 6 8 5 3 5 2" xfId="30521" xr:uid="{00000000-0005-0000-0000-000028BD0000}"/>
    <cellStyle name="Note 6 8 5 3 5 3" xfId="44974" xr:uid="{00000000-0005-0000-0000-000029BD0000}"/>
    <cellStyle name="Note 6 8 5 3 6" xfId="20093" xr:uid="{00000000-0005-0000-0000-00002ABD0000}"/>
    <cellStyle name="Note 6 8 5 4" xfId="3253" xr:uid="{00000000-0005-0000-0000-00002BBD0000}"/>
    <cellStyle name="Note 6 8 5 4 2" xfId="5764" xr:uid="{00000000-0005-0000-0000-00002CBD0000}"/>
    <cellStyle name="Note 6 8 5 4 2 2" xfId="23200" xr:uid="{00000000-0005-0000-0000-00002DBD0000}"/>
    <cellStyle name="Note 6 8 5 4 2 3" xfId="37653" xr:uid="{00000000-0005-0000-0000-00002EBD0000}"/>
    <cellStyle name="Note 6 8 5 4 3" xfId="8226" xr:uid="{00000000-0005-0000-0000-00002FBD0000}"/>
    <cellStyle name="Note 6 8 5 4 3 2" xfId="25661" xr:uid="{00000000-0005-0000-0000-000030BD0000}"/>
    <cellStyle name="Note 6 8 5 4 3 3" xfId="40114" xr:uid="{00000000-0005-0000-0000-000031BD0000}"/>
    <cellStyle name="Note 6 8 5 4 4" xfId="10667" xr:uid="{00000000-0005-0000-0000-000032BD0000}"/>
    <cellStyle name="Note 6 8 5 4 4 2" xfId="28102" xr:uid="{00000000-0005-0000-0000-000033BD0000}"/>
    <cellStyle name="Note 6 8 5 4 4 3" xfId="42555" xr:uid="{00000000-0005-0000-0000-000034BD0000}"/>
    <cellStyle name="Note 6 8 5 4 5" xfId="13087" xr:uid="{00000000-0005-0000-0000-000035BD0000}"/>
    <cellStyle name="Note 6 8 5 4 5 2" xfId="30522" xr:uid="{00000000-0005-0000-0000-000036BD0000}"/>
    <cellStyle name="Note 6 8 5 4 5 3" xfId="44975" xr:uid="{00000000-0005-0000-0000-000037BD0000}"/>
    <cellStyle name="Note 6 8 5 4 6" xfId="15583" xr:uid="{00000000-0005-0000-0000-000038BD0000}"/>
    <cellStyle name="Note 6 8 5 4 6 2" xfId="33018" xr:uid="{00000000-0005-0000-0000-000039BD0000}"/>
    <cellStyle name="Note 6 8 5 4 6 3" xfId="47471" xr:uid="{00000000-0005-0000-0000-00003ABD0000}"/>
    <cellStyle name="Note 6 8 5 4 7" xfId="20094" xr:uid="{00000000-0005-0000-0000-00003BBD0000}"/>
    <cellStyle name="Note 6 8 5 4 8" xfId="20745" xr:uid="{00000000-0005-0000-0000-00003CBD0000}"/>
    <cellStyle name="Note 6 8 5 5" xfId="5761" xr:uid="{00000000-0005-0000-0000-00003DBD0000}"/>
    <cellStyle name="Note 6 8 5 5 2" xfId="14946" xr:uid="{00000000-0005-0000-0000-00003EBD0000}"/>
    <cellStyle name="Note 6 8 5 5 2 2" xfId="32381" xr:uid="{00000000-0005-0000-0000-00003FBD0000}"/>
    <cellStyle name="Note 6 8 5 5 2 3" xfId="46834" xr:uid="{00000000-0005-0000-0000-000040BD0000}"/>
    <cellStyle name="Note 6 8 5 5 3" xfId="17407" xr:uid="{00000000-0005-0000-0000-000041BD0000}"/>
    <cellStyle name="Note 6 8 5 5 3 2" xfId="34842" xr:uid="{00000000-0005-0000-0000-000042BD0000}"/>
    <cellStyle name="Note 6 8 5 5 3 3" xfId="49295" xr:uid="{00000000-0005-0000-0000-000043BD0000}"/>
    <cellStyle name="Note 6 8 5 5 4" xfId="23197" xr:uid="{00000000-0005-0000-0000-000044BD0000}"/>
    <cellStyle name="Note 6 8 5 5 5" xfId="37650" xr:uid="{00000000-0005-0000-0000-000045BD0000}"/>
    <cellStyle name="Note 6 8 5 6" xfId="8223" xr:uid="{00000000-0005-0000-0000-000046BD0000}"/>
    <cellStyle name="Note 6 8 5 6 2" xfId="25658" xr:uid="{00000000-0005-0000-0000-000047BD0000}"/>
    <cellStyle name="Note 6 8 5 6 3" xfId="40111" xr:uid="{00000000-0005-0000-0000-000048BD0000}"/>
    <cellStyle name="Note 6 8 5 7" xfId="10664" xr:uid="{00000000-0005-0000-0000-000049BD0000}"/>
    <cellStyle name="Note 6 8 5 7 2" xfId="28099" xr:uid="{00000000-0005-0000-0000-00004ABD0000}"/>
    <cellStyle name="Note 6 8 5 7 3" xfId="42552" xr:uid="{00000000-0005-0000-0000-00004BBD0000}"/>
    <cellStyle name="Note 6 8 5 8" xfId="13084" xr:uid="{00000000-0005-0000-0000-00004CBD0000}"/>
    <cellStyle name="Note 6 8 5 8 2" xfId="30519" xr:uid="{00000000-0005-0000-0000-00004DBD0000}"/>
    <cellStyle name="Note 6 8 5 8 3" xfId="44972" xr:uid="{00000000-0005-0000-0000-00004EBD0000}"/>
    <cellStyle name="Note 6 8 5 9" xfId="20091" xr:uid="{00000000-0005-0000-0000-00004FBD0000}"/>
    <cellStyle name="Note 6 8 6" xfId="3254" xr:uid="{00000000-0005-0000-0000-000050BD0000}"/>
    <cellStyle name="Note 6 8 6 2" xfId="5765" xr:uid="{00000000-0005-0000-0000-000051BD0000}"/>
    <cellStyle name="Note 6 8 6 2 2" xfId="14949" xr:uid="{00000000-0005-0000-0000-000052BD0000}"/>
    <cellStyle name="Note 6 8 6 2 2 2" xfId="32384" xr:uid="{00000000-0005-0000-0000-000053BD0000}"/>
    <cellStyle name="Note 6 8 6 2 2 3" xfId="46837" xr:uid="{00000000-0005-0000-0000-000054BD0000}"/>
    <cellStyle name="Note 6 8 6 2 3" xfId="17410" xr:uid="{00000000-0005-0000-0000-000055BD0000}"/>
    <cellStyle name="Note 6 8 6 2 3 2" xfId="34845" xr:uid="{00000000-0005-0000-0000-000056BD0000}"/>
    <cellStyle name="Note 6 8 6 2 3 3" xfId="49298" xr:uid="{00000000-0005-0000-0000-000057BD0000}"/>
    <cellStyle name="Note 6 8 6 2 4" xfId="23201" xr:uid="{00000000-0005-0000-0000-000058BD0000}"/>
    <cellStyle name="Note 6 8 6 2 5" xfId="37654" xr:uid="{00000000-0005-0000-0000-000059BD0000}"/>
    <cellStyle name="Note 6 8 6 3" xfId="8227" xr:uid="{00000000-0005-0000-0000-00005ABD0000}"/>
    <cellStyle name="Note 6 8 6 3 2" xfId="25662" xr:uid="{00000000-0005-0000-0000-00005BBD0000}"/>
    <cellStyle name="Note 6 8 6 3 3" xfId="40115" xr:uid="{00000000-0005-0000-0000-00005CBD0000}"/>
    <cellStyle name="Note 6 8 6 4" xfId="10668" xr:uid="{00000000-0005-0000-0000-00005DBD0000}"/>
    <cellStyle name="Note 6 8 6 4 2" xfId="28103" xr:uid="{00000000-0005-0000-0000-00005EBD0000}"/>
    <cellStyle name="Note 6 8 6 4 3" xfId="42556" xr:uid="{00000000-0005-0000-0000-00005FBD0000}"/>
    <cellStyle name="Note 6 8 6 5" xfId="13088" xr:uid="{00000000-0005-0000-0000-000060BD0000}"/>
    <cellStyle name="Note 6 8 6 5 2" xfId="30523" xr:uid="{00000000-0005-0000-0000-000061BD0000}"/>
    <cellStyle name="Note 6 8 6 5 3" xfId="44976" xr:uid="{00000000-0005-0000-0000-000062BD0000}"/>
    <cellStyle name="Note 6 8 6 6" xfId="20095" xr:uid="{00000000-0005-0000-0000-000063BD0000}"/>
    <cellStyle name="Note 6 8 7" xfId="3255" xr:uid="{00000000-0005-0000-0000-000064BD0000}"/>
    <cellStyle name="Note 6 8 7 2" xfId="5766" xr:uid="{00000000-0005-0000-0000-000065BD0000}"/>
    <cellStyle name="Note 6 8 7 2 2" xfId="14950" xr:uid="{00000000-0005-0000-0000-000066BD0000}"/>
    <cellStyle name="Note 6 8 7 2 2 2" xfId="32385" xr:uid="{00000000-0005-0000-0000-000067BD0000}"/>
    <cellStyle name="Note 6 8 7 2 2 3" xfId="46838" xr:uid="{00000000-0005-0000-0000-000068BD0000}"/>
    <cellStyle name="Note 6 8 7 2 3" xfId="17411" xr:uid="{00000000-0005-0000-0000-000069BD0000}"/>
    <cellStyle name="Note 6 8 7 2 3 2" xfId="34846" xr:uid="{00000000-0005-0000-0000-00006ABD0000}"/>
    <cellStyle name="Note 6 8 7 2 3 3" xfId="49299" xr:uid="{00000000-0005-0000-0000-00006BBD0000}"/>
    <cellStyle name="Note 6 8 7 2 4" xfId="23202" xr:uid="{00000000-0005-0000-0000-00006CBD0000}"/>
    <cellStyle name="Note 6 8 7 2 5" xfId="37655" xr:uid="{00000000-0005-0000-0000-00006DBD0000}"/>
    <cellStyle name="Note 6 8 7 3" xfId="8228" xr:uid="{00000000-0005-0000-0000-00006EBD0000}"/>
    <cellStyle name="Note 6 8 7 3 2" xfId="25663" xr:uid="{00000000-0005-0000-0000-00006FBD0000}"/>
    <cellStyle name="Note 6 8 7 3 3" xfId="40116" xr:uid="{00000000-0005-0000-0000-000070BD0000}"/>
    <cellStyle name="Note 6 8 7 4" xfId="10669" xr:uid="{00000000-0005-0000-0000-000071BD0000}"/>
    <cellStyle name="Note 6 8 7 4 2" xfId="28104" xr:uid="{00000000-0005-0000-0000-000072BD0000}"/>
    <cellStyle name="Note 6 8 7 4 3" xfId="42557" xr:uid="{00000000-0005-0000-0000-000073BD0000}"/>
    <cellStyle name="Note 6 8 7 5" xfId="13089" xr:uid="{00000000-0005-0000-0000-000074BD0000}"/>
    <cellStyle name="Note 6 8 7 5 2" xfId="30524" xr:uid="{00000000-0005-0000-0000-000075BD0000}"/>
    <cellStyle name="Note 6 8 7 5 3" xfId="44977" xr:uid="{00000000-0005-0000-0000-000076BD0000}"/>
    <cellStyle name="Note 6 8 7 6" xfId="20096" xr:uid="{00000000-0005-0000-0000-000077BD0000}"/>
    <cellStyle name="Note 6 8 8" xfId="3256" xr:uid="{00000000-0005-0000-0000-000078BD0000}"/>
    <cellStyle name="Note 6 8 8 2" xfId="5767" xr:uid="{00000000-0005-0000-0000-000079BD0000}"/>
    <cellStyle name="Note 6 8 8 2 2" xfId="23203" xr:uid="{00000000-0005-0000-0000-00007ABD0000}"/>
    <cellStyle name="Note 6 8 8 2 3" xfId="37656" xr:uid="{00000000-0005-0000-0000-00007BBD0000}"/>
    <cellStyle name="Note 6 8 8 3" xfId="8229" xr:uid="{00000000-0005-0000-0000-00007CBD0000}"/>
    <cellStyle name="Note 6 8 8 3 2" xfId="25664" xr:uid="{00000000-0005-0000-0000-00007DBD0000}"/>
    <cellStyle name="Note 6 8 8 3 3" xfId="40117" xr:uid="{00000000-0005-0000-0000-00007EBD0000}"/>
    <cellStyle name="Note 6 8 8 4" xfId="10670" xr:uid="{00000000-0005-0000-0000-00007FBD0000}"/>
    <cellStyle name="Note 6 8 8 4 2" xfId="28105" xr:uid="{00000000-0005-0000-0000-000080BD0000}"/>
    <cellStyle name="Note 6 8 8 4 3" xfId="42558" xr:uid="{00000000-0005-0000-0000-000081BD0000}"/>
    <cellStyle name="Note 6 8 8 5" xfId="13090" xr:uid="{00000000-0005-0000-0000-000082BD0000}"/>
    <cellStyle name="Note 6 8 8 5 2" xfId="30525" xr:uid="{00000000-0005-0000-0000-000083BD0000}"/>
    <cellStyle name="Note 6 8 8 5 3" xfId="44978" xr:uid="{00000000-0005-0000-0000-000084BD0000}"/>
    <cellStyle name="Note 6 8 8 6" xfId="15584" xr:uid="{00000000-0005-0000-0000-000085BD0000}"/>
    <cellStyle name="Note 6 8 8 6 2" xfId="33019" xr:uid="{00000000-0005-0000-0000-000086BD0000}"/>
    <cellStyle name="Note 6 8 8 6 3" xfId="47472" xr:uid="{00000000-0005-0000-0000-000087BD0000}"/>
    <cellStyle name="Note 6 8 8 7" xfId="20097" xr:uid="{00000000-0005-0000-0000-000088BD0000}"/>
    <cellStyle name="Note 6 8 8 8" xfId="20746" xr:uid="{00000000-0005-0000-0000-000089BD0000}"/>
    <cellStyle name="Note 6 8 9" xfId="5748" xr:uid="{00000000-0005-0000-0000-00008ABD0000}"/>
    <cellStyle name="Note 6 8 9 2" xfId="14936" xr:uid="{00000000-0005-0000-0000-00008BBD0000}"/>
    <cellStyle name="Note 6 8 9 2 2" xfId="32371" xr:uid="{00000000-0005-0000-0000-00008CBD0000}"/>
    <cellStyle name="Note 6 8 9 2 3" xfId="46824" xr:uid="{00000000-0005-0000-0000-00008DBD0000}"/>
    <cellStyle name="Note 6 8 9 3" xfId="17397" xr:uid="{00000000-0005-0000-0000-00008EBD0000}"/>
    <cellStyle name="Note 6 8 9 3 2" xfId="34832" xr:uid="{00000000-0005-0000-0000-00008FBD0000}"/>
    <cellStyle name="Note 6 8 9 3 3" xfId="49285" xr:uid="{00000000-0005-0000-0000-000090BD0000}"/>
    <cellStyle name="Note 6 8 9 4" xfId="23184" xr:uid="{00000000-0005-0000-0000-000091BD0000}"/>
    <cellStyle name="Note 6 8 9 5" xfId="37637" xr:uid="{00000000-0005-0000-0000-000092BD0000}"/>
    <cellStyle name="Note 6 9" xfId="3257" xr:uid="{00000000-0005-0000-0000-000093BD0000}"/>
    <cellStyle name="Note 6 9 10" xfId="8230" xr:uid="{00000000-0005-0000-0000-000094BD0000}"/>
    <cellStyle name="Note 6 9 10 2" xfId="25665" xr:uid="{00000000-0005-0000-0000-000095BD0000}"/>
    <cellStyle name="Note 6 9 10 3" xfId="40118" xr:uid="{00000000-0005-0000-0000-000096BD0000}"/>
    <cellStyle name="Note 6 9 11" xfId="10671" xr:uid="{00000000-0005-0000-0000-000097BD0000}"/>
    <cellStyle name="Note 6 9 11 2" xfId="28106" xr:uid="{00000000-0005-0000-0000-000098BD0000}"/>
    <cellStyle name="Note 6 9 11 3" xfId="42559" xr:uid="{00000000-0005-0000-0000-000099BD0000}"/>
    <cellStyle name="Note 6 9 12" xfId="13091" xr:uid="{00000000-0005-0000-0000-00009ABD0000}"/>
    <cellStyle name="Note 6 9 12 2" xfId="30526" xr:uid="{00000000-0005-0000-0000-00009BBD0000}"/>
    <cellStyle name="Note 6 9 12 3" xfId="44979" xr:uid="{00000000-0005-0000-0000-00009CBD0000}"/>
    <cellStyle name="Note 6 9 13" xfId="20098" xr:uid="{00000000-0005-0000-0000-00009DBD0000}"/>
    <cellStyle name="Note 6 9 2" xfId="3258" xr:uid="{00000000-0005-0000-0000-00009EBD0000}"/>
    <cellStyle name="Note 6 9 2 2" xfId="3259" xr:uid="{00000000-0005-0000-0000-00009FBD0000}"/>
    <cellStyle name="Note 6 9 2 2 2" xfId="5770" xr:uid="{00000000-0005-0000-0000-0000A0BD0000}"/>
    <cellStyle name="Note 6 9 2 2 2 2" xfId="14953" xr:uid="{00000000-0005-0000-0000-0000A1BD0000}"/>
    <cellStyle name="Note 6 9 2 2 2 2 2" xfId="32388" xr:uid="{00000000-0005-0000-0000-0000A2BD0000}"/>
    <cellStyle name="Note 6 9 2 2 2 2 3" xfId="46841" xr:uid="{00000000-0005-0000-0000-0000A3BD0000}"/>
    <cellStyle name="Note 6 9 2 2 2 3" xfId="17414" xr:uid="{00000000-0005-0000-0000-0000A4BD0000}"/>
    <cellStyle name="Note 6 9 2 2 2 3 2" xfId="34849" xr:uid="{00000000-0005-0000-0000-0000A5BD0000}"/>
    <cellStyle name="Note 6 9 2 2 2 3 3" xfId="49302" xr:uid="{00000000-0005-0000-0000-0000A6BD0000}"/>
    <cellStyle name="Note 6 9 2 2 2 4" xfId="23206" xr:uid="{00000000-0005-0000-0000-0000A7BD0000}"/>
    <cellStyle name="Note 6 9 2 2 2 5" xfId="37659" xr:uid="{00000000-0005-0000-0000-0000A8BD0000}"/>
    <cellStyle name="Note 6 9 2 2 3" xfId="8232" xr:uid="{00000000-0005-0000-0000-0000A9BD0000}"/>
    <cellStyle name="Note 6 9 2 2 3 2" xfId="25667" xr:uid="{00000000-0005-0000-0000-0000AABD0000}"/>
    <cellStyle name="Note 6 9 2 2 3 3" xfId="40120" xr:uid="{00000000-0005-0000-0000-0000ABBD0000}"/>
    <cellStyle name="Note 6 9 2 2 4" xfId="10673" xr:uid="{00000000-0005-0000-0000-0000ACBD0000}"/>
    <cellStyle name="Note 6 9 2 2 4 2" xfId="28108" xr:uid="{00000000-0005-0000-0000-0000ADBD0000}"/>
    <cellStyle name="Note 6 9 2 2 4 3" xfId="42561" xr:uid="{00000000-0005-0000-0000-0000AEBD0000}"/>
    <cellStyle name="Note 6 9 2 2 5" xfId="13093" xr:uid="{00000000-0005-0000-0000-0000AFBD0000}"/>
    <cellStyle name="Note 6 9 2 2 5 2" xfId="30528" xr:uid="{00000000-0005-0000-0000-0000B0BD0000}"/>
    <cellStyle name="Note 6 9 2 2 5 3" xfId="44981" xr:uid="{00000000-0005-0000-0000-0000B1BD0000}"/>
    <cellStyle name="Note 6 9 2 2 6" xfId="20100" xr:uid="{00000000-0005-0000-0000-0000B2BD0000}"/>
    <cellStyle name="Note 6 9 2 3" xfId="3260" xr:uid="{00000000-0005-0000-0000-0000B3BD0000}"/>
    <cellStyle name="Note 6 9 2 3 2" xfId="5771" xr:uid="{00000000-0005-0000-0000-0000B4BD0000}"/>
    <cellStyle name="Note 6 9 2 3 2 2" xfId="14954" xr:uid="{00000000-0005-0000-0000-0000B5BD0000}"/>
    <cellStyle name="Note 6 9 2 3 2 2 2" xfId="32389" xr:uid="{00000000-0005-0000-0000-0000B6BD0000}"/>
    <cellStyle name="Note 6 9 2 3 2 2 3" xfId="46842" xr:uid="{00000000-0005-0000-0000-0000B7BD0000}"/>
    <cellStyle name="Note 6 9 2 3 2 3" xfId="17415" xr:uid="{00000000-0005-0000-0000-0000B8BD0000}"/>
    <cellStyle name="Note 6 9 2 3 2 3 2" xfId="34850" xr:uid="{00000000-0005-0000-0000-0000B9BD0000}"/>
    <cellStyle name="Note 6 9 2 3 2 3 3" xfId="49303" xr:uid="{00000000-0005-0000-0000-0000BABD0000}"/>
    <cellStyle name="Note 6 9 2 3 2 4" xfId="23207" xr:uid="{00000000-0005-0000-0000-0000BBBD0000}"/>
    <cellStyle name="Note 6 9 2 3 2 5" xfId="37660" xr:uid="{00000000-0005-0000-0000-0000BCBD0000}"/>
    <cellStyle name="Note 6 9 2 3 3" xfId="8233" xr:uid="{00000000-0005-0000-0000-0000BDBD0000}"/>
    <cellStyle name="Note 6 9 2 3 3 2" xfId="25668" xr:uid="{00000000-0005-0000-0000-0000BEBD0000}"/>
    <cellStyle name="Note 6 9 2 3 3 3" xfId="40121" xr:uid="{00000000-0005-0000-0000-0000BFBD0000}"/>
    <cellStyle name="Note 6 9 2 3 4" xfId="10674" xr:uid="{00000000-0005-0000-0000-0000C0BD0000}"/>
    <cellStyle name="Note 6 9 2 3 4 2" xfId="28109" xr:uid="{00000000-0005-0000-0000-0000C1BD0000}"/>
    <cellStyle name="Note 6 9 2 3 4 3" xfId="42562" xr:uid="{00000000-0005-0000-0000-0000C2BD0000}"/>
    <cellStyle name="Note 6 9 2 3 5" xfId="13094" xr:uid="{00000000-0005-0000-0000-0000C3BD0000}"/>
    <cellStyle name="Note 6 9 2 3 5 2" xfId="30529" xr:uid="{00000000-0005-0000-0000-0000C4BD0000}"/>
    <cellStyle name="Note 6 9 2 3 5 3" xfId="44982" xr:uid="{00000000-0005-0000-0000-0000C5BD0000}"/>
    <cellStyle name="Note 6 9 2 3 6" xfId="20101" xr:uid="{00000000-0005-0000-0000-0000C6BD0000}"/>
    <cellStyle name="Note 6 9 2 4" xfId="3261" xr:uid="{00000000-0005-0000-0000-0000C7BD0000}"/>
    <cellStyle name="Note 6 9 2 4 2" xfId="5772" xr:uid="{00000000-0005-0000-0000-0000C8BD0000}"/>
    <cellStyle name="Note 6 9 2 4 2 2" xfId="23208" xr:uid="{00000000-0005-0000-0000-0000C9BD0000}"/>
    <cellStyle name="Note 6 9 2 4 2 3" xfId="37661" xr:uid="{00000000-0005-0000-0000-0000CABD0000}"/>
    <cellStyle name="Note 6 9 2 4 3" xfId="8234" xr:uid="{00000000-0005-0000-0000-0000CBBD0000}"/>
    <cellStyle name="Note 6 9 2 4 3 2" xfId="25669" xr:uid="{00000000-0005-0000-0000-0000CCBD0000}"/>
    <cellStyle name="Note 6 9 2 4 3 3" xfId="40122" xr:uid="{00000000-0005-0000-0000-0000CDBD0000}"/>
    <cellStyle name="Note 6 9 2 4 4" xfId="10675" xr:uid="{00000000-0005-0000-0000-0000CEBD0000}"/>
    <cellStyle name="Note 6 9 2 4 4 2" xfId="28110" xr:uid="{00000000-0005-0000-0000-0000CFBD0000}"/>
    <cellStyle name="Note 6 9 2 4 4 3" xfId="42563" xr:uid="{00000000-0005-0000-0000-0000D0BD0000}"/>
    <cellStyle name="Note 6 9 2 4 5" xfId="13095" xr:uid="{00000000-0005-0000-0000-0000D1BD0000}"/>
    <cellStyle name="Note 6 9 2 4 5 2" xfId="30530" xr:uid="{00000000-0005-0000-0000-0000D2BD0000}"/>
    <cellStyle name="Note 6 9 2 4 5 3" xfId="44983" xr:uid="{00000000-0005-0000-0000-0000D3BD0000}"/>
    <cellStyle name="Note 6 9 2 4 6" xfId="15585" xr:uid="{00000000-0005-0000-0000-0000D4BD0000}"/>
    <cellStyle name="Note 6 9 2 4 6 2" xfId="33020" xr:uid="{00000000-0005-0000-0000-0000D5BD0000}"/>
    <cellStyle name="Note 6 9 2 4 6 3" xfId="47473" xr:uid="{00000000-0005-0000-0000-0000D6BD0000}"/>
    <cellStyle name="Note 6 9 2 4 7" xfId="20102" xr:uid="{00000000-0005-0000-0000-0000D7BD0000}"/>
    <cellStyle name="Note 6 9 2 4 8" xfId="20747" xr:uid="{00000000-0005-0000-0000-0000D8BD0000}"/>
    <cellStyle name="Note 6 9 2 5" xfId="5769" xr:uid="{00000000-0005-0000-0000-0000D9BD0000}"/>
    <cellStyle name="Note 6 9 2 5 2" xfId="14952" xr:uid="{00000000-0005-0000-0000-0000DABD0000}"/>
    <cellStyle name="Note 6 9 2 5 2 2" xfId="32387" xr:uid="{00000000-0005-0000-0000-0000DBBD0000}"/>
    <cellStyle name="Note 6 9 2 5 2 3" xfId="46840" xr:uid="{00000000-0005-0000-0000-0000DCBD0000}"/>
    <cellStyle name="Note 6 9 2 5 3" xfId="17413" xr:uid="{00000000-0005-0000-0000-0000DDBD0000}"/>
    <cellStyle name="Note 6 9 2 5 3 2" xfId="34848" xr:uid="{00000000-0005-0000-0000-0000DEBD0000}"/>
    <cellStyle name="Note 6 9 2 5 3 3" xfId="49301" xr:uid="{00000000-0005-0000-0000-0000DFBD0000}"/>
    <cellStyle name="Note 6 9 2 5 4" xfId="23205" xr:uid="{00000000-0005-0000-0000-0000E0BD0000}"/>
    <cellStyle name="Note 6 9 2 5 5" xfId="37658" xr:uid="{00000000-0005-0000-0000-0000E1BD0000}"/>
    <cellStyle name="Note 6 9 2 6" xfId="8231" xr:uid="{00000000-0005-0000-0000-0000E2BD0000}"/>
    <cellStyle name="Note 6 9 2 6 2" xfId="25666" xr:uid="{00000000-0005-0000-0000-0000E3BD0000}"/>
    <cellStyle name="Note 6 9 2 6 3" xfId="40119" xr:uid="{00000000-0005-0000-0000-0000E4BD0000}"/>
    <cellStyle name="Note 6 9 2 7" xfId="10672" xr:uid="{00000000-0005-0000-0000-0000E5BD0000}"/>
    <cellStyle name="Note 6 9 2 7 2" xfId="28107" xr:uid="{00000000-0005-0000-0000-0000E6BD0000}"/>
    <cellStyle name="Note 6 9 2 7 3" xfId="42560" xr:uid="{00000000-0005-0000-0000-0000E7BD0000}"/>
    <cellStyle name="Note 6 9 2 8" xfId="13092" xr:uid="{00000000-0005-0000-0000-0000E8BD0000}"/>
    <cellStyle name="Note 6 9 2 8 2" xfId="30527" xr:uid="{00000000-0005-0000-0000-0000E9BD0000}"/>
    <cellStyle name="Note 6 9 2 8 3" xfId="44980" xr:uid="{00000000-0005-0000-0000-0000EABD0000}"/>
    <cellStyle name="Note 6 9 2 9" xfId="20099" xr:uid="{00000000-0005-0000-0000-0000EBBD0000}"/>
    <cellStyle name="Note 6 9 3" xfId="3262" xr:uid="{00000000-0005-0000-0000-0000ECBD0000}"/>
    <cellStyle name="Note 6 9 3 2" xfId="3263" xr:uid="{00000000-0005-0000-0000-0000EDBD0000}"/>
    <cellStyle name="Note 6 9 3 2 2" xfId="5774" xr:uid="{00000000-0005-0000-0000-0000EEBD0000}"/>
    <cellStyle name="Note 6 9 3 2 2 2" xfId="14956" xr:uid="{00000000-0005-0000-0000-0000EFBD0000}"/>
    <cellStyle name="Note 6 9 3 2 2 2 2" xfId="32391" xr:uid="{00000000-0005-0000-0000-0000F0BD0000}"/>
    <cellStyle name="Note 6 9 3 2 2 2 3" xfId="46844" xr:uid="{00000000-0005-0000-0000-0000F1BD0000}"/>
    <cellStyle name="Note 6 9 3 2 2 3" xfId="17417" xr:uid="{00000000-0005-0000-0000-0000F2BD0000}"/>
    <cellStyle name="Note 6 9 3 2 2 3 2" xfId="34852" xr:uid="{00000000-0005-0000-0000-0000F3BD0000}"/>
    <cellStyle name="Note 6 9 3 2 2 3 3" xfId="49305" xr:uid="{00000000-0005-0000-0000-0000F4BD0000}"/>
    <cellStyle name="Note 6 9 3 2 2 4" xfId="23210" xr:uid="{00000000-0005-0000-0000-0000F5BD0000}"/>
    <cellStyle name="Note 6 9 3 2 2 5" xfId="37663" xr:uid="{00000000-0005-0000-0000-0000F6BD0000}"/>
    <cellStyle name="Note 6 9 3 2 3" xfId="8236" xr:uid="{00000000-0005-0000-0000-0000F7BD0000}"/>
    <cellStyle name="Note 6 9 3 2 3 2" xfId="25671" xr:uid="{00000000-0005-0000-0000-0000F8BD0000}"/>
    <cellStyle name="Note 6 9 3 2 3 3" xfId="40124" xr:uid="{00000000-0005-0000-0000-0000F9BD0000}"/>
    <cellStyle name="Note 6 9 3 2 4" xfId="10677" xr:uid="{00000000-0005-0000-0000-0000FABD0000}"/>
    <cellStyle name="Note 6 9 3 2 4 2" xfId="28112" xr:uid="{00000000-0005-0000-0000-0000FBBD0000}"/>
    <cellStyle name="Note 6 9 3 2 4 3" xfId="42565" xr:uid="{00000000-0005-0000-0000-0000FCBD0000}"/>
    <cellStyle name="Note 6 9 3 2 5" xfId="13097" xr:uid="{00000000-0005-0000-0000-0000FDBD0000}"/>
    <cellStyle name="Note 6 9 3 2 5 2" xfId="30532" xr:uid="{00000000-0005-0000-0000-0000FEBD0000}"/>
    <cellStyle name="Note 6 9 3 2 5 3" xfId="44985" xr:uid="{00000000-0005-0000-0000-0000FFBD0000}"/>
    <cellStyle name="Note 6 9 3 2 6" xfId="20104" xr:uid="{00000000-0005-0000-0000-000000BE0000}"/>
    <cellStyle name="Note 6 9 3 3" xfId="3264" xr:uid="{00000000-0005-0000-0000-000001BE0000}"/>
    <cellStyle name="Note 6 9 3 3 2" xfId="5775" xr:uid="{00000000-0005-0000-0000-000002BE0000}"/>
    <cellStyle name="Note 6 9 3 3 2 2" xfId="14957" xr:uid="{00000000-0005-0000-0000-000003BE0000}"/>
    <cellStyle name="Note 6 9 3 3 2 2 2" xfId="32392" xr:uid="{00000000-0005-0000-0000-000004BE0000}"/>
    <cellStyle name="Note 6 9 3 3 2 2 3" xfId="46845" xr:uid="{00000000-0005-0000-0000-000005BE0000}"/>
    <cellStyle name="Note 6 9 3 3 2 3" xfId="17418" xr:uid="{00000000-0005-0000-0000-000006BE0000}"/>
    <cellStyle name="Note 6 9 3 3 2 3 2" xfId="34853" xr:uid="{00000000-0005-0000-0000-000007BE0000}"/>
    <cellStyle name="Note 6 9 3 3 2 3 3" xfId="49306" xr:uid="{00000000-0005-0000-0000-000008BE0000}"/>
    <cellStyle name="Note 6 9 3 3 2 4" xfId="23211" xr:uid="{00000000-0005-0000-0000-000009BE0000}"/>
    <cellStyle name="Note 6 9 3 3 2 5" xfId="37664" xr:uid="{00000000-0005-0000-0000-00000ABE0000}"/>
    <cellStyle name="Note 6 9 3 3 3" xfId="8237" xr:uid="{00000000-0005-0000-0000-00000BBE0000}"/>
    <cellStyle name="Note 6 9 3 3 3 2" xfId="25672" xr:uid="{00000000-0005-0000-0000-00000CBE0000}"/>
    <cellStyle name="Note 6 9 3 3 3 3" xfId="40125" xr:uid="{00000000-0005-0000-0000-00000DBE0000}"/>
    <cellStyle name="Note 6 9 3 3 4" xfId="10678" xr:uid="{00000000-0005-0000-0000-00000EBE0000}"/>
    <cellStyle name="Note 6 9 3 3 4 2" xfId="28113" xr:uid="{00000000-0005-0000-0000-00000FBE0000}"/>
    <cellStyle name="Note 6 9 3 3 4 3" xfId="42566" xr:uid="{00000000-0005-0000-0000-000010BE0000}"/>
    <cellStyle name="Note 6 9 3 3 5" xfId="13098" xr:uid="{00000000-0005-0000-0000-000011BE0000}"/>
    <cellStyle name="Note 6 9 3 3 5 2" xfId="30533" xr:uid="{00000000-0005-0000-0000-000012BE0000}"/>
    <cellStyle name="Note 6 9 3 3 5 3" xfId="44986" xr:uid="{00000000-0005-0000-0000-000013BE0000}"/>
    <cellStyle name="Note 6 9 3 3 6" xfId="20105" xr:uid="{00000000-0005-0000-0000-000014BE0000}"/>
    <cellStyle name="Note 6 9 3 4" xfId="3265" xr:uid="{00000000-0005-0000-0000-000015BE0000}"/>
    <cellStyle name="Note 6 9 3 4 2" xfId="5776" xr:uid="{00000000-0005-0000-0000-000016BE0000}"/>
    <cellStyle name="Note 6 9 3 4 2 2" xfId="23212" xr:uid="{00000000-0005-0000-0000-000017BE0000}"/>
    <cellStyle name="Note 6 9 3 4 2 3" xfId="37665" xr:uid="{00000000-0005-0000-0000-000018BE0000}"/>
    <cellStyle name="Note 6 9 3 4 3" xfId="8238" xr:uid="{00000000-0005-0000-0000-000019BE0000}"/>
    <cellStyle name="Note 6 9 3 4 3 2" xfId="25673" xr:uid="{00000000-0005-0000-0000-00001ABE0000}"/>
    <cellStyle name="Note 6 9 3 4 3 3" xfId="40126" xr:uid="{00000000-0005-0000-0000-00001BBE0000}"/>
    <cellStyle name="Note 6 9 3 4 4" xfId="10679" xr:uid="{00000000-0005-0000-0000-00001CBE0000}"/>
    <cellStyle name="Note 6 9 3 4 4 2" xfId="28114" xr:uid="{00000000-0005-0000-0000-00001DBE0000}"/>
    <cellStyle name="Note 6 9 3 4 4 3" xfId="42567" xr:uid="{00000000-0005-0000-0000-00001EBE0000}"/>
    <cellStyle name="Note 6 9 3 4 5" xfId="13099" xr:uid="{00000000-0005-0000-0000-00001FBE0000}"/>
    <cellStyle name="Note 6 9 3 4 5 2" xfId="30534" xr:uid="{00000000-0005-0000-0000-000020BE0000}"/>
    <cellStyle name="Note 6 9 3 4 5 3" xfId="44987" xr:uid="{00000000-0005-0000-0000-000021BE0000}"/>
    <cellStyle name="Note 6 9 3 4 6" xfId="15586" xr:uid="{00000000-0005-0000-0000-000022BE0000}"/>
    <cellStyle name="Note 6 9 3 4 6 2" xfId="33021" xr:uid="{00000000-0005-0000-0000-000023BE0000}"/>
    <cellStyle name="Note 6 9 3 4 6 3" xfId="47474" xr:uid="{00000000-0005-0000-0000-000024BE0000}"/>
    <cellStyle name="Note 6 9 3 4 7" xfId="20106" xr:uid="{00000000-0005-0000-0000-000025BE0000}"/>
    <cellStyle name="Note 6 9 3 4 8" xfId="20748" xr:uid="{00000000-0005-0000-0000-000026BE0000}"/>
    <cellStyle name="Note 6 9 3 5" xfId="5773" xr:uid="{00000000-0005-0000-0000-000027BE0000}"/>
    <cellStyle name="Note 6 9 3 5 2" xfId="14955" xr:uid="{00000000-0005-0000-0000-000028BE0000}"/>
    <cellStyle name="Note 6 9 3 5 2 2" xfId="32390" xr:uid="{00000000-0005-0000-0000-000029BE0000}"/>
    <cellStyle name="Note 6 9 3 5 2 3" xfId="46843" xr:uid="{00000000-0005-0000-0000-00002ABE0000}"/>
    <cellStyle name="Note 6 9 3 5 3" xfId="17416" xr:uid="{00000000-0005-0000-0000-00002BBE0000}"/>
    <cellStyle name="Note 6 9 3 5 3 2" xfId="34851" xr:uid="{00000000-0005-0000-0000-00002CBE0000}"/>
    <cellStyle name="Note 6 9 3 5 3 3" xfId="49304" xr:uid="{00000000-0005-0000-0000-00002DBE0000}"/>
    <cellStyle name="Note 6 9 3 5 4" xfId="23209" xr:uid="{00000000-0005-0000-0000-00002EBE0000}"/>
    <cellStyle name="Note 6 9 3 5 5" xfId="37662" xr:uid="{00000000-0005-0000-0000-00002FBE0000}"/>
    <cellStyle name="Note 6 9 3 6" xfId="8235" xr:uid="{00000000-0005-0000-0000-000030BE0000}"/>
    <cellStyle name="Note 6 9 3 6 2" xfId="25670" xr:uid="{00000000-0005-0000-0000-000031BE0000}"/>
    <cellStyle name="Note 6 9 3 6 3" xfId="40123" xr:uid="{00000000-0005-0000-0000-000032BE0000}"/>
    <cellStyle name="Note 6 9 3 7" xfId="10676" xr:uid="{00000000-0005-0000-0000-000033BE0000}"/>
    <cellStyle name="Note 6 9 3 7 2" xfId="28111" xr:uid="{00000000-0005-0000-0000-000034BE0000}"/>
    <cellStyle name="Note 6 9 3 7 3" xfId="42564" xr:uid="{00000000-0005-0000-0000-000035BE0000}"/>
    <cellStyle name="Note 6 9 3 8" xfId="13096" xr:uid="{00000000-0005-0000-0000-000036BE0000}"/>
    <cellStyle name="Note 6 9 3 8 2" xfId="30531" xr:uid="{00000000-0005-0000-0000-000037BE0000}"/>
    <cellStyle name="Note 6 9 3 8 3" xfId="44984" xr:uid="{00000000-0005-0000-0000-000038BE0000}"/>
    <cellStyle name="Note 6 9 3 9" xfId="20103" xr:uid="{00000000-0005-0000-0000-000039BE0000}"/>
    <cellStyle name="Note 6 9 4" xfId="3266" xr:uid="{00000000-0005-0000-0000-00003ABE0000}"/>
    <cellStyle name="Note 6 9 4 2" xfId="3267" xr:uid="{00000000-0005-0000-0000-00003BBE0000}"/>
    <cellStyle name="Note 6 9 4 2 2" xfId="5778" xr:uid="{00000000-0005-0000-0000-00003CBE0000}"/>
    <cellStyle name="Note 6 9 4 2 2 2" xfId="14959" xr:uid="{00000000-0005-0000-0000-00003DBE0000}"/>
    <cellStyle name="Note 6 9 4 2 2 2 2" xfId="32394" xr:uid="{00000000-0005-0000-0000-00003EBE0000}"/>
    <cellStyle name="Note 6 9 4 2 2 2 3" xfId="46847" xr:uid="{00000000-0005-0000-0000-00003FBE0000}"/>
    <cellStyle name="Note 6 9 4 2 2 3" xfId="17420" xr:uid="{00000000-0005-0000-0000-000040BE0000}"/>
    <cellStyle name="Note 6 9 4 2 2 3 2" xfId="34855" xr:uid="{00000000-0005-0000-0000-000041BE0000}"/>
    <cellStyle name="Note 6 9 4 2 2 3 3" xfId="49308" xr:uid="{00000000-0005-0000-0000-000042BE0000}"/>
    <cellStyle name="Note 6 9 4 2 2 4" xfId="23214" xr:uid="{00000000-0005-0000-0000-000043BE0000}"/>
    <cellStyle name="Note 6 9 4 2 2 5" xfId="37667" xr:uid="{00000000-0005-0000-0000-000044BE0000}"/>
    <cellStyle name="Note 6 9 4 2 3" xfId="8240" xr:uid="{00000000-0005-0000-0000-000045BE0000}"/>
    <cellStyle name="Note 6 9 4 2 3 2" xfId="25675" xr:uid="{00000000-0005-0000-0000-000046BE0000}"/>
    <cellStyle name="Note 6 9 4 2 3 3" xfId="40128" xr:uid="{00000000-0005-0000-0000-000047BE0000}"/>
    <cellStyle name="Note 6 9 4 2 4" xfId="10681" xr:uid="{00000000-0005-0000-0000-000048BE0000}"/>
    <cellStyle name="Note 6 9 4 2 4 2" xfId="28116" xr:uid="{00000000-0005-0000-0000-000049BE0000}"/>
    <cellStyle name="Note 6 9 4 2 4 3" xfId="42569" xr:uid="{00000000-0005-0000-0000-00004ABE0000}"/>
    <cellStyle name="Note 6 9 4 2 5" xfId="13101" xr:uid="{00000000-0005-0000-0000-00004BBE0000}"/>
    <cellStyle name="Note 6 9 4 2 5 2" xfId="30536" xr:uid="{00000000-0005-0000-0000-00004CBE0000}"/>
    <cellStyle name="Note 6 9 4 2 5 3" xfId="44989" xr:uid="{00000000-0005-0000-0000-00004DBE0000}"/>
    <cellStyle name="Note 6 9 4 2 6" xfId="20108" xr:uid="{00000000-0005-0000-0000-00004EBE0000}"/>
    <cellStyle name="Note 6 9 4 3" xfId="3268" xr:uid="{00000000-0005-0000-0000-00004FBE0000}"/>
    <cellStyle name="Note 6 9 4 3 2" xfId="5779" xr:uid="{00000000-0005-0000-0000-000050BE0000}"/>
    <cellStyle name="Note 6 9 4 3 2 2" xfId="14960" xr:uid="{00000000-0005-0000-0000-000051BE0000}"/>
    <cellStyle name="Note 6 9 4 3 2 2 2" xfId="32395" xr:uid="{00000000-0005-0000-0000-000052BE0000}"/>
    <cellStyle name="Note 6 9 4 3 2 2 3" xfId="46848" xr:uid="{00000000-0005-0000-0000-000053BE0000}"/>
    <cellStyle name="Note 6 9 4 3 2 3" xfId="17421" xr:uid="{00000000-0005-0000-0000-000054BE0000}"/>
    <cellStyle name="Note 6 9 4 3 2 3 2" xfId="34856" xr:uid="{00000000-0005-0000-0000-000055BE0000}"/>
    <cellStyle name="Note 6 9 4 3 2 3 3" xfId="49309" xr:uid="{00000000-0005-0000-0000-000056BE0000}"/>
    <cellStyle name="Note 6 9 4 3 2 4" xfId="23215" xr:uid="{00000000-0005-0000-0000-000057BE0000}"/>
    <cellStyle name="Note 6 9 4 3 2 5" xfId="37668" xr:uid="{00000000-0005-0000-0000-000058BE0000}"/>
    <cellStyle name="Note 6 9 4 3 3" xfId="8241" xr:uid="{00000000-0005-0000-0000-000059BE0000}"/>
    <cellStyle name="Note 6 9 4 3 3 2" xfId="25676" xr:uid="{00000000-0005-0000-0000-00005ABE0000}"/>
    <cellStyle name="Note 6 9 4 3 3 3" xfId="40129" xr:uid="{00000000-0005-0000-0000-00005BBE0000}"/>
    <cellStyle name="Note 6 9 4 3 4" xfId="10682" xr:uid="{00000000-0005-0000-0000-00005CBE0000}"/>
    <cellStyle name="Note 6 9 4 3 4 2" xfId="28117" xr:uid="{00000000-0005-0000-0000-00005DBE0000}"/>
    <cellStyle name="Note 6 9 4 3 4 3" xfId="42570" xr:uid="{00000000-0005-0000-0000-00005EBE0000}"/>
    <cellStyle name="Note 6 9 4 3 5" xfId="13102" xr:uid="{00000000-0005-0000-0000-00005FBE0000}"/>
    <cellStyle name="Note 6 9 4 3 5 2" xfId="30537" xr:uid="{00000000-0005-0000-0000-000060BE0000}"/>
    <cellStyle name="Note 6 9 4 3 5 3" xfId="44990" xr:uid="{00000000-0005-0000-0000-000061BE0000}"/>
    <cellStyle name="Note 6 9 4 3 6" xfId="20109" xr:uid="{00000000-0005-0000-0000-000062BE0000}"/>
    <cellStyle name="Note 6 9 4 4" xfId="3269" xr:uid="{00000000-0005-0000-0000-000063BE0000}"/>
    <cellStyle name="Note 6 9 4 4 2" xfId="5780" xr:uid="{00000000-0005-0000-0000-000064BE0000}"/>
    <cellStyle name="Note 6 9 4 4 2 2" xfId="23216" xr:uid="{00000000-0005-0000-0000-000065BE0000}"/>
    <cellStyle name="Note 6 9 4 4 2 3" xfId="37669" xr:uid="{00000000-0005-0000-0000-000066BE0000}"/>
    <cellStyle name="Note 6 9 4 4 3" xfId="8242" xr:uid="{00000000-0005-0000-0000-000067BE0000}"/>
    <cellStyle name="Note 6 9 4 4 3 2" xfId="25677" xr:uid="{00000000-0005-0000-0000-000068BE0000}"/>
    <cellStyle name="Note 6 9 4 4 3 3" xfId="40130" xr:uid="{00000000-0005-0000-0000-000069BE0000}"/>
    <cellStyle name="Note 6 9 4 4 4" xfId="10683" xr:uid="{00000000-0005-0000-0000-00006ABE0000}"/>
    <cellStyle name="Note 6 9 4 4 4 2" xfId="28118" xr:uid="{00000000-0005-0000-0000-00006BBE0000}"/>
    <cellStyle name="Note 6 9 4 4 4 3" xfId="42571" xr:uid="{00000000-0005-0000-0000-00006CBE0000}"/>
    <cellStyle name="Note 6 9 4 4 5" xfId="13103" xr:uid="{00000000-0005-0000-0000-00006DBE0000}"/>
    <cellStyle name="Note 6 9 4 4 5 2" xfId="30538" xr:uid="{00000000-0005-0000-0000-00006EBE0000}"/>
    <cellStyle name="Note 6 9 4 4 5 3" xfId="44991" xr:uid="{00000000-0005-0000-0000-00006FBE0000}"/>
    <cellStyle name="Note 6 9 4 4 6" xfId="15587" xr:uid="{00000000-0005-0000-0000-000070BE0000}"/>
    <cellStyle name="Note 6 9 4 4 6 2" xfId="33022" xr:uid="{00000000-0005-0000-0000-000071BE0000}"/>
    <cellStyle name="Note 6 9 4 4 6 3" xfId="47475" xr:uid="{00000000-0005-0000-0000-000072BE0000}"/>
    <cellStyle name="Note 6 9 4 4 7" xfId="20110" xr:uid="{00000000-0005-0000-0000-000073BE0000}"/>
    <cellStyle name="Note 6 9 4 4 8" xfId="20749" xr:uid="{00000000-0005-0000-0000-000074BE0000}"/>
    <cellStyle name="Note 6 9 4 5" xfId="5777" xr:uid="{00000000-0005-0000-0000-000075BE0000}"/>
    <cellStyle name="Note 6 9 4 5 2" xfId="14958" xr:uid="{00000000-0005-0000-0000-000076BE0000}"/>
    <cellStyle name="Note 6 9 4 5 2 2" xfId="32393" xr:uid="{00000000-0005-0000-0000-000077BE0000}"/>
    <cellStyle name="Note 6 9 4 5 2 3" xfId="46846" xr:uid="{00000000-0005-0000-0000-000078BE0000}"/>
    <cellStyle name="Note 6 9 4 5 3" xfId="17419" xr:uid="{00000000-0005-0000-0000-000079BE0000}"/>
    <cellStyle name="Note 6 9 4 5 3 2" xfId="34854" xr:uid="{00000000-0005-0000-0000-00007ABE0000}"/>
    <cellStyle name="Note 6 9 4 5 3 3" xfId="49307" xr:uid="{00000000-0005-0000-0000-00007BBE0000}"/>
    <cellStyle name="Note 6 9 4 5 4" xfId="23213" xr:uid="{00000000-0005-0000-0000-00007CBE0000}"/>
    <cellStyle name="Note 6 9 4 5 5" xfId="37666" xr:uid="{00000000-0005-0000-0000-00007DBE0000}"/>
    <cellStyle name="Note 6 9 4 6" xfId="8239" xr:uid="{00000000-0005-0000-0000-00007EBE0000}"/>
    <cellStyle name="Note 6 9 4 6 2" xfId="25674" xr:uid="{00000000-0005-0000-0000-00007FBE0000}"/>
    <cellStyle name="Note 6 9 4 6 3" xfId="40127" xr:uid="{00000000-0005-0000-0000-000080BE0000}"/>
    <cellStyle name="Note 6 9 4 7" xfId="10680" xr:uid="{00000000-0005-0000-0000-000081BE0000}"/>
    <cellStyle name="Note 6 9 4 7 2" xfId="28115" xr:uid="{00000000-0005-0000-0000-000082BE0000}"/>
    <cellStyle name="Note 6 9 4 7 3" xfId="42568" xr:uid="{00000000-0005-0000-0000-000083BE0000}"/>
    <cellStyle name="Note 6 9 4 8" xfId="13100" xr:uid="{00000000-0005-0000-0000-000084BE0000}"/>
    <cellStyle name="Note 6 9 4 8 2" xfId="30535" xr:uid="{00000000-0005-0000-0000-000085BE0000}"/>
    <cellStyle name="Note 6 9 4 8 3" xfId="44988" xr:uid="{00000000-0005-0000-0000-000086BE0000}"/>
    <cellStyle name="Note 6 9 4 9" xfId="20107" xr:uid="{00000000-0005-0000-0000-000087BE0000}"/>
    <cellStyle name="Note 6 9 5" xfId="3270" xr:uid="{00000000-0005-0000-0000-000088BE0000}"/>
    <cellStyle name="Note 6 9 5 2" xfId="3271" xr:uid="{00000000-0005-0000-0000-000089BE0000}"/>
    <cellStyle name="Note 6 9 5 2 2" xfId="5782" xr:uid="{00000000-0005-0000-0000-00008ABE0000}"/>
    <cellStyle name="Note 6 9 5 2 2 2" xfId="14962" xr:uid="{00000000-0005-0000-0000-00008BBE0000}"/>
    <cellStyle name="Note 6 9 5 2 2 2 2" xfId="32397" xr:uid="{00000000-0005-0000-0000-00008CBE0000}"/>
    <cellStyle name="Note 6 9 5 2 2 2 3" xfId="46850" xr:uid="{00000000-0005-0000-0000-00008DBE0000}"/>
    <cellStyle name="Note 6 9 5 2 2 3" xfId="17423" xr:uid="{00000000-0005-0000-0000-00008EBE0000}"/>
    <cellStyle name="Note 6 9 5 2 2 3 2" xfId="34858" xr:uid="{00000000-0005-0000-0000-00008FBE0000}"/>
    <cellStyle name="Note 6 9 5 2 2 3 3" xfId="49311" xr:uid="{00000000-0005-0000-0000-000090BE0000}"/>
    <cellStyle name="Note 6 9 5 2 2 4" xfId="23218" xr:uid="{00000000-0005-0000-0000-000091BE0000}"/>
    <cellStyle name="Note 6 9 5 2 2 5" xfId="37671" xr:uid="{00000000-0005-0000-0000-000092BE0000}"/>
    <cellStyle name="Note 6 9 5 2 3" xfId="8244" xr:uid="{00000000-0005-0000-0000-000093BE0000}"/>
    <cellStyle name="Note 6 9 5 2 3 2" xfId="25679" xr:uid="{00000000-0005-0000-0000-000094BE0000}"/>
    <cellStyle name="Note 6 9 5 2 3 3" xfId="40132" xr:uid="{00000000-0005-0000-0000-000095BE0000}"/>
    <cellStyle name="Note 6 9 5 2 4" xfId="10685" xr:uid="{00000000-0005-0000-0000-000096BE0000}"/>
    <cellStyle name="Note 6 9 5 2 4 2" xfId="28120" xr:uid="{00000000-0005-0000-0000-000097BE0000}"/>
    <cellStyle name="Note 6 9 5 2 4 3" xfId="42573" xr:uid="{00000000-0005-0000-0000-000098BE0000}"/>
    <cellStyle name="Note 6 9 5 2 5" xfId="13105" xr:uid="{00000000-0005-0000-0000-000099BE0000}"/>
    <cellStyle name="Note 6 9 5 2 5 2" xfId="30540" xr:uid="{00000000-0005-0000-0000-00009ABE0000}"/>
    <cellStyle name="Note 6 9 5 2 5 3" xfId="44993" xr:uid="{00000000-0005-0000-0000-00009BBE0000}"/>
    <cellStyle name="Note 6 9 5 2 6" xfId="20112" xr:uid="{00000000-0005-0000-0000-00009CBE0000}"/>
    <cellStyle name="Note 6 9 5 3" xfId="3272" xr:uid="{00000000-0005-0000-0000-00009DBE0000}"/>
    <cellStyle name="Note 6 9 5 3 2" xfId="5783" xr:uid="{00000000-0005-0000-0000-00009EBE0000}"/>
    <cellStyle name="Note 6 9 5 3 2 2" xfId="14963" xr:uid="{00000000-0005-0000-0000-00009FBE0000}"/>
    <cellStyle name="Note 6 9 5 3 2 2 2" xfId="32398" xr:uid="{00000000-0005-0000-0000-0000A0BE0000}"/>
    <cellStyle name="Note 6 9 5 3 2 2 3" xfId="46851" xr:uid="{00000000-0005-0000-0000-0000A1BE0000}"/>
    <cellStyle name="Note 6 9 5 3 2 3" xfId="17424" xr:uid="{00000000-0005-0000-0000-0000A2BE0000}"/>
    <cellStyle name="Note 6 9 5 3 2 3 2" xfId="34859" xr:uid="{00000000-0005-0000-0000-0000A3BE0000}"/>
    <cellStyle name="Note 6 9 5 3 2 3 3" xfId="49312" xr:uid="{00000000-0005-0000-0000-0000A4BE0000}"/>
    <cellStyle name="Note 6 9 5 3 2 4" xfId="23219" xr:uid="{00000000-0005-0000-0000-0000A5BE0000}"/>
    <cellStyle name="Note 6 9 5 3 2 5" xfId="37672" xr:uid="{00000000-0005-0000-0000-0000A6BE0000}"/>
    <cellStyle name="Note 6 9 5 3 3" xfId="8245" xr:uid="{00000000-0005-0000-0000-0000A7BE0000}"/>
    <cellStyle name="Note 6 9 5 3 3 2" xfId="25680" xr:uid="{00000000-0005-0000-0000-0000A8BE0000}"/>
    <cellStyle name="Note 6 9 5 3 3 3" xfId="40133" xr:uid="{00000000-0005-0000-0000-0000A9BE0000}"/>
    <cellStyle name="Note 6 9 5 3 4" xfId="10686" xr:uid="{00000000-0005-0000-0000-0000AABE0000}"/>
    <cellStyle name="Note 6 9 5 3 4 2" xfId="28121" xr:uid="{00000000-0005-0000-0000-0000ABBE0000}"/>
    <cellStyle name="Note 6 9 5 3 4 3" xfId="42574" xr:uid="{00000000-0005-0000-0000-0000ACBE0000}"/>
    <cellStyle name="Note 6 9 5 3 5" xfId="13106" xr:uid="{00000000-0005-0000-0000-0000ADBE0000}"/>
    <cellStyle name="Note 6 9 5 3 5 2" xfId="30541" xr:uid="{00000000-0005-0000-0000-0000AEBE0000}"/>
    <cellStyle name="Note 6 9 5 3 5 3" xfId="44994" xr:uid="{00000000-0005-0000-0000-0000AFBE0000}"/>
    <cellStyle name="Note 6 9 5 3 6" xfId="20113" xr:uid="{00000000-0005-0000-0000-0000B0BE0000}"/>
    <cellStyle name="Note 6 9 5 4" xfId="3273" xr:uid="{00000000-0005-0000-0000-0000B1BE0000}"/>
    <cellStyle name="Note 6 9 5 4 2" xfId="5784" xr:uid="{00000000-0005-0000-0000-0000B2BE0000}"/>
    <cellStyle name="Note 6 9 5 4 2 2" xfId="23220" xr:uid="{00000000-0005-0000-0000-0000B3BE0000}"/>
    <cellStyle name="Note 6 9 5 4 2 3" xfId="37673" xr:uid="{00000000-0005-0000-0000-0000B4BE0000}"/>
    <cellStyle name="Note 6 9 5 4 3" xfId="8246" xr:uid="{00000000-0005-0000-0000-0000B5BE0000}"/>
    <cellStyle name="Note 6 9 5 4 3 2" xfId="25681" xr:uid="{00000000-0005-0000-0000-0000B6BE0000}"/>
    <cellStyle name="Note 6 9 5 4 3 3" xfId="40134" xr:uid="{00000000-0005-0000-0000-0000B7BE0000}"/>
    <cellStyle name="Note 6 9 5 4 4" xfId="10687" xr:uid="{00000000-0005-0000-0000-0000B8BE0000}"/>
    <cellStyle name="Note 6 9 5 4 4 2" xfId="28122" xr:uid="{00000000-0005-0000-0000-0000B9BE0000}"/>
    <cellStyle name="Note 6 9 5 4 4 3" xfId="42575" xr:uid="{00000000-0005-0000-0000-0000BABE0000}"/>
    <cellStyle name="Note 6 9 5 4 5" xfId="13107" xr:uid="{00000000-0005-0000-0000-0000BBBE0000}"/>
    <cellStyle name="Note 6 9 5 4 5 2" xfId="30542" xr:uid="{00000000-0005-0000-0000-0000BCBE0000}"/>
    <cellStyle name="Note 6 9 5 4 5 3" xfId="44995" xr:uid="{00000000-0005-0000-0000-0000BDBE0000}"/>
    <cellStyle name="Note 6 9 5 4 6" xfId="15588" xr:uid="{00000000-0005-0000-0000-0000BEBE0000}"/>
    <cellStyle name="Note 6 9 5 4 6 2" xfId="33023" xr:uid="{00000000-0005-0000-0000-0000BFBE0000}"/>
    <cellStyle name="Note 6 9 5 4 6 3" xfId="47476" xr:uid="{00000000-0005-0000-0000-0000C0BE0000}"/>
    <cellStyle name="Note 6 9 5 4 7" xfId="20114" xr:uid="{00000000-0005-0000-0000-0000C1BE0000}"/>
    <cellStyle name="Note 6 9 5 4 8" xfId="20750" xr:uid="{00000000-0005-0000-0000-0000C2BE0000}"/>
    <cellStyle name="Note 6 9 5 5" xfId="5781" xr:uid="{00000000-0005-0000-0000-0000C3BE0000}"/>
    <cellStyle name="Note 6 9 5 5 2" xfId="14961" xr:uid="{00000000-0005-0000-0000-0000C4BE0000}"/>
    <cellStyle name="Note 6 9 5 5 2 2" xfId="32396" xr:uid="{00000000-0005-0000-0000-0000C5BE0000}"/>
    <cellStyle name="Note 6 9 5 5 2 3" xfId="46849" xr:uid="{00000000-0005-0000-0000-0000C6BE0000}"/>
    <cellStyle name="Note 6 9 5 5 3" xfId="17422" xr:uid="{00000000-0005-0000-0000-0000C7BE0000}"/>
    <cellStyle name="Note 6 9 5 5 3 2" xfId="34857" xr:uid="{00000000-0005-0000-0000-0000C8BE0000}"/>
    <cellStyle name="Note 6 9 5 5 3 3" xfId="49310" xr:uid="{00000000-0005-0000-0000-0000C9BE0000}"/>
    <cellStyle name="Note 6 9 5 5 4" xfId="23217" xr:uid="{00000000-0005-0000-0000-0000CABE0000}"/>
    <cellStyle name="Note 6 9 5 5 5" xfId="37670" xr:uid="{00000000-0005-0000-0000-0000CBBE0000}"/>
    <cellStyle name="Note 6 9 5 6" xfId="8243" xr:uid="{00000000-0005-0000-0000-0000CCBE0000}"/>
    <cellStyle name="Note 6 9 5 6 2" xfId="25678" xr:uid="{00000000-0005-0000-0000-0000CDBE0000}"/>
    <cellStyle name="Note 6 9 5 6 3" xfId="40131" xr:uid="{00000000-0005-0000-0000-0000CEBE0000}"/>
    <cellStyle name="Note 6 9 5 7" xfId="10684" xr:uid="{00000000-0005-0000-0000-0000CFBE0000}"/>
    <cellStyle name="Note 6 9 5 7 2" xfId="28119" xr:uid="{00000000-0005-0000-0000-0000D0BE0000}"/>
    <cellStyle name="Note 6 9 5 7 3" xfId="42572" xr:uid="{00000000-0005-0000-0000-0000D1BE0000}"/>
    <cellStyle name="Note 6 9 5 8" xfId="13104" xr:uid="{00000000-0005-0000-0000-0000D2BE0000}"/>
    <cellStyle name="Note 6 9 5 8 2" xfId="30539" xr:uid="{00000000-0005-0000-0000-0000D3BE0000}"/>
    <cellStyle name="Note 6 9 5 8 3" xfId="44992" xr:uid="{00000000-0005-0000-0000-0000D4BE0000}"/>
    <cellStyle name="Note 6 9 5 9" xfId="20111" xr:uid="{00000000-0005-0000-0000-0000D5BE0000}"/>
    <cellStyle name="Note 6 9 6" xfId="3274" xr:uid="{00000000-0005-0000-0000-0000D6BE0000}"/>
    <cellStyle name="Note 6 9 6 2" xfId="5785" xr:uid="{00000000-0005-0000-0000-0000D7BE0000}"/>
    <cellStyle name="Note 6 9 6 2 2" xfId="14964" xr:uid="{00000000-0005-0000-0000-0000D8BE0000}"/>
    <cellStyle name="Note 6 9 6 2 2 2" xfId="32399" xr:uid="{00000000-0005-0000-0000-0000D9BE0000}"/>
    <cellStyle name="Note 6 9 6 2 2 3" xfId="46852" xr:uid="{00000000-0005-0000-0000-0000DABE0000}"/>
    <cellStyle name="Note 6 9 6 2 3" xfId="17425" xr:uid="{00000000-0005-0000-0000-0000DBBE0000}"/>
    <cellStyle name="Note 6 9 6 2 3 2" xfId="34860" xr:uid="{00000000-0005-0000-0000-0000DCBE0000}"/>
    <cellStyle name="Note 6 9 6 2 3 3" xfId="49313" xr:uid="{00000000-0005-0000-0000-0000DDBE0000}"/>
    <cellStyle name="Note 6 9 6 2 4" xfId="23221" xr:uid="{00000000-0005-0000-0000-0000DEBE0000}"/>
    <cellStyle name="Note 6 9 6 2 5" xfId="37674" xr:uid="{00000000-0005-0000-0000-0000DFBE0000}"/>
    <cellStyle name="Note 6 9 6 3" xfId="8247" xr:uid="{00000000-0005-0000-0000-0000E0BE0000}"/>
    <cellStyle name="Note 6 9 6 3 2" xfId="25682" xr:uid="{00000000-0005-0000-0000-0000E1BE0000}"/>
    <cellStyle name="Note 6 9 6 3 3" xfId="40135" xr:uid="{00000000-0005-0000-0000-0000E2BE0000}"/>
    <cellStyle name="Note 6 9 6 4" xfId="10688" xr:uid="{00000000-0005-0000-0000-0000E3BE0000}"/>
    <cellStyle name="Note 6 9 6 4 2" xfId="28123" xr:uid="{00000000-0005-0000-0000-0000E4BE0000}"/>
    <cellStyle name="Note 6 9 6 4 3" xfId="42576" xr:uid="{00000000-0005-0000-0000-0000E5BE0000}"/>
    <cellStyle name="Note 6 9 6 5" xfId="13108" xr:uid="{00000000-0005-0000-0000-0000E6BE0000}"/>
    <cellStyle name="Note 6 9 6 5 2" xfId="30543" xr:uid="{00000000-0005-0000-0000-0000E7BE0000}"/>
    <cellStyle name="Note 6 9 6 5 3" xfId="44996" xr:uid="{00000000-0005-0000-0000-0000E8BE0000}"/>
    <cellStyle name="Note 6 9 6 6" xfId="20115" xr:uid="{00000000-0005-0000-0000-0000E9BE0000}"/>
    <cellStyle name="Note 6 9 7" xfId="3275" xr:uid="{00000000-0005-0000-0000-0000EABE0000}"/>
    <cellStyle name="Note 6 9 7 2" xfId="5786" xr:uid="{00000000-0005-0000-0000-0000EBBE0000}"/>
    <cellStyle name="Note 6 9 7 2 2" xfId="14965" xr:uid="{00000000-0005-0000-0000-0000ECBE0000}"/>
    <cellStyle name="Note 6 9 7 2 2 2" xfId="32400" xr:uid="{00000000-0005-0000-0000-0000EDBE0000}"/>
    <cellStyle name="Note 6 9 7 2 2 3" xfId="46853" xr:uid="{00000000-0005-0000-0000-0000EEBE0000}"/>
    <cellStyle name="Note 6 9 7 2 3" xfId="17426" xr:uid="{00000000-0005-0000-0000-0000EFBE0000}"/>
    <cellStyle name="Note 6 9 7 2 3 2" xfId="34861" xr:uid="{00000000-0005-0000-0000-0000F0BE0000}"/>
    <cellStyle name="Note 6 9 7 2 3 3" xfId="49314" xr:uid="{00000000-0005-0000-0000-0000F1BE0000}"/>
    <cellStyle name="Note 6 9 7 2 4" xfId="23222" xr:uid="{00000000-0005-0000-0000-0000F2BE0000}"/>
    <cellStyle name="Note 6 9 7 2 5" xfId="37675" xr:uid="{00000000-0005-0000-0000-0000F3BE0000}"/>
    <cellStyle name="Note 6 9 7 3" xfId="8248" xr:uid="{00000000-0005-0000-0000-0000F4BE0000}"/>
    <cellStyle name="Note 6 9 7 3 2" xfId="25683" xr:uid="{00000000-0005-0000-0000-0000F5BE0000}"/>
    <cellStyle name="Note 6 9 7 3 3" xfId="40136" xr:uid="{00000000-0005-0000-0000-0000F6BE0000}"/>
    <cellStyle name="Note 6 9 7 4" xfId="10689" xr:uid="{00000000-0005-0000-0000-0000F7BE0000}"/>
    <cellStyle name="Note 6 9 7 4 2" xfId="28124" xr:uid="{00000000-0005-0000-0000-0000F8BE0000}"/>
    <cellStyle name="Note 6 9 7 4 3" xfId="42577" xr:uid="{00000000-0005-0000-0000-0000F9BE0000}"/>
    <cellStyle name="Note 6 9 7 5" xfId="13109" xr:uid="{00000000-0005-0000-0000-0000FABE0000}"/>
    <cellStyle name="Note 6 9 7 5 2" xfId="30544" xr:uid="{00000000-0005-0000-0000-0000FBBE0000}"/>
    <cellStyle name="Note 6 9 7 5 3" xfId="44997" xr:uid="{00000000-0005-0000-0000-0000FCBE0000}"/>
    <cellStyle name="Note 6 9 7 6" xfId="20116" xr:uid="{00000000-0005-0000-0000-0000FDBE0000}"/>
    <cellStyle name="Note 6 9 8" xfId="3276" xr:uid="{00000000-0005-0000-0000-0000FEBE0000}"/>
    <cellStyle name="Note 6 9 8 2" xfId="5787" xr:uid="{00000000-0005-0000-0000-0000FFBE0000}"/>
    <cellStyle name="Note 6 9 8 2 2" xfId="23223" xr:uid="{00000000-0005-0000-0000-000000BF0000}"/>
    <cellStyle name="Note 6 9 8 2 3" xfId="37676" xr:uid="{00000000-0005-0000-0000-000001BF0000}"/>
    <cellStyle name="Note 6 9 8 3" xfId="8249" xr:uid="{00000000-0005-0000-0000-000002BF0000}"/>
    <cellStyle name="Note 6 9 8 3 2" xfId="25684" xr:uid="{00000000-0005-0000-0000-000003BF0000}"/>
    <cellStyle name="Note 6 9 8 3 3" xfId="40137" xr:uid="{00000000-0005-0000-0000-000004BF0000}"/>
    <cellStyle name="Note 6 9 8 4" xfId="10690" xr:uid="{00000000-0005-0000-0000-000005BF0000}"/>
    <cellStyle name="Note 6 9 8 4 2" xfId="28125" xr:uid="{00000000-0005-0000-0000-000006BF0000}"/>
    <cellStyle name="Note 6 9 8 4 3" xfId="42578" xr:uid="{00000000-0005-0000-0000-000007BF0000}"/>
    <cellStyle name="Note 6 9 8 5" xfId="13110" xr:uid="{00000000-0005-0000-0000-000008BF0000}"/>
    <cellStyle name="Note 6 9 8 5 2" xfId="30545" xr:uid="{00000000-0005-0000-0000-000009BF0000}"/>
    <cellStyle name="Note 6 9 8 5 3" xfId="44998" xr:uid="{00000000-0005-0000-0000-00000ABF0000}"/>
    <cellStyle name="Note 6 9 8 6" xfId="15589" xr:uid="{00000000-0005-0000-0000-00000BBF0000}"/>
    <cellStyle name="Note 6 9 8 6 2" xfId="33024" xr:uid="{00000000-0005-0000-0000-00000CBF0000}"/>
    <cellStyle name="Note 6 9 8 6 3" xfId="47477" xr:uid="{00000000-0005-0000-0000-00000DBF0000}"/>
    <cellStyle name="Note 6 9 8 7" xfId="20117" xr:uid="{00000000-0005-0000-0000-00000EBF0000}"/>
    <cellStyle name="Note 6 9 8 8" xfId="20751" xr:uid="{00000000-0005-0000-0000-00000FBF0000}"/>
    <cellStyle name="Note 6 9 9" xfId="5768" xr:uid="{00000000-0005-0000-0000-000010BF0000}"/>
    <cellStyle name="Note 6 9 9 2" xfId="14951" xr:uid="{00000000-0005-0000-0000-000011BF0000}"/>
    <cellStyle name="Note 6 9 9 2 2" xfId="32386" xr:uid="{00000000-0005-0000-0000-000012BF0000}"/>
    <cellStyle name="Note 6 9 9 2 3" xfId="46839" xr:uid="{00000000-0005-0000-0000-000013BF0000}"/>
    <cellStyle name="Note 6 9 9 3" xfId="17412" xr:uid="{00000000-0005-0000-0000-000014BF0000}"/>
    <cellStyle name="Note 6 9 9 3 2" xfId="34847" xr:uid="{00000000-0005-0000-0000-000015BF0000}"/>
    <cellStyle name="Note 6 9 9 3 3" xfId="49300" xr:uid="{00000000-0005-0000-0000-000016BF0000}"/>
    <cellStyle name="Note 6 9 9 4" xfId="23204" xr:uid="{00000000-0005-0000-0000-000017BF0000}"/>
    <cellStyle name="Note 6 9 9 5" xfId="37657" xr:uid="{00000000-0005-0000-0000-000018BF0000}"/>
    <cellStyle name="Note 7" xfId="3277" xr:uid="{00000000-0005-0000-0000-000019BF0000}"/>
    <cellStyle name="Note 7 2" xfId="3278" xr:uid="{00000000-0005-0000-0000-00001ABF0000}"/>
    <cellStyle name="Note 7 2 2" xfId="5789" xr:uid="{00000000-0005-0000-0000-00001BBF0000}"/>
    <cellStyle name="Note 7 2 2 2" xfId="14967" xr:uid="{00000000-0005-0000-0000-00001CBF0000}"/>
    <cellStyle name="Note 7 2 2 2 2" xfId="32402" xr:uid="{00000000-0005-0000-0000-00001DBF0000}"/>
    <cellStyle name="Note 7 2 2 2 3" xfId="46855" xr:uid="{00000000-0005-0000-0000-00001EBF0000}"/>
    <cellStyle name="Note 7 2 2 3" xfId="17428" xr:uid="{00000000-0005-0000-0000-00001FBF0000}"/>
    <cellStyle name="Note 7 2 2 3 2" xfId="34863" xr:uid="{00000000-0005-0000-0000-000020BF0000}"/>
    <cellStyle name="Note 7 2 2 3 3" xfId="49316" xr:uid="{00000000-0005-0000-0000-000021BF0000}"/>
    <cellStyle name="Note 7 2 2 4" xfId="23225" xr:uid="{00000000-0005-0000-0000-000022BF0000}"/>
    <cellStyle name="Note 7 2 2 5" xfId="37678" xr:uid="{00000000-0005-0000-0000-000023BF0000}"/>
    <cellStyle name="Note 7 2 3" xfId="8251" xr:uid="{00000000-0005-0000-0000-000024BF0000}"/>
    <cellStyle name="Note 7 2 3 2" xfId="25686" xr:uid="{00000000-0005-0000-0000-000025BF0000}"/>
    <cellStyle name="Note 7 2 3 3" xfId="40139" xr:uid="{00000000-0005-0000-0000-000026BF0000}"/>
    <cellStyle name="Note 7 2 4" xfId="10692" xr:uid="{00000000-0005-0000-0000-000027BF0000}"/>
    <cellStyle name="Note 7 2 4 2" xfId="28127" xr:uid="{00000000-0005-0000-0000-000028BF0000}"/>
    <cellStyle name="Note 7 2 4 3" xfId="42580" xr:uid="{00000000-0005-0000-0000-000029BF0000}"/>
    <cellStyle name="Note 7 2 5" xfId="13112" xr:uid="{00000000-0005-0000-0000-00002ABF0000}"/>
    <cellStyle name="Note 7 2 5 2" xfId="30547" xr:uid="{00000000-0005-0000-0000-00002BBF0000}"/>
    <cellStyle name="Note 7 2 5 3" xfId="45000" xr:uid="{00000000-0005-0000-0000-00002CBF0000}"/>
    <cellStyle name="Note 7 2 6" xfId="20119" xr:uid="{00000000-0005-0000-0000-00002DBF0000}"/>
    <cellStyle name="Note 7 3" xfId="3279" xr:uid="{00000000-0005-0000-0000-00002EBF0000}"/>
    <cellStyle name="Note 7 3 2" xfId="5790" xr:uid="{00000000-0005-0000-0000-00002FBF0000}"/>
    <cellStyle name="Note 7 3 2 2" xfId="14968" xr:uid="{00000000-0005-0000-0000-000030BF0000}"/>
    <cellStyle name="Note 7 3 2 2 2" xfId="32403" xr:uid="{00000000-0005-0000-0000-000031BF0000}"/>
    <cellStyle name="Note 7 3 2 2 3" xfId="46856" xr:uid="{00000000-0005-0000-0000-000032BF0000}"/>
    <cellStyle name="Note 7 3 2 3" xfId="17429" xr:uid="{00000000-0005-0000-0000-000033BF0000}"/>
    <cellStyle name="Note 7 3 2 3 2" xfId="34864" xr:uid="{00000000-0005-0000-0000-000034BF0000}"/>
    <cellStyle name="Note 7 3 2 3 3" xfId="49317" xr:uid="{00000000-0005-0000-0000-000035BF0000}"/>
    <cellStyle name="Note 7 3 2 4" xfId="23226" xr:uid="{00000000-0005-0000-0000-000036BF0000}"/>
    <cellStyle name="Note 7 3 2 5" xfId="37679" xr:uid="{00000000-0005-0000-0000-000037BF0000}"/>
    <cellStyle name="Note 7 3 3" xfId="8252" xr:uid="{00000000-0005-0000-0000-000038BF0000}"/>
    <cellStyle name="Note 7 3 3 2" xfId="25687" xr:uid="{00000000-0005-0000-0000-000039BF0000}"/>
    <cellStyle name="Note 7 3 3 3" xfId="40140" xr:uid="{00000000-0005-0000-0000-00003ABF0000}"/>
    <cellStyle name="Note 7 3 4" xfId="10693" xr:uid="{00000000-0005-0000-0000-00003BBF0000}"/>
    <cellStyle name="Note 7 3 4 2" xfId="28128" xr:uid="{00000000-0005-0000-0000-00003CBF0000}"/>
    <cellStyle name="Note 7 3 4 3" xfId="42581" xr:uid="{00000000-0005-0000-0000-00003DBF0000}"/>
    <cellStyle name="Note 7 3 5" xfId="13113" xr:uid="{00000000-0005-0000-0000-00003EBF0000}"/>
    <cellStyle name="Note 7 3 5 2" xfId="30548" xr:uid="{00000000-0005-0000-0000-00003FBF0000}"/>
    <cellStyle name="Note 7 3 5 3" xfId="45001" xr:uid="{00000000-0005-0000-0000-000040BF0000}"/>
    <cellStyle name="Note 7 3 6" xfId="20120" xr:uid="{00000000-0005-0000-0000-000041BF0000}"/>
    <cellStyle name="Note 7 4" xfId="3280" xr:uid="{00000000-0005-0000-0000-000042BF0000}"/>
    <cellStyle name="Note 7 4 2" xfId="5791" xr:uid="{00000000-0005-0000-0000-000043BF0000}"/>
    <cellStyle name="Note 7 4 2 2" xfId="23227" xr:uid="{00000000-0005-0000-0000-000044BF0000}"/>
    <cellStyle name="Note 7 4 2 3" xfId="37680" xr:uid="{00000000-0005-0000-0000-000045BF0000}"/>
    <cellStyle name="Note 7 4 3" xfId="8253" xr:uid="{00000000-0005-0000-0000-000046BF0000}"/>
    <cellStyle name="Note 7 4 3 2" xfId="25688" xr:uid="{00000000-0005-0000-0000-000047BF0000}"/>
    <cellStyle name="Note 7 4 3 3" xfId="40141" xr:uid="{00000000-0005-0000-0000-000048BF0000}"/>
    <cellStyle name="Note 7 4 4" xfId="10694" xr:uid="{00000000-0005-0000-0000-000049BF0000}"/>
    <cellStyle name="Note 7 4 4 2" xfId="28129" xr:uid="{00000000-0005-0000-0000-00004ABF0000}"/>
    <cellStyle name="Note 7 4 4 3" xfId="42582" xr:uid="{00000000-0005-0000-0000-00004BBF0000}"/>
    <cellStyle name="Note 7 4 5" xfId="13114" xr:uid="{00000000-0005-0000-0000-00004CBF0000}"/>
    <cellStyle name="Note 7 4 5 2" xfId="30549" xr:uid="{00000000-0005-0000-0000-00004DBF0000}"/>
    <cellStyle name="Note 7 4 5 3" xfId="45002" xr:uid="{00000000-0005-0000-0000-00004EBF0000}"/>
    <cellStyle name="Note 7 4 6" xfId="15590" xr:uid="{00000000-0005-0000-0000-00004FBF0000}"/>
    <cellStyle name="Note 7 4 6 2" xfId="33025" xr:uid="{00000000-0005-0000-0000-000050BF0000}"/>
    <cellStyle name="Note 7 4 6 3" xfId="47478" xr:uid="{00000000-0005-0000-0000-000051BF0000}"/>
    <cellStyle name="Note 7 4 7" xfId="20121" xr:uid="{00000000-0005-0000-0000-000052BF0000}"/>
    <cellStyle name="Note 7 4 8" xfId="20752" xr:uid="{00000000-0005-0000-0000-000053BF0000}"/>
    <cellStyle name="Note 7 5" xfId="5788" xr:uid="{00000000-0005-0000-0000-000054BF0000}"/>
    <cellStyle name="Note 7 5 2" xfId="14966" xr:uid="{00000000-0005-0000-0000-000055BF0000}"/>
    <cellStyle name="Note 7 5 2 2" xfId="32401" xr:uid="{00000000-0005-0000-0000-000056BF0000}"/>
    <cellStyle name="Note 7 5 2 3" xfId="46854" xr:uid="{00000000-0005-0000-0000-000057BF0000}"/>
    <cellStyle name="Note 7 5 3" xfId="17427" xr:uid="{00000000-0005-0000-0000-000058BF0000}"/>
    <cellStyle name="Note 7 5 3 2" xfId="34862" xr:uid="{00000000-0005-0000-0000-000059BF0000}"/>
    <cellStyle name="Note 7 5 3 3" xfId="49315" xr:uid="{00000000-0005-0000-0000-00005ABF0000}"/>
    <cellStyle name="Note 7 5 4" xfId="23224" xr:uid="{00000000-0005-0000-0000-00005BBF0000}"/>
    <cellStyle name="Note 7 5 5" xfId="37677" xr:uid="{00000000-0005-0000-0000-00005CBF0000}"/>
    <cellStyle name="Note 7 6" xfId="8250" xr:uid="{00000000-0005-0000-0000-00005DBF0000}"/>
    <cellStyle name="Note 7 6 2" xfId="25685" xr:uid="{00000000-0005-0000-0000-00005EBF0000}"/>
    <cellStyle name="Note 7 6 3" xfId="40138" xr:uid="{00000000-0005-0000-0000-00005FBF0000}"/>
    <cellStyle name="Note 7 7" xfId="10691" xr:uid="{00000000-0005-0000-0000-000060BF0000}"/>
    <cellStyle name="Note 7 7 2" xfId="28126" xr:uid="{00000000-0005-0000-0000-000061BF0000}"/>
    <cellStyle name="Note 7 7 3" xfId="42579" xr:uid="{00000000-0005-0000-0000-000062BF0000}"/>
    <cellStyle name="Note 7 8" xfId="13111" xr:uid="{00000000-0005-0000-0000-000063BF0000}"/>
    <cellStyle name="Note 7 8 2" xfId="30546" xr:uid="{00000000-0005-0000-0000-000064BF0000}"/>
    <cellStyle name="Note 7 8 3" xfId="44999" xr:uid="{00000000-0005-0000-0000-000065BF0000}"/>
    <cellStyle name="Note 7 9" xfId="20118" xr:uid="{00000000-0005-0000-0000-000066BF0000}"/>
    <cellStyle name="Note 8" xfId="3281" xr:uid="{00000000-0005-0000-0000-000067BF0000}"/>
    <cellStyle name="Note 8 2" xfId="3282" xr:uid="{00000000-0005-0000-0000-000068BF0000}"/>
    <cellStyle name="Note 8 2 2" xfId="5793" xr:uid="{00000000-0005-0000-0000-000069BF0000}"/>
    <cellStyle name="Note 8 2 2 2" xfId="14970" xr:uid="{00000000-0005-0000-0000-00006ABF0000}"/>
    <cellStyle name="Note 8 2 2 2 2" xfId="32405" xr:uid="{00000000-0005-0000-0000-00006BBF0000}"/>
    <cellStyle name="Note 8 2 2 2 3" xfId="46858" xr:uid="{00000000-0005-0000-0000-00006CBF0000}"/>
    <cellStyle name="Note 8 2 2 3" xfId="17431" xr:uid="{00000000-0005-0000-0000-00006DBF0000}"/>
    <cellStyle name="Note 8 2 2 3 2" xfId="34866" xr:uid="{00000000-0005-0000-0000-00006EBF0000}"/>
    <cellStyle name="Note 8 2 2 3 3" xfId="49319" xr:uid="{00000000-0005-0000-0000-00006FBF0000}"/>
    <cellStyle name="Note 8 2 2 4" xfId="23229" xr:uid="{00000000-0005-0000-0000-000070BF0000}"/>
    <cellStyle name="Note 8 2 2 5" xfId="37682" xr:uid="{00000000-0005-0000-0000-000071BF0000}"/>
    <cellStyle name="Note 8 2 3" xfId="8255" xr:uid="{00000000-0005-0000-0000-000072BF0000}"/>
    <cellStyle name="Note 8 2 3 2" xfId="25690" xr:uid="{00000000-0005-0000-0000-000073BF0000}"/>
    <cellStyle name="Note 8 2 3 3" xfId="40143" xr:uid="{00000000-0005-0000-0000-000074BF0000}"/>
    <cellStyle name="Note 8 2 4" xfId="10696" xr:uid="{00000000-0005-0000-0000-000075BF0000}"/>
    <cellStyle name="Note 8 2 4 2" xfId="28131" xr:uid="{00000000-0005-0000-0000-000076BF0000}"/>
    <cellStyle name="Note 8 2 4 3" xfId="42584" xr:uid="{00000000-0005-0000-0000-000077BF0000}"/>
    <cellStyle name="Note 8 2 5" xfId="13116" xr:uid="{00000000-0005-0000-0000-000078BF0000}"/>
    <cellStyle name="Note 8 2 5 2" xfId="30551" xr:uid="{00000000-0005-0000-0000-000079BF0000}"/>
    <cellStyle name="Note 8 2 5 3" xfId="45004" xr:uid="{00000000-0005-0000-0000-00007ABF0000}"/>
    <cellStyle name="Note 8 2 6" xfId="20123" xr:uid="{00000000-0005-0000-0000-00007BBF0000}"/>
    <cellStyle name="Note 8 3" xfId="3283" xr:uid="{00000000-0005-0000-0000-00007CBF0000}"/>
    <cellStyle name="Note 8 3 2" xfId="5794" xr:uid="{00000000-0005-0000-0000-00007DBF0000}"/>
    <cellStyle name="Note 8 3 2 2" xfId="14971" xr:uid="{00000000-0005-0000-0000-00007EBF0000}"/>
    <cellStyle name="Note 8 3 2 2 2" xfId="32406" xr:uid="{00000000-0005-0000-0000-00007FBF0000}"/>
    <cellStyle name="Note 8 3 2 2 3" xfId="46859" xr:uid="{00000000-0005-0000-0000-000080BF0000}"/>
    <cellStyle name="Note 8 3 2 3" xfId="17432" xr:uid="{00000000-0005-0000-0000-000081BF0000}"/>
    <cellStyle name="Note 8 3 2 3 2" xfId="34867" xr:uid="{00000000-0005-0000-0000-000082BF0000}"/>
    <cellStyle name="Note 8 3 2 3 3" xfId="49320" xr:uid="{00000000-0005-0000-0000-000083BF0000}"/>
    <cellStyle name="Note 8 3 2 4" xfId="23230" xr:uid="{00000000-0005-0000-0000-000084BF0000}"/>
    <cellStyle name="Note 8 3 2 5" xfId="37683" xr:uid="{00000000-0005-0000-0000-000085BF0000}"/>
    <cellStyle name="Note 8 3 3" xfId="8256" xr:uid="{00000000-0005-0000-0000-000086BF0000}"/>
    <cellStyle name="Note 8 3 3 2" xfId="25691" xr:uid="{00000000-0005-0000-0000-000087BF0000}"/>
    <cellStyle name="Note 8 3 3 3" xfId="40144" xr:uid="{00000000-0005-0000-0000-000088BF0000}"/>
    <cellStyle name="Note 8 3 4" xfId="10697" xr:uid="{00000000-0005-0000-0000-000089BF0000}"/>
    <cellStyle name="Note 8 3 4 2" xfId="28132" xr:uid="{00000000-0005-0000-0000-00008ABF0000}"/>
    <cellStyle name="Note 8 3 4 3" xfId="42585" xr:uid="{00000000-0005-0000-0000-00008BBF0000}"/>
    <cellStyle name="Note 8 3 5" xfId="13117" xr:uid="{00000000-0005-0000-0000-00008CBF0000}"/>
    <cellStyle name="Note 8 3 5 2" xfId="30552" xr:uid="{00000000-0005-0000-0000-00008DBF0000}"/>
    <cellStyle name="Note 8 3 5 3" xfId="45005" xr:uid="{00000000-0005-0000-0000-00008EBF0000}"/>
    <cellStyle name="Note 8 3 6" xfId="20124" xr:uid="{00000000-0005-0000-0000-00008FBF0000}"/>
    <cellStyle name="Note 8 4" xfId="3284" xr:uid="{00000000-0005-0000-0000-000090BF0000}"/>
    <cellStyle name="Note 8 4 2" xfId="5795" xr:uid="{00000000-0005-0000-0000-000091BF0000}"/>
    <cellStyle name="Note 8 4 2 2" xfId="23231" xr:uid="{00000000-0005-0000-0000-000092BF0000}"/>
    <cellStyle name="Note 8 4 2 3" xfId="37684" xr:uid="{00000000-0005-0000-0000-000093BF0000}"/>
    <cellStyle name="Note 8 4 3" xfId="8257" xr:uid="{00000000-0005-0000-0000-000094BF0000}"/>
    <cellStyle name="Note 8 4 3 2" xfId="25692" xr:uid="{00000000-0005-0000-0000-000095BF0000}"/>
    <cellStyle name="Note 8 4 3 3" xfId="40145" xr:uid="{00000000-0005-0000-0000-000096BF0000}"/>
    <cellStyle name="Note 8 4 4" xfId="10698" xr:uid="{00000000-0005-0000-0000-000097BF0000}"/>
    <cellStyle name="Note 8 4 4 2" xfId="28133" xr:uid="{00000000-0005-0000-0000-000098BF0000}"/>
    <cellStyle name="Note 8 4 4 3" xfId="42586" xr:uid="{00000000-0005-0000-0000-000099BF0000}"/>
    <cellStyle name="Note 8 4 5" xfId="13118" xr:uid="{00000000-0005-0000-0000-00009ABF0000}"/>
    <cellStyle name="Note 8 4 5 2" xfId="30553" xr:uid="{00000000-0005-0000-0000-00009BBF0000}"/>
    <cellStyle name="Note 8 4 5 3" xfId="45006" xr:uid="{00000000-0005-0000-0000-00009CBF0000}"/>
    <cellStyle name="Note 8 4 6" xfId="15591" xr:uid="{00000000-0005-0000-0000-00009DBF0000}"/>
    <cellStyle name="Note 8 4 6 2" xfId="33026" xr:uid="{00000000-0005-0000-0000-00009EBF0000}"/>
    <cellStyle name="Note 8 4 6 3" xfId="47479" xr:uid="{00000000-0005-0000-0000-00009FBF0000}"/>
    <cellStyle name="Note 8 4 7" xfId="20125" xr:uid="{00000000-0005-0000-0000-0000A0BF0000}"/>
    <cellStyle name="Note 8 4 8" xfId="20753" xr:uid="{00000000-0005-0000-0000-0000A1BF0000}"/>
    <cellStyle name="Note 8 5" xfId="5792" xr:uid="{00000000-0005-0000-0000-0000A2BF0000}"/>
    <cellStyle name="Note 8 5 2" xfId="14969" xr:uid="{00000000-0005-0000-0000-0000A3BF0000}"/>
    <cellStyle name="Note 8 5 2 2" xfId="32404" xr:uid="{00000000-0005-0000-0000-0000A4BF0000}"/>
    <cellStyle name="Note 8 5 2 3" xfId="46857" xr:uid="{00000000-0005-0000-0000-0000A5BF0000}"/>
    <cellStyle name="Note 8 5 3" xfId="17430" xr:uid="{00000000-0005-0000-0000-0000A6BF0000}"/>
    <cellStyle name="Note 8 5 3 2" xfId="34865" xr:uid="{00000000-0005-0000-0000-0000A7BF0000}"/>
    <cellStyle name="Note 8 5 3 3" xfId="49318" xr:uid="{00000000-0005-0000-0000-0000A8BF0000}"/>
    <cellStyle name="Note 8 5 4" xfId="23228" xr:uid="{00000000-0005-0000-0000-0000A9BF0000}"/>
    <cellStyle name="Note 8 5 5" xfId="37681" xr:uid="{00000000-0005-0000-0000-0000AABF0000}"/>
    <cellStyle name="Note 8 6" xfId="8254" xr:uid="{00000000-0005-0000-0000-0000ABBF0000}"/>
    <cellStyle name="Note 8 6 2" xfId="25689" xr:uid="{00000000-0005-0000-0000-0000ACBF0000}"/>
    <cellStyle name="Note 8 6 3" xfId="40142" xr:uid="{00000000-0005-0000-0000-0000ADBF0000}"/>
    <cellStyle name="Note 8 7" xfId="10695" xr:uid="{00000000-0005-0000-0000-0000AEBF0000}"/>
    <cellStyle name="Note 8 7 2" xfId="28130" xr:uid="{00000000-0005-0000-0000-0000AFBF0000}"/>
    <cellStyle name="Note 8 7 3" xfId="42583" xr:uid="{00000000-0005-0000-0000-0000B0BF0000}"/>
    <cellStyle name="Note 8 8" xfId="13115" xr:uid="{00000000-0005-0000-0000-0000B1BF0000}"/>
    <cellStyle name="Note 8 8 2" xfId="30550" xr:uid="{00000000-0005-0000-0000-0000B2BF0000}"/>
    <cellStyle name="Note 8 8 3" xfId="45003" xr:uid="{00000000-0005-0000-0000-0000B3BF0000}"/>
    <cellStyle name="Note 8 9" xfId="20122" xr:uid="{00000000-0005-0000-0000-0000B4BF0000}"/>
    <cellStyle name="Note 9" xfId="3285" xr:uid="{00000000-0005-0000-0000-0000B5BF0000}"/>
    <cellStyle name="Note 9 2" xfId="3286" xr:uid="{00000000-0005-0000-0000-0000B6BF0000}"/>
    <cellStyle name="Note 9 2 2" xfId="5797" xr:uid="{00000000-0005-0000-0000-0000B7BF0000}"/>
    <cellStyle name="Note 9 2 2 2" xfId="14973" xr:uid="{00000000-0005-0000-0000-0000B8BF0000}"/>
    <cellStyle name="Note 9 2 2 2 2" xfId="32408" xr:uid="{00000000-0005-0000-0000-0000B9BF0000}"/>
    <cellStyle name="Note 9 2 2 2 3" xfId="46861" xr:uid="{00000000-0005-0000-0000-0000BABF0000}"/>
    <cellStyle name="Note 9 2 2 3" xfId="17434" xr:uid="{00000000-0005-0000-0000-0000BBBF0000}"/>
    <cellStyle name="Note 9 2 2 3 2" xfId="34869" xr:uid="{00000000-0005-0000-0000-0000BCBF0000}"/>
    <cellStyle name="Note 9 2 2 3 3" xfId="49322" xr:uid="{00000000-0005-0000-0000-0000BDBF0000}"/>
    <cellStyle name="Note 9 2 2 4" xfId="23233" xr:uid="{00000000-0005-0000-0000-0000BEBF0000}"/>
    <cellStyle name="Note 9 2 2 5" xfId="37686" xr:uid="{00000000-0005-0000-0000-0000BFBF0000}"/>
    <cellStyle name="Note 9 2 3" xfId="8259" xr:uid="{00000000-0005-0000-0000-0000C0BF0000}"/>
    <cellStyle name="Note 9 2 3 2" xfId="25694" xr:uid="{00000000-0005-0000-0000-0000C1BF0000}"/>
    <cellStyle name="Note 9 2 3 3" xfId="40147" xr:uid="{00000000-0005-0000-0000-0000C2BF0000}"/>
    <cellStyle name="Note 9 2 4" xfId="10700" xr:uid="{00000000-0005-0000-0000-0000C3BF0000}"/>
    <cellStyle name="Note 9 2 4 2" xfId="28135" xr:uid="{00000000-0005-0000-0000-0000C4BF0000}"/>
    <cellStyle name="Note 9 2 4 3" xfId="42588" xr:uid="{00000000-0005-0000-0000-0000C5BF0000}"/>
    <cellStyle name="Note 9 2 5" xfId="13120" xr:uid="{00000000-0005-0000-0000-0000C6BF0000}"/>
    <cellStyle name="Note 9 2 5 2" xfId="30555" xr:uid="{00000000-0005-0000-0000-0000C7BF0000}"/>
    <cellStyle name="Note 9 2 5 3" xfId="45008" xr:uid="{00000000-0005-0000-0000-0000C8BF0000}"/>
    <cellStyle name="Note 9 2 6" xfId="20127" xr:uid="{00000000-0005-0000-0000-0000C9BF0000}"/>
    <cellStyle name="Note 9 3" xfId="3287" xr:uid="{00000000-0005-0000-0000-0000CABF0000}"/>
    <cellStyle name="Note 9 3 2" xfId="5798" xr:uid="{00000000-0005-0000-0000-0000CBBF0000}"/>
    <cellStyle name="Note 9 3 2 2" xfId="14974" xr:uid="{00000000-0005-0000-0000-0000CCBF0000}"/>
    <cellStyle name="Note 9 3 2 2 2" xfId="32409" xr:uid="{00000000-0005-0000-0000-0000CDBF0000}"/>
    <cellStyle name="Note 9 3 2 2 3" xfId="46862" xr:uid="{00000000-0005-0000-0000-0000CEBF0000}"/>
    <cellStyle name="Note 9 3 2 3" xfId="17435" xr:uid="{00000000-0005-0000-0000-0000CFBF0000}"/>
    <cellStyle name="Note 9 3 2 3 2" xfId="34870" xr:uid="{00000000-0005-0000-0000-0000D0BF0000}"/>
    <cellStyle name="Note 9 3 2 3 3" xfId="49323" xr:uid="{00000000-0005-0000-0000-0000D1BF0000}"/>
    <cellStyle name="Note 9 3 2 4" xfId="23234" xr:uid="{00000000-0005-0000-0000-0000D2BF0000}"/>
    <cellStyle name="Note 9 3 2 5" xfId="37687" xr:uid="{00000000-0005-0000-0000-0000D3BF0000}"/>
    <cellStyle name="Note 9 3 3" xfId="8260" xr:uid="{00000000-0005-0000-0000-0000D4BF0000}"/>
    <cellStyle name="Note 9 3 3 2" xfId="25695" xr:uid="{00000000-0005-0000-0000-0000D5BF0000}"/>
    <cellStyle name="Note 9 3 3 3" xfId="40148" xr:uid="{00000000-0005-0000-0000-0000D6BF0000}"/>
    <cellStyle name="Note 9 3 4" xfId="10701" xr:uid="{00000000-0005-0000-0000-0000D7BF0000}"/>
    <cellStyle name="Note 9 3 4 2" xfId="28136" xr:uid="{00000000-0005-0000-0000-0000D8BF0000}"/>
    <cellStyle name="Note 9 3 4 3" xfId="42589" xr:uid="{00000000-0005-0000-0000-0000D9BF0000}"/>
    <cellStyle name="Note 9 3 5" xfId="13121" xr:uid="{00000000-0005-0000-0000-0000DABF0000}"/>
    <cellStyle name="Note 9 3 5 2" xfId="30556" xr:uid="{00000000-0005-0000-0000-0000DBBF0000}"/>
    <cellStyle name="Note 9 3 5 3" xfId="45009" xr:uid="{00000000-0005-0000-0000-0000DCBF0000}"/>
    <cellStyle name="Note 9 3 6" xfId="20128" xr:uid="{00000000-0005-0000-0000-0000DDBF0000}"/>
    <cellStyle name="Note 9 4" xfId="3288" xr:uid="{00000000-0005-0000-0000-0000DEBF0000}"/>
    <cellStyle name="Note 9 4 2" xfId="5799" xr:uid="{00000000-0005-0000-0000-0000DFBF0000}"/>
    <cellStyle name="Note 9 4 2 2" xfId="23235" xr:uid="{00000000-0005-0000-0000-0000E0BF0000}"/>
    <cellStyle name="Note 9 4 2 3" xfId="37688" xr:uid="{00000000-0005-0000-0000-0000E1BF0000}"/>
    <cellStyle name="Note 9 4 3" xfId="8261" xr:uid="{00000000-0005-0000-0000-0000E2BF0000}"/>
    <cellStyle name="Note 9 4 3 2" xfId="25696" xr:uid="{00000000-0005-0000-0000-0000E3BF0000}"/>
    <cellStyle name="Note 9 4 3 3" xfId="40149" xr:uid="{00000000-0005-0000-0000-0000E4BF0000}"/>
    <cellStyle name="Note 9 4 4" xfId="10702" xr:uid="{00000000-0005-0000-0000-0000E5BF0000}"/>
    <cellStyle name="Note 9 4 4 2" xfId="28137" xr:uid="{00000000-0005-0000-0000-0000E6BF0000}"/>
    <cellStyle name="Note 9 4 4 3" xfId="42590" xr:uid="{00000000-0005-0000-0000-0000E7BF0000}"/>
    <cellStyle name="Note 9 4 5" xfId="13122" xr:uid="{00000000-0005-0000-0000-0000E8BF0000}"/>
    <cellStyle name="Note 9 4 5 2" xfId="30557" xr:uid="{00000000-0005-0000-0000-0000E9BF0000}"/>
    <cellStyle name="Note 9 4 5 3" xfId="45010" xr:uid="{00000000-0005-0000-0000-0000EABF0000}"/>
    <cellStyle name="Note 9 4 6" xfId="15592" xr:uid="{00000000-0005-0000-0000-0000EBBF0000}"/>
    <cellStyle name="Note 9 4 6 2" xfId="33027" xr:uid="{00000000-0005-0000-0000-0000ECBF0000}"/>
    <cellStyle name="Note 9 4 6 3" xfId="47480" xr:uid="{00000000-0005-0000-0000-0000EDBF0000}"/>
    <cellStyle name="Note 9 4 7" xfId="20129" xr:uid="{00000000-0005-0000-0000-0000EEBF0000}"/>
    <cellStyle name="Note 9 4 8" xfId="20754" xr:uid="{00000000-0005-0000-0000-0000EFBF0000}"/>
    <cellStyle name="Note 9 5" xfId="5796" xr:uid="{00000000-0005-0000-0000-0000F0BF0000}"/>
    <cellStyle name="Note 9 5 2" xfId="14972" xr:uid="{00000000-0005-0000-0000-0000F1BF0000}"/>
    <cellStyle name="Note 9 5 2 2" xfId="32407" xr:uid="{00000000-0005-0000-0000-0000F2BF0000}"/>
    <cellStyle name="Note 9 5 2 3" xfId="46860" xr:uid="{00000000-0005-0000-0000-0000F3BF0000}"/>
    <cellStyle name="Note 9 5 3" xfId="17433" xr:uid="{00000000-0005-0000-0000-0000F4BF0000}"/>
    <cellStyle name="Note 9 5 3 2" xfId="34868" xr:uid="{00000000-0005-0000-0000-0000F5BF0000}"/>
    <cellStyle name="Note 9 5 3 3" xfId="49321" xr:uid="{00000000-0005-0000-0000-0000F6BF0000}"/>
    <cellStyle name="Note 9 5 4" xfId="23232" xr:uid="{00000000-0005-0000-0000-0000F7BF0000}"/>
    <cellStyle name="Note 9 5 5" xfId="37685" xr:uid="{00000000-0005-0000-0000-0000F8BF0000}"/>
    <cellStyle name="Note 9 6" xfId="8258" xr:uid="{00000000-0005-0000-0000-0000F9BF0000}"/>
    <cellStyle name="Note 9 6 2" xfId="25693" xr:uid="{00000000-0005-0000-0000-0000FABF0000}"/>
    <cellStyle name="Note 9 6 3" xfId="40146" xr:uid="{00000000-0005-0000-0000-0000FBBF0000}"/>
    <cellStyle name="Note 9 7" xfId="10699" xr:uid="{00000000-0005-0000-0000-0000FCBF0000}"/>
    <cellStyle name="Note 9 7 2" xfId="28134" xr:uid="{00000000-0005-0000-0000-0000FDBF0000}"/>
    <cellStyle name="Note 9 7 3" xfId="42587" xr:uid="{00000000-0005-0000-0000-0000FEBF0000}"/>
    <cellStyle name="Note 9 8" xfId="13119" xr:uid="{00000000-0005-0000-0000-0000FFBF0000}"/>
    <cellStyle name="Note 9 8 2" xfId="30554" xr:uid="{00000000-0005-0000-0000-000000C00000}"/>
    <cellStyle name="Note 9 8 3" xfId="45007" xr:uid="{00000000-0005-0000-0000-000001C00000}"/>
    <cellStyle name="Note 9 9" xfId="20126" xr:uid="{00000000-0005-0000-0000-000002C00000}"/>
    <cellStyle name="Output 2" xfId="3289" xr:uid="{00000000-0005-0000-0000-000003C00000}"/>
    <cellStyle name="Output 2 2" xfId="3290" xr:uid="{00000000-0005-0000-0000-000004C00000}"/>
    <cellStyle name="Output 2 2 2" xfId="5801" xr:uid="{00000000-0005-0000-0000-000005C00000}"/>
    <cellStyle name="Output 2 2 2 2" xfId="14976" xr:uid="{00000000-0005-0000-0000-000006C00000}"/>
    <cellStyle name="Output 2 2 2 2 2" xfId="32411" xr:uid="{00000000-0005-0000-0000-000007C00000}"/>
    <cellStyle name="Output 2 2 2 2 3" xfId="46864" xr:uid="{00000000-0005-0000-0000-000008C00000}"/>
    <cellStyle name="Output 2 2 2 3" xfId="17437" xr:uid="{00000000-0005-0000-0000-000009C00000}"/>
    <cellStyle name="Output 2 2 2 3 2" xfId="34872" xr:uid="{00000000-0005-0000-0000-00000AC00000}"/>
    <cellStyle name="Output 2 2 2 3 3" xfId="49325" xr:uid="{00000000-0005-0000-0000-00000BC00000}"/>
    <cellStyle name="Output 2 2 2 4" xfId="23237" xr:uid="{00000000-0005-0000-0000-00000CC00000}"/>
    <cellStyle name="Output 2 2 2 5" xfId="37690" xr:uid="{00000000-0005-0000-0000-00000DC00000}"/>
    <cellStyle name="Output 2 2 3" xfId="8263" xr:uid="{00000000-0005-0000-0000-00000EC00000}"/>
    <cellStyle name="Output 2 2 3 2" xfId="25698" xr:uid="{00000000-0005-0000-0000-00000FC00000}"/>
    <cellStyle name="Output 2 2 3 3" xfId="40151" xr:uid="{00000000-0005-0000-0000-000010C00000}"/>
    <cellStyle name="Output 2 2 4" xfId="10704" xr:uid="{00000000-0005-0000-0000-000011C00000}"/>
    <cellStyle name="Output 2 2 4 2" xfId="28139" xr:uid="{00000000-0005-0000-0000-000012C00000}"/>
    <cellStyle name="Output 2 2 4 3" xfId="42592" xr:uid="{00000000-0005-0000-0000-000013C00000}"/>
    <cellStyle name="Output 2 2 5" xfId="13124" xr:uid="{00000000-0005-0000-0000-000014C00000}"/>
    <cellStyle name="Output 2 2 5 2" xfId="30559" xr:uid="{00000000-0005-0000-0000-000015C00000}"/>
    <cellStyle name="Output 2 2 5 3" xfId="45012" xr:uid="{00000000-0005-0000-0000-000016C00000}"/>
    <cellStyle name="Output 2 2 6" xfId="20131" xr:uid="{00000000-0005-0000-0000-000017C00000}"/>
    <cellStyle name="Output 2 3" xfId="5800" xr:uid="{00000000-0005-0000-0000-000018C00000}"/>
    <cellStyle name="Output 2 3 2" xfId="14975" xr:uid="{00000000-0005-0000-0000-000019C00000}"/>
    <cellStyle name="Output 2 3 2 2" xfId="32410" xr:uid="{00000000-0005-0000-0000-00001AC00000}"/>
    <cellStyle name="Output 2 3 2 3" xfId="46863" xr:uid="{00000000-0005-0000-0000-00001BC00000}"/>
    <cellStyle name="Output 2 3 3" xfId="17436" xr:uid="{00000000-0005-0000-0000-00001CC00000}"/>
    <cellStyle name="Output 2 3 3 2" xfId="34871" xr:uid="{00000000-0005-0000-0000-00001DC00000}"/>
    <cellStyle name="Output 2 3 3 3" xfId="49324" xr:uid="{00000000-0005-0000-0000-00001EC00000}"/>
    <cellStyle name="Output 2 3 4" xfId="23236" xr:uid="{00000000-0005-0000-0000-00001FC00000}"/>
    <cellStyle name="Output 2 3 5" xfId="37689" xr:uid="{00000000-0005-0000-0000-000020C00000}"/>
    <cellStyle name="Output 2 4" xfId="8262" xr:uid="{00000000-0005-0000-0000-000021C00000}"/>
    <cellStyle name="Output 2 4 2" xfId="25697" xr:uid="{00000000-0005-0000-0000-000022C00000}"/>
    <cellStyle name="Output 2 4 3" xfId="40150" xr:uid="{00000000-0005-0000-0000-000023C00000}"/>
    <cellStyle name="Output 2 5" xfId="10703" xr:uid="{00000000-0005-0000-0000-000024C00000}"/>
    <cellStyle name="Output 2 5 2" xfId="28138" xr:uid="{00000000-0005-0000-0000-000025C00000}"/>
    <cellStyle name="Output 2 5 3" xfId="42591" xr:uid="{00000000-0005-0000-0000-000026C00000}"/>
    <cellStyle name="Output 2 6" xfId="13123" xr:uid="{00000000-0005-0000-0000-000027C00000}"/>
    <cellStyle name="Output 2 6 2" xfId="30558" xr:uid="{00000000-0005-0000-0000-000028C00000}"/>
    <cellStyle name="Output 2 6 3" xfId="45011" xr:uid="{00000000-0005-0000-0000-000029C00000}"/>
    <cellStyle name="Output 2 7" xfId="20130" xr:uid="{00000000-0005-0000-0000-00002AC00000}"/>
    <cellStyle name="Output 3" xfId="3291" xr:uid="{00000000-0005-0000-0000-00002BC00000}"/>
    <cellStyle name="Output 3 2" xfId="5802" xr:uid="{00000000-0005-0000-0000-00002CC00000}"/>
    <cellStyle name="Output 3 2 2" xfId="14977" xr:uid="{00000000-0005-0000-0000-00002DC00000}"/>
    <cellStyle name="Output 3 2 2 2" xfId="32412" xr:uid="{00000000-0005-0000-0000-00002EC00000}"/>
    <cellStyle name="Output 3 2 2 3" xfId="46865" xr:uid="{00000000-0005-0000-0000-00002FC00000}"/>
    <cellStyle name="Output 3 2 3" xfId="17438" xr:uid="{00000000-0005-0000-0000-000030C00000}"/>
    <cellStyle name="Output 3 2 3 2" xfId="34873" xr:uid="{00000000-0005-0000-0000-000031C00000}"/>
    <cellStyle name="Output 3 2 3 3" xfId="49326" xr:uid="{00000000-0005-0000-0000-000032C00000}"/>
    <cellStyle name="Output 3 2 4" xfId="23238" xr:uid="{00000000-0005-0000-0000-000033C00000}"/>
    <cellStyle name="Output 3 2 5" xfId="37691" xr:uid="{00000000-0005-0000-0000-000034C00000}"/>
    <cellStyle name="Output 3 3" xfId="8264" xr:uid="{00000000-0005-0000-0000-000035C00000}"/>
    <cellStyle name="Output 3 3 2" xfId="25699" xr:uid="{00000000-0005-0000-0000-000036C00000}"/>
    <cellStyle name="Output 3 3 3" xfId="40152" xr:uid="{00000000-0005-0000-0000-000037C00000}"/>
    <cellStyle name="Output 3 4" xfId="10705" xr:uid="{00000000-0005-0000-0000-000038C00000}"/>
    <cellStyle name="Output 3 4 2" xfId="28140" xr:uid="{00000000-0005-0000-0000-000039C00000}"/>
    <cellStyle name="Output 3 4 3" xfId="42593" xr:uid="{00000000-0005-0000-0000-00003AC00000}"/>
    <cellStyle name="Output 3 5" xfId="13125" xr:uid="{00000000-0005-0000-0000-00003BC00000}"/>
    <cellStyle name="Output 3 5 2" xfId="30560" xr:uid="{00000000-0005-0000-0000-00003CC00000}"/>
    <cellStyle name="Output 3 5 3" xfId="45013" xr:uid="{00000000-0005-0000-0000-00003DC00000}"/>
    <cellStyle name="Output 3 6" xfId="20132" xr:uid="{00000000-0005-0000-0000-00003EC00000}"/>
    <cellStyle name="Output 4" xfId="35197" xr:uid="{00000000-0005-0000-0000-00003FC00000}"/>
    <cellStyle name="Percent" xfId="3292" builtinId="5"/>
    <cellStyle name="Percent 10" xfId="17484" xr:uid="{00000000-0005-0000-0000-000041C00000}"/>
    <cellStyle name="Percent 10 2" xfId="17670" xr:uid="{00000000-0005-0000-0000-000042C00000}"/>
    <cellStyle name="Percent 11" xfId="17500" xr:uid="{00000000-0005-0000-0000-000043C00000}"/>
    <cellStyle name="Percent 12" xfId="17503" xr:uid="{00000000-0005-0000-0000-000044C00000}"/>
    <cellStyle name="Percent 13" xfId="49349" xr:uid="{00000000-0005-0000-0000-000045C00000}"/>
    <cellStyle name="Percent 2" xfId="3293" xr:uid="{00000000-0005-0000-0000-000046C00000}"/>
    <cellStyle name="Percent 2 2" xfId="17485" xr:uid="{00000000-0005-0000-0000-000047C00000}"/>
    <cellStyle name="Percent 2 2 2" xfId="35198" xr:uid="{00000000-0005-0000-0000-000048C00000}"/>
    <cellStyle name="Percent 2 3" xfId="17486" xr:uid="{00000000-0005-0000-0000-000049C00000}"/>
    <cellStyle name="Percent 2 3 2" xfId="35199" xr:uid="{00000000-0005-0000-0000-00004AC00000}"/>
    <cellStyle name="Percent 2 4" xfId="17671" xr:uid="{00000000-0005-0000-0000-00004BC00000}"/>
    <cellStyle name="Percent 3" xfId="3294" xr:uid="{00000000-0005-0000-0000-00004CC00000}"/>
    <cellStyle name="Percent 3 2" xfId="3295" xr:uid="{00000000-0005-0000-0000-00004DC00000}"/>
    <cellStyle name="Percent 3 2 2" xfId="17672" xr:uid="{00000000-0005-0000-0000-00004EC00000}"/>
    <cellStyle name="Percent 3 2 3" xfId="17487" xr:uid="{00000000-0005-0000-0000-00004FC00000}"/>
    <cellStyle name="Percent 3 3" xfId="3296" xr:uid="{00000000-0005-0000-0000-000050C00000}"/>
    <cellStyle name="Percent 3 4" xfId="3297" xr:uid="{00000000-0005-0000-0000-000051C00000}"/>
    <cellStyle name="Percent 4" xfId="3298" xr:uid="{00000000-0005-0000-0000-000052C00000}"/>
    <cellStyle name="Percent 4 2" xfId="3299" xr:uid="{00000000-0005-0000-0000-000053C00000}"/>
    <cellStyle name="Percent 4 2 2" xfId="17674" xr:uid="{00000000-0005-0000-0000-000054C00000}"/>
    <cellStyle name="Percent 4 3" xfId="3300" xr:uid="{00000000-0005-0000-0000-000055C00000}"/>
    <cellStyle name="Percent 4 3 2" xfId="17675" xr:uid="{00000000-0005-0000-0000-000056C00000}"/>
    <cellStyle name="Percent 4 4" xfId="3301" xr:uid="{00000000-0005-0000-0000-000057C00000}"/>
    <cellStyle name="Percent 4 4 2" xfId="17488" xr:uid="{00000000-0005-0000-0000-000058C00000}"/>
    <cellStyle name="Percent 4 5" xfId="17673" xr:uid="{00000000-0005-0000-0000-000059C00000}"/>
    <cellStyle name="Percent 5" xfId="3302" xr:uid="{00000000-0005-0000-0000-00005AC00000}"/>
    <cellStyle name="Percent 5 2" xfId="3303" xr:uid="{00000000-0005-0000-0000-00005BC00000}"/>
    <cellStyle name="Percent 5 2 2" xfId="3304" xr:uid="{00000000-0005-0000-0000-00005CC00000}"/>
    <cellStyle name="Percent 5 2 3" xfId="17490" xr:uid="{00000000-0005-0000-0000-00005DC00000}"/>
    <cellStyle name="Percent 5 2 4" xfId="35200" xr:uid="{00000000-0005-0000-0000-00005EC00000}"/>
    <cellStyle name="Percent 5 3" xfId="3305" xr:uid="{00000000-0005-0000-0000-00005FC00000}"/>
    <cellStyle name="Percent 5 3 2" xfId="17676" xr:uid="{00000000-0005-0000-0000-000060C00000}"/>
    <cellStyle name="Percent 5 4" xfId="3306" xr:uid="{00000000-0005-0000-0000-000061C00000}"/>
    <cellStyle name="Percent 5 5" xfId="3307" xr:uid="{00000000-0005-0000-0000-000062C00000}"/>
    <cellStyle name="Percent 5 6" xfId="3308" xr:uid="{00000000-0005-0000-0000-000063C00000}"/>
    <cellStyle name="Percent 5 6 2" xfId="5819" xr:uid="{00000000-0005-0000-0000-000064C00000}"/>
    <cellStyle name="Percent 5 7" xfId="3322" xr:uid="{00000000-0005-0000-0000-000065C00000}"/>
    <cellStyle name="Percent 5 7 2" xfId="5831" xr:uid="{00000000-0005-0000-0000-000066C00000}"/>
    <cellStyle name="Percent 5 7 2 2" xfId="23266" xr:uid="{00000000-0005-0000-0000-000067C00000}"/>
    <cellStyle name="Percent 5 7 2 3" xfId="37719" xr:uid="{00000000-0005-0000-0000-000068C00000}"/>
    <cellStyle name="Percent 5 7 3" xfId="13138" xr:uid="{00000000-0005-0000-0000-000069C00000}"/>
    <cellStyle name="Percent 5 7 3 2" xfId="30573" xr:uid="{00000000-0005-0000-0000-00006AC00000}"/>
    <cellStyle name="Percent 5 7 3 3" xfId="45026" xr:uid="{00000000-0005-0000-0000-00006BC00000}"/>
    <cellStyle name="Percent 5 7 4" xfId="15599" xr:uid="{00000000-0005-0000-0000-00006CC00000}"/>
    <cellStyle name="Percent 5 7 4 2" xfId="33034" xr:uid="{00000000-0005-0000-0000-00006DC00000}"/>
    <cellStyle name="Percent 5 7 4 3" xfId="47487" xr:uid="{00000000-0005-0000-0000-00006EC00000}"/>
    <cellStyle name="Percent 5 7 5" xfId="20142" xr:uid="{00000000-0005-0000-0000-00006FC00000}"/>
    <cellStyle name="Percent 5 7 6" xfId="20761" xr:uid="{00000000-0005-0000-0000-000070C00000}"/>
    <cellStyle name="Percent 5 7 7" xfId="35214" xr:uid="{00000000-0005-0000-0000-000071C00000}"/>
    <cellStyle name="Percent 5 7 8" xfId="49345" xr:uid="{00000000-0005-0000-0000-000072C00000}"/>
    <cellStyle name="Percent 5 8" xfId="17489" xr:uid="{00000000-0005-0000-0000-000073C00000}"/>
    <cellStyle name="Percent 6" xfId="3309" xr:uid="{00000000-0005-0000-0000-000074C00000}"/>
    <cellStyle name="Percent 6 2" xfId="17491" xr:uid="{00000000-0005-0000-0000-000075C00000}"/>
    <cellStyle name="Percent 6 2 2" xfId="17492" xr:uid="{00000000-0005-0000-0000-000076C00000}"/>
    <cellStyle name="Percent 6 2 2 2" xfId="17679" xr:uid="{00000000-0005-0000-0000-000077C00000}"/>
    <cellStyle name="Percent 6 2 3" xfId="17678" xr:uid="{00000000-0005-0000-0000-000078C00000}"/>
    <cellStyle name="Percent 6 3" xfId="17493" xr:uid="{00000000-0005-0000-0000-000079C00000}"/>
    <cellStyle name="Percent 6 3 2" xfId="17680" xr:uid="{00000000-0005-0000-0000-00007AC00000}"/>
    <cellStyle name="Percent 6 4" xfId="17677" xr:uid="{00000000-0005-0000-0000-00007BC00000}"/>
    <cellStyle name="Percent 7" xfId="17494" xr:uid="{00000000-0005-0000-0000-00007CC00000}"/>
    <cellStyle name="Percent 7 2" xfId="17495" xr:uid="{00000000-0005-0000-0000-00007DC00000}"/>
    <cellStyle name="Percent 7 2 2" xfId="17682" xr:uid="{00000000-0005-0000-0000-00007EC00000}"/>
    <cellStyle name="Percent 7 3" xfId="17681" xr:uid="{00000000-0005-0000-0000-00007FC00000}"/>
    <cellStyle name="Percent 8" xfId="17496" xr:uid="{00000000-0005-0000-0000-000080C00000}"/>
    <cellStyle name="Percent 8 2" xfId="17683" xr:uid="{00000000-0005-0000-0000-000081C00000}"/>
    <cellStyle name="Percent 8 3" xfId="35201" xr:uid="{00000000-0005-0000-0000-000082C00000}"/>
    <cellStyle name="Percent 9" xfId="17497" xr:uid="{00000000-0005-0000-0000-000083C00000}"/>
    <cellStyle name="Percent 9 2" xfId="17684" xr:uid="{00000000-0005-0000-0000-000084C00000}"/>
    <cellStyle name="Title" xfId="34878" builtinId="15" customBuiltin="1"/>
    <cellStyle name="Title 2" xfId="3310" xr:uid="{00000000-0005-0000-0000-000086C00000}"/>
    <cellStyle name="Title 2 2" xfId="35202" xr:uid="{00000000-0005-0000-0000-000087C00000}"/>
    <cellStyle name="Total 2" xfId="3311" xr:uid="{00000000-0005-0000-0000-000088C00000}"/>
    <cellStyle name="Total 2 2" xfId="3312" xr:uid="{00000000-0005-0000-0000-000089C00000}"/>
    <cellStyle name="Total 2 2 2" xfId="5823" xr:uid="{00000000-0005-0000-0000-00008AC00000}"/>
    <cellStyle name="Total 2 2 2 2" xfId="14979" xr:uid="{00000000-0005-0000-0000-00008BC00000}"/>
    <cellStyle name="Total 2 2 2 2 2" xfId="32414" xr:uid="{00000000-0005-0000-0000-00008CC00000}"/>
    <cellStyle name="Total 2 2 2 2 3" xfId="46867" xr:uid="{00000000-0005-0000-0000-00008DC00000}"/>
    <cellStyle name="Total 2 2 2 3" xfId="17440" xr:uid="{00000000-0005-0000-0000-00008EC00000}"/>
    <cellStyle name="Total 2 2 2 3 2" xfId="34875" xr:uid="{00000000-0005-0000-0000-00008FC00000}"/>
    <cellStyle name="Total 2 2 2 3 3" xfId="49328" xr:uid="{00000000-0005-0000-0000-000090C00000}"/>
    <cellStyle name="Total 2 2 2 4" xfId="23258" xr:uid="{00000000-0005-0000-0000-000091C00000}"/>
    <cellStyle name="Total 2 2 2 5" xfId="37711" xr:uid="{00000000-0005-0000-0000-000092C00000}"/>
    <cellStyle name="Total 2 2 3" xfId="8285" xr:uid="{00000000-0005-0000-0000-000093C00000}"/>
    <cellStyle name="Total 2 2 3 2" xfId="25720" xr:uid="{00000000-0005-0000-0000-000094C00000}"/>
    <cellStyle name="Total 2 2 3 3" xfId="40173" xr:uid="{00000000-0005-0000-0000-000095C00000}"/>
    <cellStyle name="Total 2 2 4" xfId="10707" xr:uid="{00000000-0005-0000-0000-000096C00000}"/>
    <cellStyle name="Total 2 2 4 2" xfId="28142" xr:uid="{00000000-0005-0000-0000-000097C00000}"/>
    <cellStyle name="Total 2 2 4 3" xfId="42595" xr:uid="{00000000-0005-0000-0000-000098C00000}"/>
    <cellStyle name="Total 2 2 5" xfId="13127" xr:uid="{00000000-0005-0000-0000-000099C00000}"/>
    <cellStyle name="Total 2 2 5 2" xfId="30562" xr:uid="{00000000-0005-0000-0000-00009AC00000}"/>
    <cellStyle name="Total 2 2 5 3" xfId="45015" xr:uid="{00000000-0005-0000-0000-00009BC00000}"/>
    <cellStyle name="Total 2 2 6" xfId="20134" xr:uid="{00000000-0005-0000-0000-00009CC00000}"/>
    <cellStyle name="Total 2 3" xfId="5822" xr:uid="{00000000-0005-0000-0000-00009DC00000}"/>
    <cellStyle name="Total 2 3 2" xfId="14978" xr:uid="{00000000-0005-0000-0000-00009EC00000}"/>
    <cellStyle name="Total 2 3 2 2" xfId="32413" xr:uid="{00000000-0005-0000-0000-00009FC00000}"/>
    <cellStyle name="Total 2 3 2 3" xfId="46866" xr:uid="{00000000-0005-0000-0000-0000A0C00000}"/>
    <cellStyle name="Total 2 3 3" xfId="17439" xr:uid="{00000000-0005-0000-0000-0000A1C00000}"/>
    <cellStyle name="Total 2 3 3 2" xfId="34874" xr:uid="{00000000-0005-0000-0000-0000A2C00000}"/>
    <cellStyle name="Total 2 3 3 3" xfId="49327" xr:uid="{00000000-0005-0000-0000-0000A3C00000}"/>
    <cellStyle name="Total 2 3 4" xfId="23257" xr:uid="{00000000-0005-0000-0000-0000A4C00000}"/>
    <cellStyle name="Total 2 3 5" xfId="37710" xr:uid="{00000000-0005-0000-0000-0000A5C00000}"/>
    <cellStyle name="Total 2 4" xfId="8284" xr:uid="{00000000-0005-0000-0000-0000A6C00000}"/>
    <cellStyle name="Total 2 4 2" xfId="25719" xr:uid="{00000000-0005-0000-0000-0000A7C00000}"/>
    <cellStyle name="Total 2 4 3" xfId="40172" xr:uid="{00000000-0005-0000-0000-0000A8C00000}"/>
    <cellStyle name="Total 2 5" xfId="10706" xr:uid="{00000000-0005-0000-0000-0000A9C00000}"/>
    <cellStyle name="Total 2 5 2" xfId="28141" xr:uid="{00000000-0005-0000-0000-0000AAC00000}"/>
    <cellStyle name="Total 2 5 3" xfId="42594" xr:uid="{00000000-0005-0000-0000-0000ABC00000}"/>
    <cellStyle name="Total 2 6" xfId="13126" xr:uid="{00000000-0005-0000-0000-0000ACC00000}"/>
    <cellStyle name="Total 2 6 2" xfId="30561" xr:uid="{00000000-0005-0000-0000-0000ADC00000}"/>
    <cellStyle name="Total 2 6 3" xfId="45014" xr:uid="{00000000-0005-0000-0000-0000AEC00000}"/>
    <cellStyle name="Total 2 7" xfId="20133" xr:uid="{00000000-0005-0000-0000-0000AFC00000}"/>
    <cellStyle name="Total 3" xfId="3313" xr:uid="{00000000-0005-0000-0000-0000B0C00000}"/>
    <cellStyle name="Total 3 2" xfId="5824" xr:uid="{00000000-0005-0000-0000-0000B1C00000}"/>
    <cellStyle name="Total 3 2 2" xfId="14980" xr:uid="{00000000-0005-0000-0000-0000B2C00000}"/>
    <cellStyle name="Total 3 2 2 2" xfId="32415" xr:uid="{00000000-0005-0000-0000-0000B3C00000}"/>
    <cellStyle name="Total 3 2 2 3" xfId="46868" xr:uid="{00000000-0005-0000-0000-0000B4C00000}"/>
    <cellStyle name="Total 3 2 3" xfId="17441" xr:uid="{00000000-0005-0000-0000-0000B5C00000}"/>
    <cellStyle name="Total 3 2 3 2" xfId="34876" xr:uid="{00000000-0005-0000-0000-0000B6C00000}"/>
    <cellStyle name="Total 3 2 3 3" xfId="49329" xr:uid="{00000000-0005-0000-0000-0000B7C00000}"/>
    <cellStyle name="Total 3 2 4" xfId="23259" xr:uid="{00000000-0005-0000-0000-0000B8C00000}"/>
    <cellStyle name="Total 3 2 5" xfId="37712" xr:uid="{00000000-0005-0000-0000-0000B9C00000}"/>
    <cellStyle name="Total 3 3" xfId="8286" xr:uid="{00000000-0005-0000-0000-0000BAC00000}"/>
    <cellStyle name="Total 3 3 2" xfId="25721" xr:uid="{00000000-0005-0000-0000-0000BBC00000}"/>
    <cellStyle name="Total 3 3 3" xfId="40174" xr:uid="{00000000-0005-0000-0000-0000BCC00000}"/>
    <cellStyle name="Total 3 4" xfId="10708" xr:uid="{00000000-0005-0000-0000-0000BDC00000}"/>
    <cellStyle name="Total 3 4 2" xfId="28143" xr:uid="{00000000-0005-0000-0000-0000BEC00000}"/>
    <cellStyle name="Total 3 4 3" xfId="42596" xr:uid="{00000000-0005-0000-0000-0000BFC00000}"/>
    <cellStyle name="Total 3 5" xfId="13128" xr:uid="{00000000-0005-0000-0000-0000C0C00000}"/>
    <cellStyle name="Total 3 5 2" xfId="30563" xr:uid="{00000000-0005-0000-0000-0000C1C00000}"/>
    <cellStyle name="Total 3 5 3" xfId="45016" xr:uid="{00000000-0005-0000-0000-0000C2C00000}"/>
    <cellStyle name="Total 3 6" xfId="20135" xr:uid="{00000000-0005-0000-0000-0000C3C00000}"/>
    <cellStyle name="Total 4" xfId="35203" xr:uid="{00000000-0005-0000-0000-0000C4C00000}"/>
    <cellStyle name="Warning Text 2" xfId="3314" xr:uid="{00000000-0005-0000-0000-0000C5C00000}"/>
    <cellStyle name="Warning Text 3" xfId="3315" xr:uid="{00000000-0005-0000-0000-0000C6C00000}"/>
    <cellStyle name="Warning Text 4" xfId="35204" xr:uid="{00000000-0005-0000-0000-0000C7C00000}"/>
  </cellStyles>
  <dxfs count="9">
    <dxf>
      <font>
        <color rgb="FF9C0006"/>
      </font>
      <fill>
        <patternFill>
          <bgColor rgb="FFFFC7CE"/>
        </patternFill>
      </fill>
    </dxf>
    <dxf>
      <font>
        <color rgb="FF9C0006"/>
      </font>
      <fill>
        <patternFill>
          <bgColor rgb="FFFFC7CE"/>
        </patternFill>
      </fill>
    </dxf>
    <dxf>
      <fill>
        <patternFill>
          <bgColor theme="5" tint="0.59996337778862885"/>
        </patternFill>
      </fill>
    </dxf>
    <dxf>
      <font>
        <color rgb="FFFF0000"/>
      </font>
    </dxf>
    <dxf>
      <fill>
        <patternFill>
          <bgColor theme="5" tint="0.59996337778862885"/>
        </patternFill>
      </fill>
    </dxf>
    <dxf>
      <font>
        <color auto="1"/>
      </font>
      <fill>
        <patternFill>
          <bgColor theme="5" tint="0.59996337778862885"/>
        </patternFill>
      </fill>
    </dxf>
    <dxf>
      <font>
        <color rgb="FFFF0000"/>
      </font>
    </dxf>
    <dxf>
      <font>
        <color rgb="FFFF0000"/>
      </font>
    </dxf>
    <dxf>
      <font>
        <color rgb="FFFF0000"/>
      </font>
    </dxf>
  </dxfs>
  <tableStyles count="0" defaultTableStyle="TableStyleMedium9" defaultPivotStyle="PivotStyleLight16"/>
  <colors>
    <mruColors>
      <color rgb="FFFFFFCC"/>
      <color rgb="FFCCFFCC"/>
      <color rgb="FF3559F3"/>
      <color rgb="FFFFFF99"/>
      <color rgb="FFFF7C80"/>
      <color rgb="FF000000"/>
      <color rgb="FF00FF99"/>
      <color rgb="FFF1F5F9"/>
      <color rgb="FF4343E5"/>
      <color rgb="FFEAF0F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microsoft.com/office/2017/10/relationships/person" Target="persons/perso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6.v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5</xdr:row>
      <xdr:rowOff>0</xdr:rowOff>
    </xdr:from>
    <xdr:to>
      <xdr:col>0</xdr:col>
      <xdr:colOff>5657850</xdr:colOff>
      <xdr:row>49</xdr:row>
      <xdr:rowOff>133350</xdr:rowOff>
    </xdr:to>
    <xdr:sp macro="" textlink="">
      <xdr:nvSpPr>
        <xdr:cNvPr id="40968" name="Object 8" descr="This text box used to embed the instruction pdf document. " hidden="1">
          <a:extLst>
            <a:ext uri="{63B3BB69-23CF-44E3-9099-C40C66FF867C}">
              <a14:compatExt xmlns:a14="http://schemas.microsoft.com/office/drawing/2010/main" spid="_x0000_s40968"/>
            </a:ext>
            <a:ext uri="{FF2B5EF4-FFF2-40B4-BE49-F238E27FC236}">
              <a16:creationId xmlns:a16="http://schemas.microsoft.com/office/drawing/2014/main" id="{00000000-0008-0000-0100-000008A00000}"/>
            </a:ext>
          </a:extLst>
        </xdr:cNvPr>
        <xdr:cNvSpPr/>
      </xdr:nvSpPr>
      <xdr:spPr bwMode="auto">
        <a:xfrm>
          <a:off x="0" y="0"/>
          <a:ext cx="0"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mc:AlternateContent xmlns:mc="http://schemas.openxmlformats.org/markup-compatibility/2006">
    <mc:Choice xmlns:a14="http://schemas.microsoft.com/office/drawing/2010/main" Requires="a14">
      <xdr:twoCellAnchor editAs="oneCell">
        <xdr:from>
          <xdr:col>0</xdr:col>
          <xdr:colOff>0</xdr:colOff>
          <xdr:row>6</xdr:row>
          <xdr:rowOff>0</xdr:rowOff>
        </xdr:from>
        <xdr:to>
          <xdr:col>0</xdr:col>
          <xdr:colOff>5829300</xdr:colOff>
          <xdr:row>50</xdr:row>
          <xdr:rowOff>142875</xdr:rowOff>
        </xdr:to>
        <xdr:sp macro="" textlink="">
          <xdr:nvSpPr>
            <xdr:cNvPr id="2051" name="Object 3" descr="2026-27 Budget Instructions" hidden="1">
              <a:extLst>
                <a:ext uri="{63B3BB69-23CF-44E3-9099-C40C66FF867C}">
                  <a14:compatExt spid="_x0000_s2051"/>
                </a:ext>
                <a:ext uri="{FF2B5EF4-FFF2-40B4-BE49-F238E27FC236}">
                  <a16:creationId xmlns:a16="http://schemas.microsoft.com/office/drawing/2014/main" id="{00000000-0008-0000-0100-0000030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0</xdr:col>
      <xdr:colOff>0</xdr:colOff>
      <xdr:row>3</xdr:row>
      <xdr:rowOff>0</xdr:rowOff>
    </xdr:from>
    <xdr:to>
      <xdr:col>1</xdr:col>
      <xdr:colOff>581025</xdr:colOff>
      <xdr:row>49</xdr:row>
      <xdr:rowOff>95250</xdr:rowOff>
    </xdr:to>
    <xdr:sp macro="" textlink="">
      <xdr:nvSpPr>
        <xdr:cNvPr id="56325" name="Object 5" descr="This text box is used to embed the sample letter for fund balance requirements." hidden="1">
          <a:extLst>
            <a:ext uri="{63B3BB69-23CF-44E3-9099-C40C66FF867C}">
              <a14:compatExt xmlns:a14="http://schemas.microsoft.com/office/drawing/2010/main" spid="_x0000_s56325"/>
            </a:ext>
            <a:ext uri="{FF2B5EF4-FFF2-40B4-BE49-F238E27FC236}">
              <a16:creationId xmlns:a16="http://schemas.microsoft.com/office/drawing/2014/main" id="{00000000-0008-0000-0A00-000005DC0000}"/>
            </a:ext>
          </a:extLst>
        </xdr:cNvPr>
        <xdr:cNvSpPr/>
      </xdr:nvSpPr>
      <xdr:spPr bwMode="auto">
        <a:xfrm>
          <a:off x="0" y="0"/>
          <a:ext cx="0"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mc:AlternateContent xmlns:mc="http://schemas.openxmlformats.org/markup-compatibility/2006">
    <mc:Choice xmlns:a14="http://schemas.microsoft.com/office/drawing/2010/main" Requires="a14">
      <xdr:twoCellAnchor editAs="oneCell">
        <xdr:from>
          <xdr:col>0</xdr:col>
          <xdr:colOff>314325</xdr:colOff>
          <xdr:row>4</xdr:row>
          <xdr:rowOff>161925</xdr:rowOff>
        </xdr:from>
        <xdr:to>
          <xdr:col>2</xdr:col>
          <xdr:colOff>257175</xdr:colOff>
          <xdr:row>51</xdr:row>
          <xdr:rowOff>95250</xdr:rowOff>
        </xdr:to>
        <xdr:sp macro="" textlink="">
          <xdr:nvSpPr>
            <xdr:cNvPr id="1025" name="Object 1" descr="Exhibit F" hidden="1">
              <a:extLst>
                <a:ext uri="{63B3BB69-23CF-44E3-9099-C40C66FF867C}">
                  <a14:compatExt spid="_x0000_s1025"/>
                </a:ext>
                <a:ext uri="{FF2B5EF4-FFF2-40B4-BE49-F238E27FC236}">
                  <a16:creationId xmlns:a16="http://schemas.microsoft.com/office/drawing/2014/main" id="{00000000-0008-0000-0A00-000001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2012-13%20FEE%20AUDIT%20UPPER%20AND%20LOWER%20LEVEL-%205%20PCT%20SRS%203-12-1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ystem Summary"/>
      <sheetName val="VOC PREP"/>
      <sheetName val="New Display Format"/>
      <sheetName val="DISC FEE CALC"/>
      <sheetName val="#REF"/>
    </sheetNames>
    <sheetDataSet>
      <sheetData sheetId="0">
        <row r="2">
          <cell r="A2" t="str">
            <v>FALL 2012 TUITION INCREASED BY 5%</v>
          </cell>
        </row>
      </sheetData>
      <sheetData sheetId="1">
        <row r="5">
          <cell r="A5" t="str">
            <v>VOCATIONAL PREPARATORY</v>
          </cell>
          <cell r="F5" t="str">
            <v>VOCATIONAL PREPARATORY</v>
          </cell>
        </row>
        <row r="7">
          <cell r="B7" t="str">
            <v>TUITION AND FEE RATES 
PER CREDIT HOUR/CH EQUIVALENT</v>
          </cell>
          <cell r="G7" t="str">
            <v>TUITION AND FEE RATES 
PER CREDIT HOUR/CH EQUIVALENT</v>
          </cell>
        </row>
        <row r="10">
          <cell r="C10" t="str">
            <v xml:space="preserve">MINIMUM </v>
          </cell>
          <cell r="D10" t="str">
            <v>MAXIMUM</v>
          </cell>
          <cell r="H10" t="str">
            <v xml:space="preserve">MINIMUM </v>
          </cell>
          <cell r="I10" t="str">
            <v>MAXIMUM</v>
          </cell>
        </row>
        <row r="11">
          <cell r="A11" t="str">
            <v>RESIDENT:</v>
          </cell>
          <cell r="B11" t="str">
            <v>STANDARD</v>
          </cell>
          <cell r="C11" t="str">
            <v>(-5%)</v>
          </cell>
          <cell r="D11" t="str">
            <v>(+5%)</v>
          </cell>
          <cell r="F11" t="str">
            <v>NON-RESIDENT:</v>
          </cell>
          <cell r="G11" t="str">
            <v>STANDARD</v>
          </cell>
          <cell r="H11" t="str">
            <v>(-5%)</v>
          </cell>
          <cell r="I11" t="str">
            <v>(+5%)</v>
          </cell>
        </row>
        <row r="13">
          <cell r="A13" t="str">
            <v>TUITION</v>
          </cell>
          <cell r="B13" t="e">
            <v>#REF!</v>
          </cell>
          <cell r="C13" t="e">
            <v>#REF!</v>
          </cell>
          <cell r="D13" t="e">
            <v>#REF!</v>
          </cell>
          <cell r="F13" t="str">
            <v>TUITION</v>
          </cell>
          <cell r="G13" t="e">
            <v>#REF!</v>
          </cell>
          <cell r="H13" t="e">
            <v>#REF!</v>
          </cell>
          <cell r="I13" t="e">
            <v>#REF!</v>
          </cell>
        </row>
        <row r="15">
          <cell r="A15" t="str">
            <v>STUDENT FINANCIAL AID (1)</v>
          </cell>
        </row>
        <row r="16">
          <cell r="A16" t="str">
            <v>(10% of tuition)</v>
          </cell>
          <cell r="B16" t="e">
            <v>#REF!</v>
          </cell>
          <cell r="C16" t="e">
            <v>#REF!</v>
          </cell>
          <cell r="D16" t="e">
            <v>#REF!</v>
          </cell>
          <cell r="F16" t="str">
            <v>OUT-OF-STATE</v>
          </cell>
          <cell r="G16" t="e">
            <v>#REF!</v>
          </cell>
          <cell r="H16" t="e">
            <v>#REF!</v>
          </cell>
          <cell r="I16" t="e">
            <v>#REF!</v>
          </cell>
        </row>
        <row r="18">
          <cell r="A18" t="str">
            <v>TECHNOLOGY FEE (1)</v>
          </cell>
          <cell r="F18" t="str">
            <v>STUDENT FINANCIAL AID (1)</v>
          </cell>
        </row>
        <row r="19">
          <cell r="A19" t="str">
            <v>(5% of tuition)</v>
          </cell>
          <cell r="B19" t="e">
            <v>#REF!</v>
          </cell>
          <cell r="C19" t="e">
            <v>#REF!</v>
          </cell>
          <cell r="D19" t="e">
            <v>#REF!</v>
          </cell>
          <cell r="F19" t="str">
            <v>(10% of total tuition and out-of-state fees)</v>
          </cell>
          <cell r="G19" t="e">
            <v>#REF!</v>
          </cell>
          <cell r="H19" t="e">
            <v>#REF!</v>
          </cell>
          <cell r="I19" t="e">
            <v>#REF!</v>
          </cell>
        </row>
        <row r="21">
          <cell r="A21" t="str">
            <v>CAPITAL IMPROVEMENT FEE RATE(1)</v>
          </cell>
          <cell r="F21" t="str">
            <v>TECHNOLOGY FEE (1)</v>
          </cell>
        </row>
        <row r="22">
          <cell r="A22" t="str">
            <v>(5% of tuition)</v>
          </cell>
          <cell r="B22" t="e">
            <v>#REF!</v>
          </cell>
          <cell r="C22" t="e">
            <v>#REF!</v>
          </cell>
          <cell r="D22" t="e">
            <v>#REF!</v>
          </cell>
          <cell r="F22" t="str">
            <v>(5% of total tuition and out-of-state fees)</v>
          </cell>
          <cell r="G22" t="e">
            <v>#REF!</v>
          </cell>
          <cell r="H22" t="e">
            <v>#REF!</v>
          </cell>
          <cell r="I22" t="e">
            <v>#REF!</v>
          </cell>
        </row>
        <row r="24">
          <cell r="A24" t="str">
            <v>(1)  Discretionary Fees are not required.</v>
          </cell>
          <cell r="F24" t="str">
            <v>CAPITAL IMPROVEMENT (1)</v>
          </cell>
        </row>
        <row r="25">
          <cell r="F25" t="str">
            <v>(5% of total tuition and out-of-state fees)</v>
          </cell>
          <cell r="G25" t="e">
            <v>#REF!</v>
          </cell>
          <cell r="H25" t="e">
            <v>#REF!</v>
          </cell>
          <cell r="I25" t="e">
            <v>#REF!</v>
          </cell>
        </row>
        <row r="27">
          <cell r="F27" t="str">
            <v>(1)  Discretionary Fees are not required.</v>
          </cell>
        </row>
      </sheetData>
      <sheetData sheetId="2"/>
      <sheetData sheetId="3">
        <row r="5">
          <cell r="B5">
            <v>0.05</v>
          </cell>
        </row>
      </sheetData>
      <sheetData sheetId="4" refreshError="1"/>
    </sheetDataSet>
  </externalBook>
</externalLink>
</file>

<file path=xl/persons/person.xml><?xml version="1.0" encoding="utf-8"?>
<personList xmlns="http://schemas.microsoft.com/office/spreadsheetml/2018/threadedcomments" xmlns:x="http://schemas.openxmlformats.org/spreadsheetml/2006/main">
  <person displayName="Sophia.Gaines" id="{CF12A810-03EA-4300-AFB9-893D1BC43909}" userId="Sophia.Gaines" providerId="None"/>
  <person displayName="Florida Department of Education" id="{1F471670-B2F1-431A-BF2E-14A22D9B5720}" userId="Florida Department of Education" providerId="None"/>
  <person displayName="Nieto, Eve" id="{FDFE3473-6407-453C-A662-0F057485ABEA}" userId="S::Eve.Nieto@fldoe.org::ad6a7cfb-2703-4993-aa9e-44caa6443231"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extLst>
          <a:ext uri="{53640926-AAD7-44d8-BBD7-CCE9431645EC}">
            <a14:shadowObscured xmlns="" xmlns:a14="http://schemas.microsoft.com/office/drawing/2010/main" val="1"/>
          </a:ext>
        </a:ex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extLst>
          <a:ext uri="{53640926-AAD7-44d8-BBD7-CCE9431645EC}">
            <a14:shadowObscured xmlns="" xmlns:a14="http://schemas.microsoft.com/office/drawing/2010/main" val="1"/>
          </a:ext>
        </a:extLst>
      </a:spPr>
      <a:bodyPr vertOverflow="clip" wrap="square" lIns="18288" tIns="0" rIns="0" bIns="0" upright="1"/>
      <a:lstStyle/>
    </a:lnDef>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6" personId="{1F471670-B2F1-431A-BF2E-14A22D9B5720}" id="{36C3EBC9-D425-49C4-88D9-7163D2A68669}">
    <text xml:space="preserve">Source Data:  J:\Finance\Session\Session 2026\FCS Allocation Worksheet placed in  J:\Finance\Operating Budgets - current year\2026-27 OPERATING BUDGET\Forms and Instructions\Working Documents\. Have also used Copy of 202x-2x Side by Side HB 5001 Conf Report (After Vetos ) 3.16.xx.xlsx
The source data file include the FCSPF General Revenue, Lottery. Recurring and nonrecurring state funds are included in the General Revenue appropriations. 
Performance Based Incentives Funding allocations are not approved until the July State Board of Education Meeting. Therefore, the performance allocations are not included in the General Revenue, Column B. The College should enter the Performance Based Funding on Exhibit D, Cell G79, General Ledger Code 42150.
</text>
    <extLst>
      <x:ext xmlns:xltc2="http://schemas.microsoft.com/office/spreadsheetml/2020/threadedcomments2" uri="{F7C98A9C-CBB3-438F-8F68-D28B6AF4A901}">
        <xltc2:checksum>2177948430</xltc2:checksum>
        <xltc2:hyperlink startIndex="14" length="35" url="J:\Finance\Session\Session 2024\FCS"/>
        <xltc2:hyperlink startIndex="82" length="110" url="J:\Finance\Operating Budgets - current year\2024-25 OPERATING BUDGET\Forms and Instructions\Working Documents\"/>
      </x:ext>
    </extLst>
  </threadedComment>
  <threadedComment ref="A66" personId="{1F471670-B2F1-431A-BF2E-14A22D9B5720}" id="{55DCAC58-9647-4D0E-B033-FF408B92170A}">
    <text xml:space="preserve">Source: General Appropriations Act, Specific Appropriation 28.
</text>
  </threadedComment>
  <threadedComment ref="B73" personId="{CF12A810-03EA-4300-AFB9-893D1BC43909}" id="{DDCCD159-46E5-468C-8EE9-53E98BFDB69B}">
    <text xml:space="preserve">UPDATE WITH THE APPROVED FTE-2A DATA FOR THE CURRENT YEAR
However, if the FTE-2A is not available use the current approved FTE 1B from the Fee Calculator. Update each year.
Source:   J:\Finance\Fees\2025-26\Fee Calculator 2025-26(Using 2025-26 FTE-2A)  FALL 2025 FEES 4.10.26DRS.xlsx
Use the 2025-26 Tab, Column D, begin on Row 9.
Highlight the colleges that are authorized to charge the additional 2% Financial Aid Fee (FAF) pursuant to Section 1009.23(8)(a), F.S. Some colleges will not charge the additional 2% FAF in their operating budget.  Basically, if column D is marked they should be highlighted green.
	8)(a) 	Each Florida College System institution board of trustees is authorized to establish a separate fee for financial aid purposes in an additional amount up to, but not to exceed, 5 percent of the total student tuition or out-of-state fees collected. Each Florida College System institution board of trustees may collect up to an additional 2 percent if the amount generated by the total financial aid fee is less than $500,000. If the amount generated is less than $500,000, a Florida College System institution that charges tuition and out-of-state fees at least equal to the average fees established by rule may transfer from the general current fund to the scholarship fund an amount equal to the difference between $500,000 and the amount generated by the total financial aid fee assessment. No other transfer from the general current fund to the loan, endowment, or scholarship fund, by whatever name known, is authorized.
</text>
    <extLst>
      <x:ext xmlns:xltc2="http://schemas.microsoft.com/office/spreadsheetml/2020/threadedcomments2" uri="{F7C98A9C-CBB3-438F-8F68-D28B6AF4A901}">
        <xltc2:checksum>1829628414</xltc2:checksum>
        <xltc2:hyperlink startIndex="184" length="27" url="J:\Finance\Fees\2024-25\Fee"/>
      </x:ext>
    </extLst>
  </threadedComment>
  <threadedComment ref="E73" personId="{1F471670-B2F1-431A-BF2E-14A22D9B5720}" id="{27A032FF-EFBE-4B1C-B7D8-930E18551E38}">
    <text xml:space="preserve">Update statute if necessary.
The 2% calculation is authorized under Section 1009.23 (8)(a), Florida Statutes.  
Section 1009.23(8)(a), F.S. Each Florida College System institution board of trustees is authorized to establish a separate fee for financial aid purposes in an additional amount up to, but not to exceed, 5 percent of the total student tuition or out-of-state fees collected. Each Florida College System institution board of trustees may collect up to an additional 2 percent if the amount generated by the total financial aid fee is less than $500,000. If the amount generated is less than $500,000, a Florida College System institution that charges tuition and out-of-state fees at least equal to the average fees established by rule may transfer from the general current fund to the scholarship fund an amount equal to the difference between $500,000 and the amount generated by the total financial aid fee assessment. No other transfer from the general current fund to the loan, endowment, or scholarship fund, by whatever name known, is authorized.
</text>
  </threadedComment>
  <threadedComment ref="A111" personId="{1F471670-B2F1-431A-BF2E-14A22D9B5720}" id="{ECAE66B6-F674-4BF0-9FF2-897DE90B034A}">
    <text xml:space="preserve">Note the FTE data is one fiscal year behind.
If the FTE-2A Report has not been approved by the Enrollment Estimating Conference, use the approved FTE-1A or 1B Report.
Source:   J:\Finance\Fees\2025-26\Fee Calculator 2025-26(Using 2025-26 FTE-2A)  FALL 2025 FEES 4.10.26DRS.xlsx
Use the 2025-26 Tab to complete this chart.
</text>
    <extLst>
      <x:ext xmlns:xltc2="http://schemas.microsoft.com/office/spreadsheetml/2020/threadedcomments2" uri="{F7C98A9C-CBB3-438F-8F68-D28B6AF4A901}">
        <xltc2:checksum>1574674494</xltc2:checksum>
        <xltc2:hyperlink startIndex="179" length="27" url="J:\Finance\Fees\2024-25\Fee"/>
      </x:ext>
    </extLst>
  </threadedComment>
  <threadedComment ref="T112" personId="{1F471670-B2F1-431A-BF2E-14A22D9B5720}" id="{97127F23-FD53-4C98-BD0E-AD4E1F96A69A}">
    <text>Note: Total Fee Paying should agree with the Fee Calculator Total Fee Paying - CellU121.</text>
  </threadedComment>
  <threadedComment ref="B115" personId="{1F471670-B2F1-431A-BF2E-14A22D9B5720}" id="{0E17BC91-BE20-4A25-A7D8-943BE122B06F}">
    <text xml:space="preserve">Upper Level FTE Resident, Cell Q93
</text>
  </threadedComment>
  <threadedComment ref="E115" personId="{1F471670-B2F1-431A-BF2E-14A22D9B5720}" id="{F21ABF8C-3F93-40C3-B556-B1AD2D545056}">
    <text>A &amp; P Resident, Cell B93-120
Resident A &amp; P Fee Paying FTE does not include non-Florida Resident FTE and Dual Enrolled FTE.</text>
  </threadedComment>
  <threadedComment ref="F115" personId="{CF12A810-03EA-4300-AFB9-893D1BC43909}" id="{E577ECD5-318A-43C6-B5C9-6703669EDBE1}">
    <text>A &amp; P FTE Estimated Non-Florida Resident, Cell P54-81</text>
  </threadedComment>
  <threadedComment ref="H115" personId="{1F471670-B2F1-431A-BF2E-14A22D9B5720}" id="{5D079386-487B-4A39-BBE3-35243C5504B3}">
    <text xml:space="preserve">PSV FTE Resident, Cell E93
Resident PSV Fee Paying FTE does not include non-Florida Resident FTE and Dual Enrolled FTE. 
</text>
  </threadedComment>
  <threadedComment ref="I115" personId="{CF12A810-03EA-4300-AFB9-893D1BC43909}" id="{8EBECDCE-BD35-4FE7-90A5-285907FB34E4}">
    <text xml:space="preserve">PSV Estimated Non-Florida Resident FTE, Cell Q54
</text>
  </threadedComment>
  <threadedComment ref="K115" personId="{1F471670-B2F1-431A-BF2E-14A22D9B5720}" id="{8EF7C769-F880-4C8A-80BE-59BF0D2E88E5}">
    <text xml:space="preserve">DEV ED FTE Resident, Cell H93
Resident DEV ED Fee Paying FTE does not include non-Florida Resident FTE.
</text>
  </threadedComment>
  <threadedComment ref="L115" personId="{CF12A810-03EA-4300-AFB9-893D1BC43909}" id="{6FDACA1F-54E8-45A8-8703-4774D8EFD9D2}">
    <text>DEV ED Estimated Non-Florida Resident FTE, Cell T54</text>
  </threadedComment>
  <threadedComment ref="N115" personId="{1F471670-B2F1-431A-BF2E-14A22D9B5720}" id="{A6AC8CD1-2B10-4147-9844-D324F71DBF2C}">
    <text>EPI FTE Resident, Cell K93. 
Resident EPI Fee Paying FTE does not include non-Florida Resident FTE.</text>
  </threadedComment>
  <threadedComment ref="O115" personId="{CF12A810-03EA-4300-AFB9-893D1BC43909}" id="{F7AFCA54-3658-4ED4-BF75-5B879FB58103}">
    <text>EPI Estimated Non-Florida Resident FTE, Cell W54</text>
  </threadedComment>
  <threadedComment ref="Q115" personId="{1F471670-B2F1-431A-BF2E-14A22D9B5720}" id="{9A19A128-2C5D-49FC-91FF-496FBD0040ED}">
    <text xml:space="preserve">CCATD FTE Resident, Cell N93. 
Resident CCATD Paying FTE does not include non-Florida Resident FTE and Dual Enrolled FTE. </text>
  </threadedComment>
  <threadedComment ref="R115" personId="{CF12A810-03EA-4300-AFB9-893D1BC43909}" id="{1A1D73E9-E4F1-4240-B864-6D373B51C436}">
    <text>CCATD FTE Estimated Non-Florida Resident FTE, Cell R54.</text>
  </threadedComment>
  <threadedComment ref="W115" personId="{CF12A810-03EA-4300-AFB9-893D1BC43909}" id="{EB6DA77F-6AE0-4ED0-BFC4-9E01A2EC7C48}">
    <text>Voc Prep FTE Estimated Non-Florida Resident, Cell U54</text>
  </threadedComment>
  <threadedComment ref="X115" personId="{CF12A810-03EA-4300-AFB9-893D1BC43909}" id="{9CCC2418-FC98-4D67-BE81-AC59529DA44C}">
    <text xml:space="preserve">Voc. Prep FTE Total, Cell G54
</text>
  </threadedComment>
  <threadedComment ref="AA115" personId="{CF12A810-03EA-4300-AFB9-893D1BC43909}" id="{C398493A-27F9-41CA-B815-9405846000B7}">
    <text>Adult FTE Estimated Non-Florida Resident, Cell V54</text>
  </threadedComment>
  <threadedComment ref="AE115" personId="{1F471670-B2F1-431A-BF2E-14A22D9B5720}" id="{815CD3A1-1A1F-4342-B015-5E0FBE34EDD1}">
    <text xml:space="preserve">Adult Basic FTE, Cell H54
 </text>
  </threadedComment>
  <threadedComment ref="AF115" personId="{1F471670-B2F1-431A-BF2E-14A22D9B5720}" id="{3A891C23-FB36-4B68-ADDC-98949430BBD4}">
    <text>Adult Second. &amp; GED  FTE, Cell I54</text>
  </threadedComment>
  <threadedComment ref="AO117" personId="{1F471670-B2F1-431A-BF2E-14A22D9B5720}" id="{0B3BE2BC-403A-4EEC-8852-A4CAB5B94B01}">
    <text>Fee Calculator File:   This amount is from the Estimated Duel Enrolled FTE Total Column, Cell AF82.</text>
  </threadedComment>
  <threadedComment ref="AO118" personId="{1F471670-B2F1-431A-BF2E-14A22D9B5720}" id="{17930007-AA0C-4C5B-897A-5AE306D64E8A}">
    <text xml:space="preserve">Fee Calculator File: Apprent FTE Total, Cell E82 minus the Estimated Dual Enrolled Apprent FTE, Cell AE82. 
</text>
  </threadedComment>
  <threadedComment ref="AO121" personId="{1F471670-B2F1-431A-BF2E-14A22D9B5720}" id="{345656CD-C971-4C73-AC2F-FA450CAA5C2E}">
    <text>Fee Calculator File: This amount is from the FTE-2A Total column, Cell L82.</text>
  </threadedComment>
  <threadedComment ref="B155" dT="2026-05-18T14:17:42.40" personId="{FDFE3473-6407-453C-A662-0F057485ABEA}" id="{948D2B08-3475-4F45-923F-0CD64C7F35A4}">
    <text xml:space="preserve">Using 2025-26 allocation since 2026-27 budget has not been approved.
</text>
  </threadedComment>
  <threadedComment ref="B156" personId="{1F471670-B2F1-431A-BF2E-14A22D9B5720}" id="{36C3EBC9-D425-49C5-88D9-7163D2A68669}">
    <text xml:space="preserve">Source Data:   J:\Finance\Session\ Session 2026\Side by Side, College Allocation tab.
The source data file include the FCSPF General Revenue, Lottery. Recurring and nonrecurring state funds are included in the General Revenue appropriations. 
Performance Based Incentives Funding allocations are not approved until the July State Board of Education Meeting. Therefore, the performance allocations are not included in the General Revenue, Column B. The College should enter the Performance Based Funding on Exhibit D, Cell G79, General Ledger Code 42150.
</text>
    <extLst>
      <x:ext xmlns:xltc2="http://schemas.microsoft.com/office/spreadsheetml/2020/threadedcomments2" uri="{F7C98A9C-CBB3-438F-8F68-D28B6AF4A901}">
        <xltc2:checksum>1075781824</xltc2:checksum>
        <xltc2:hyperlink startIndex="15" length="19" url="J:\Finance\Session\"/>
      </x:ext>
    </extLst>
  </threadedComment>
</ThreadedComments>
</file>

<file path=xl/threadedComments/threadedComment2.xml><?xml version="1.0" encoding="utf-8"?>
<ThreadedComments xmlns="http://schemas.microsoft.com/office/spreadsheetml/2018/threadedcomments" xmlns:x="http://schemas.openxmlformats.org/spreadsheetml/2006/main">
  <threadedComment ref="D43" personId="{CF12A810-03EA-4300-AFB9-893D1BC43909}" id="{C59C0FD2-0420-46F8-BA5D-9B1F5B311F31}">
    <text>VLOOKUP Tab - Cells A109 to S137</text>
  </threadedComment>
  <threadedComment ref="G43" personId="{1F471670-B2F1-431A-BF2E-14A22D9B5720}" id="{929E1006-F16D-4CDE-BD0D-80B88A081C3F}">
    <text>Please enter an explanation if the difference is greater than 3% in any area in the Explanation box below.</text>
  </threadedComment>
  <threadedComment ref="D58" personId="{CF12A810-03EA-4300-AFB9-893D1BC43909}" id="{78B00E4D-4A44-48B6-9998-D3F172A541B4}">
    <text xml:space="preserve">VLOOKUP Tab - Cells 
A109 to S136
</text>
  </threadedComment>
  <threadedComment ref="G58" personId="{1F471670-B2F1-431A-BF2E-14A22D9B5720}" id="{B82D3A2A-092B-4169-B2AA-2D42D095B31B}">
    <text xml:space="preserve">Please enter an explanation if the difference is greater than 5% in any area in the Explanation box below.
</text>
  </threadedComment>
</ThreadedComments>
</file>

<file path=xl/threadedComments/threadedComment3.xml><?xml version="1.0" encoding="utf-8"?>
<ThreadedComments xmlns="http://schemas.microsoft.com/office/spreadsheetml/2018/threadedcomments" xmlns:x="http://schemas.openxmlformats.org/spreadsheetml/2006/main">
  <threadedComment ref="G79" personId="{1F471670-B2F1-431A-BF2E-14A22D9B5720}" id="{F6256170-DDF7-4C98-A790-4C4A90690A5F}">
    <text xml:space="preserve">The amount for the FCSPF Performance Based Incentives Funds should be entered in (General Ledger Code 42150)
</text>
  </threadedComment>
  <threadedComment ref="G81" personId="{1F471670-B2F1-431A-BF2E-14A22D9B5720}" id="{0046D1FA-1E22-4F20-918B-49D32E7BB5ED}">
    <text xml:space="preserve">The amount for the FCSPF Performance Based Incentives Funds for Industry Certifications should be entered in (General Ledger Code 42510 not General Ledger Code 42150)
</text>
  </threadedComment>
  <threadedComment ref="G264" dT="2025-05-02T18:35:18.33" personId="{FDFE3473-6407-453C-A662-0F057485ABEA}" id="{B48468A9-3461-4F32-B791-2EFF870A63E9}">
    <text xml:space="preserve">
Reminder:  Enter G.L. 30800 as a negative.</text>
  </threadedComment>
</ThreadedComments>
</file>

<file path=xl/threadedComments/threadedComment4.xml><?xml version="1.0" encoding="utf-8"?>
<ThreadedComments xmlns="http://schemas.microsoft.com/office/spreadsheetml/2018/threadedcomments" xmlns:x="http://schemas.openxmlformats.org/spreadsheetml/2006/main">
  <threadedComment ref="A15" personId="{1F471670-B2F1-431A-BF2E-14A22D9B5720}" id="{BFEB41D0-4FCD-4690-8BF0-03EBD7F8142B}">
    <text xml:space="preserve">Pursuant to Rule 6A-14.029, FAC.
</text>
  </threadedComment>
</ThreadedComments>
</file>

<file path=xl/threadedComments/threadedComment5.xml><?xml version="1.0" encoding="utf-8"?>
<ThreadedComments xmlns="http://schemas.microsoft.com/office/spreadsheetml/2018/threadedcomments" xmlns:x="http://schemas.openxmlformats.org/spreadsheetml/2006/main">
  <threadedComment ref="D117" personId="{1F471670-B2F1-431A-BF2E-14A22D9B5720}" id="{C439E12A-A2BD-4B44-9D99-3AC88DA9BEC8}">
    <text xml:space="preserve">This cell will automatically populate. Should agree with Exhibit C, Cell H10. Resident and nonresident students pay resident tuition.
</text>
  </threadedComment>
  <threadedComment ref="D118" personId="{1F471670-B2F1-431A-BF2E-14A22D9B5720}" id="{4955338F-1120-4255-A902-FC2660602E1E}">
    <text xml:space="preserve">This Cell will automatically populate.  Should agree with Exhibit C, Cell F19.
</text>
  </threadedComment>
</ThreadedComment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oleObject" Target="../embeddings/oleObject1.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2.vml"/><Relationship Id="rId1" Type="http://schemas.openxmlformats.org/officeDocument/2006/relationships/printerSettings" Target="../printerSettings/printerSettings2.bin"/><Relationship Id="rId4" Type="http://schemas.microsoft.com/office/2017/10/relationships/threadedComment" Target="../threadedComments/threadedComment1.xml"/></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3.vml"/><Relationship Id="rId1" Type="http://schemas.openxmlformats.org/officeDocument/2006/relationships/printerSettings" Target="../printerSettings/printerSettings3.bin"/><Relationship Id="rId4" Type="http://schemas.microsoft.com/office/2017/10/relationships/threadedComment" Target="../threadedComments/threadedComment2.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4.vml"/><Relationship Id="rId1" Type="http://schemas.openxmlformats.org/officeDocument/2006/relationships/printerSettings" Target="../printerSettings/printerSettings8.bin"/><Relationship Id="rId4" Type="http://schemas.microsoft.com/office/2017/10/relationships/threadedComment" Target="../threadedComments/threadedComment3.xml"/></Relationships>
</file>

<file path=xl/worksheets/_rels/sheet10.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5.vml"/><Relationship Id="rId1" Type="http://schemas.openxmlformats.org/officeDocument/2006/relationships/printerSettings" Target="../printerSettings/printerSettings9.bin"/><Relationship Id="rId4" Type="http://schemas.microsoft.com/office/2017/10/relationships/threadedComment" Target="../threadedComments/threadedComment4.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2.xml"/><Relationship Id="rId1" Type="http://schemas.openxmlformats.org/officeDocument/2006/relationships/printerSettings" Target="../printerSettings/printerSettings10.bin"/><Relationship Id="rId5" Type="http://schemas.openxmlformats.org/officeDocument/2006/relationships/image" Target="../media/image2.emf"/><Relationship Id="rId4" Type="http://schemas.openxmlformats.org/officeDocument/2006/relationships/oleObject" Target="../embeddings/oleObject2.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7.vml"/><Relationship Id="rId1" Type="http://schemas.openxmlformats.org/officeDocument/2006/relationships/printerSettings" Target="../printerSettings/printerSettings11.bin"/><Relationship Id="rId4" Type="http://schemas.microsoft.com/office/2017/10/relationships/threadedComment" Target="../threadedComments/threadedComment5.xm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7">
    <tabColor rgb="FF7030A0"/>
  </sheetPr>
  <dimension ref="A1:F25"/>
  <sheetViews>
    <sheetView showGridLines="0" zoomScale="50" zoomScaleNormal="50" zoomScalePageLayoutView="50" workbookViewId="0"/>
  </sheetViews>
  <sheetFormatPr defaultColWidth="9.140625" defaultRowHeight="12.75"/>
  <cols>
    <col min="1" max="1" width="116.28515625" style="1" customWidth="1"/>
    <col min="2" max="2" width="3.28515625" style="1" customWidth="1"/>
    <col min="3" max="3" width="31.140625" style="1" customWidth="1"/>
    <col min="4" max="4" width="21.140625" style="1" customWidth="1"/>
    <col min="5" max="5" width="20.85546875" style="1" customWidth="1"/>
    <col min="6" max="6" width="15.85546875" style="1" customWidth="1"/>
    <col min="7" max="7" width="18.140625" style="1" customWidth="1"/>
    <col min="8" max="8" width="3" style="1" customWidth="1"/>
    <col min="9" max="16384" width="9.140625" style="1"/>
  </cols>
  <sheetData>
    <row r="1" spans="1:5" ht="21" customHeight="1">
      <c r="A1" s="575" t="s">
        <v>0</v>
      </c>
      <c r="B1" s="575"/>
      <c r="C1" s="575"/>
      <c r="D1" s="575"/>
      <c r="E1" s="575"/>
    </row>
    <row r="2" spans="1:5" ht="23.25">
      <c r="A2" s="575" t="s">
        <v>723</v>
      </c>
      <c r="B2" s="575"/>
      <c r="C2" s="575"/>
      <c r="D2" s="575"/>
      <c r="E2" s="575"/>
    </row>
    <row r="3" spans="1:5" ht="21" customHeight="1">
      <c r="A3" s="575" t="s">
        <v>1</v>
      </c>
      <c r="B3" s="575"/>
      <c r="C3" s="575"/>
      <c r="D3" s="575"/>
      <c r="E3" s="575"/>
    </row>
    <row r="4" spans="1:5" ht="32.1" customHeight="1">
      <c r="A4" s="9" t="s">
        <v>2</v>
      </c>
      <c r="B4" s="9"/>
      <c r="C4" s="9"/>
      <c r="D4" s="9"/>
      <c r="E4" s="9"/>
    </row>
    <row r="5" spans="1:5" ht="107.25" customHeight="1">
      <c r="A5" s="5" t="s">
        <v>3</v>
      </c>
      <c r="B5" s="6"/>
      <c r="C5" s="7" t="s">
        <v>4</v>
      </c>
      <c r="D5" s="7" t="s">
        <v>5</v>
      </c>
      <c r="E5" s="7" t="s">
        <v>6</v>
      </c>
    </row>
    <row r="6" spans="1:5" s="3" customFormat="1" ht="18" customHeight="1"/>
    <row r="7" spans="1:5" s="3" customFormat="1" ht="20.100000000000001" customHeight="1">
      <c r="A7" s="1125" t="s">
        <v>10</v>
      </c>
      <c r="B7" s="1126"/>
      <c r="C7" s="1127" t="s">
        <v>10</v>
      </c>
      <c r="D7" s="1125" t="s">
        <v>10</v>
      </c>
      <c r="E7" s="1129" t="s">
        <v>10</v>
      </c>
    </row>
    <row r="8" spans="1:5" s="3" customFormat="1" ht="20.100000000000001" customHeight="1">
      <c r="A8" s="1125"/>
      <c r="B8" s="1126"/>
      <c r="C8" s="1127"/>
      <c r="D8" s="1125"/>
      <c r="E8" s="1129"/>
    </row>
    <row r="9" spans="1:5" s="3" customFormat="1" ht="20.100000000000001" customHeight="1">
      <c r="A9" s="1128"/>
      <c r="B9" s="1130"/>
      <c r="C9" s="1127"/>
      <c r="D9" s="1135"/>
      <c r="E9" s="1129"/>
    </row>
    <row r="10" spans="1:5" s="3" customFormat="1" ht="20.100000000000001" customHeight="1">
      <c r="A10" s="1131" t="s">
        <v>9</v>
      </c>
      <c r="B10" s="1132"/>
      <c r="C10" s="1133" t="s">
        <v>10</v>
      </c>
      <c r="D10" s="1133"/>
      <c r="E10" s="1133" t="s">
        <v>10</v>
      </c>
    </row>
    <row r="11" spans="1:5" s="3" customFormat="1" ht="20.100000000000001" customHeight="1">
      <c r="A11" s="1131"/>
      <c r="B11" s="1132"/>
      <c r="C11" s="1132"/>
      <c r="D11" s="1133"/>
      <c r="E11" s="1132"/>
    </row>
    <row r="12" spans="1:5" ht="20.100000000000001" customHeight="1">
      <c r="A12" s="1132"/>
      <c r="B12" s="1132"/>
      <c r="C12" s="1132"/>
      <c r="D12" s="1133"/>
      <c r="E12" s="1132"/>
    </row>
    <row r="13" spans="1:5" ht="20.100000000000001" customHeight="1">
      <c r="A13" s="1134" t="s">
        <v>10</v>
      </c>
      <c r="B13" s="1132"/>
      <c r="C13" s="1132"/>
      <c r="D13" s="1133"/>
      <c r="E13" s="1132"/>
    </row>
    <row r="14" spans="1:5" ht="20.100000000000001" customHeight="1">
      <c r="A14" s="1134"/>
      <c r="B14" s="1132"/>
      <c r="C14" s="1132"/>
      <c r="D14" s="1136"/>
      <c r="E14" s="1132"/>
    </row>
    <row r="15" spans="1:5" ht="20.100000000000001" customHeight="1">
      <c r="A15" s="1134"/>
      <c r="B15" s="1132"/>
      <c r="C15" s="1132"/>
      <c r="D15" s="1136"/>
      <c r="E15" s="1132"/>
    </row>
    <row r="16" spans="1:5" ht="20.100000000000001" customHeight="1">
      <c r="A16" s="1134"/>
      <c r="B16" s="1132"/>
      <c r="C16" s="1132"/>
      <c r="D16" s="1136"/>
      <c r="E16" s="1132"/>
    </row>
    <row r="17" spans="1:6" ht="15" customHeight="1">
      <c r="A17" s="8"/>
      <c r="B17" s="2"/>
      <c r="C17" s="2"/>
      <c r="D17" s="2"/>
      <c r="E17" s="2"/>
    </row>
    <row r="18" spans="1:6" ht="15" customHeight="1">
      <c r="A18" s="478"/>
      <c r="B18" s="176"/>
      <c r="C18" s="176"/>
      <c r="D18" s="176"/>
      <c r="E18" s="176"/>
      <c r="F18" s="179"/>
    </row>
    <row r="19" spans="1:6" ht="19.5" customHeight="1">
      <c r="A19" s="478"/>
      <c r="B19" s="176"/>
      <c r="C19" s="176"/>
      <c r="D19" s="176"/>
      <c r="E19" s="176"/>
      <c r="F19" s="179"/>
    </row>
    <row r="20" spans="1:6" ht="17.100000000000001" customHeight="1">
      <c r="A20" s="4"/>
      <c r="C20" s="3"/>
      <c r="D20" s="3"/>
      <c r="E20" s="3"/>
    </row>
    <row r="21" spans="1:6" ht="17.100000000000001" customHeight="1">
      <c r="C21" s="3"/>
      <c r="D21" s="3"/>
      <c r="E21" s="3"/>
    </row>
    <row r="22" spans="1:6" ht="17.100000000000001" customHeight="1">
      <c r="C22" s="3"/>
      <c r="D22" s="3"/>
      <c r="E22" s="3"/>
    </row>
    <row r="23" spans="1:6" ht="17.100000000000001" customHeight="1">
      <c r="C23" s="3"/>
      <c r="D23" s="3"/>
      <c r="E23" s="3"/>
    </row>
    <row r="24" spans="1:6" ht="17.100000000000001" customHeight="1">
      <c r="C24" s="3"/>
      <c r="D24" s="3"/>
      <c r="E24" s="3"/>
    </row>
    <row r="25" spans="1:6" ht="17.100000000000001" customHeight="1">
      <c r="C25" s="3"/>
      <c r="D25" s="3"/>
      <c r="E25" s="3"/>
    </row>
  </sheetData>
  <phoneticPr fontId="0" type="noConversion"/>
  <printOptions horizontalCentered="1"/>
  <pageMargins left="0.65" right="0.75" top="1" bottom="1" header="0.5" footer="0.5"/>
  <pageSetup scale="56" orientation="portrait"/>
  <headerFooter alignWithMargins="0">
    <oddFooter>&amp;L&amp;Z&amp;F&amp;R&amp;D</oddFooter>
  </headerFooter>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8">
    <tabColor theme="9" tint="0.39997558519241921"/>
  </sheetPr>
  <dimension ref="A1:J11"/>
  <sheetViews>
    <sheetView showGridLines="0" zoomScale="70" zoomScaleNormal="70" zoomScalePageLayoutView="70" workbookViewId="0"/>
  </sheetViews>
  <sheetFormatPr defaultColWidth="8.85546875" defaultRowHeight="12.75"/>
  <cols>
    <col min="1" max="1" width="109" customWidth="1"/>
  </cols>
  <sheetData>
    <row r="1" spans="1:10" ht="22.35" customHeight="1">
      <c r="A1" s="582" t="s">
        <v>11</v>
      </c>
      <c r="B1" s="578"/>
      <c r="C1" s="578"/>
      <c r="D1" s="578"/>
      <c r="E1" s="578"/>
      <c r="F1" s="578"/>
      <c r="G1" s="578"/>
      <c r="H1" s="578"/>
      <c r="I1" s="578"/>
      <c r="J1" s="578"/>
    </row>
    <row r="2" spans="1:10" ht="22.35" customHeight="1">
      <c r="A2" s="582" t="s">
        <v>731</v>
      </c>
      <c r="B2" s="578"/>
      <c r="C2" s="578"/>
      <c r="D2" s="578"/>
      <c r="E2" s="578"/>
      <c r="F2" s="578"/>
      <c r="G2" s="578"/>
      <c r="H2" s="578"/>
      <c r="I2" s="578"/>
      <c r="J2" s="578"/>
    </row>
    <row r="3" spans="1:10" ht="22.35" customHeight="1">
      <c r="A3" s="582" t="s">
        <v>12</v>
      </c>
      <c r="B3" s="578"/>
      <c r="C3" s="578"/>
      <c r="D3" s="578"/>
      <c r="E3" s="578"/>
      <c r="F3" s="578"/>
      <c r="G3" s="578"/>
      <c r="H3" s="578"/>
      <c r="I3" s="578"/>
      <c r="J3" s="578"/>
    </row>
    <row r="4" spans="1:10" ht="26.45" customHeight="1">
      <c r="A4" s="583" t="s">
        <v>13</v>
      </c>
      <c r="B4" s="584"/>
      <c r="C4" s="584"/>
      <c r="D4" s="584"/>
      <c r="E4" s="584"/>
      <c r="F4" s="584"/>
      <c r="G4" s="584"/>
      <c r="H4" s="584"/>
      <c r="I4" s="584"/>
      <c r="J4" s="584"/>
    </row>
    <row r="11" spans="1:10" ht="34.5">
      <c r="E11" s="424"/>
    </row>
  </sheetData>
  <pageMargins left="0.7" right="0.7" top="0.75" bottom="0.75" header="0.3" footer="0.3"/>
  <pageSetup orientation="portrait" r:id="rId1"/>
  <drawing r:id="rId2"/>
  <legacyDrawing r:id="rId3"/>
  <oleObjects>
    <mc:AlternateContent xmlns:mc="http://schemas.openxmlformats.org/markup-compatibility/2006">
      <mc:Choice Requires="x14">
        <oleObject progId="Acrobat.Document.DC" shapeId="2051" r:id="rId4">
          <objectPr defaultSize="0" altText="2026-27 Budget Instructions" r:id="rId5">
            <anchor moveWithCells="1">
              <from>
                <xdr:col>0</xdr:col>
                <xdr:colOff>0</xdr:colOff>
                <xdr:row>6</xdr:row>
                <xdr:rowOff>0</xdr:rowOff>
              </from>
              <to>
                <xdr:col>0</xdr:col>
                <xdr:colOff>5829300</xdr:colOff>
                <xdr:row>50</xdr:row>
                <xdr:rowOff>142875</xdr:rowOff>
              </to>
            </anchor>
          </objectPr>
        </oleObject>
      </mc:Choice>
      <mc:Fallback>
        <oleObject progId="Acrobat.Document.DC" shapeId="2051" r:id="rId4"/>
      </mc:Fallback>
    </mc:AlternateContent>
  </oleObjects>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9">
    <tabColor rgb="FF7030A0"/>
  </sheetPr>
  <dimension ref="A1:AX220"/>
  <sheetViews>
    <sheetView showGridLines="0" zoomScale="60" zoomScaleNormal="60" zoomScalePageLayoutView="80" workbookViewId="0"/>
  </sheetViews>
  <sheetFormatPr defaultColWidth="8.85546875" defaultRowHeight="21"/>
  <cols>
    <col min="1" max="1" width="57.42578125" style="11" customWidth="1"/>
    <col min="2" max="2" width="32.140625" style="11" customWidth="1"/>
    <col min="3" max="3" width="24.7109375" style="11" customWidth="1"/>
    <col min="4" max="4" width="26" style="11" bestFit="1" customWidth="1"/>
    <col min="5" max="5" width="23.42578125" style="11" customWidth="1"/>
    <col min="6" max="6" width="21.85546875" style="11" customWidth="1"/>
    <col min="7" max="7" width="22.28515625" style="11" customWidth="1"/>
    <col min="8" max="8" width="26.85546875" style="11" customWidth="1"/>
    <col min="9" max="9" width="14.85546875" style="11" customWidth="1"/>
    <col min="10" max="10" width="20.28515625" style="11" customWidth="1"/>
    <col min="11" max="11" width="17.85546875" style="11" bestFit="1" customWidth="1"/>
    <col min="12" max="12" width="13.7109375" style="11" customWidth="1"/>
    <col min="13" max="13" width="13.42578125" style="11" bestFit="1" customWidth="1"/>
    <col min="14" max="14" width="12.140625" style="11" bestFit="1" customWidth="1"/>
    <col min="15" max="15" width="13.28515625" style="11" customWidth="1"/>
    <col min="16" max="16" width="13" style="11" customWidth="1"/>
    <col min="17" max="17" width="15" style="11" customWidth="1"/>
    <col min="18" max="18" width="13.42578125" style="11" customWidth="1"/>
    <col min="19" max="19" width="13.7109375" style="11" customWidth="1"/>
    <col min="20" max="20" width="21.42578125" style="11" customWidth="1"/>
    <col min="21" max="21" width="8.85546875" style="11"/>
    <col min="22" max="22" width="12.140625" style="11" bestFit="1" customWidth="1"/>
    <col min="23" max="23" width="13.85546875" style="11" customWidth="1"/>
    <col min="24" max="24" width="9.28515625" style="11" bestFit="1" customWidth="1"/>
    <col min="25" max="25" width="2.42578125" style="11" customWidth="1"/>
    <col min="26" max="26" width="14.85546875" style="11" customWidth="1"/>
    <col min="27" max="27" width="15.28515625" style="11" customWidth="1"/>
    <col min="28" max="28" width="15.140625" style="11" customWidth="1"/>
    <col min="29" max="29" width="6.28515625" style="11" customWidth="1"/>
    <col min="30" max="30" width="64.85546875" style="11" customWidth="1"/>
    <col min="31" max="31" width="13.42578125" style="11" customWidth="1"/>
    <col min="32" max="32" width="14.7109375" style="11" customWidth="1"/>
    <col min="33" max="33" width="18" style="11" customWidth="1"/>
    <col min="34" max="34" width="4.7109375" style="11" customWidth="1"/>
    <col min="35" max="35" width="21.42578125" style="11" customWidth="1"/>
    <col min="36" max="39" width="8.85546875" style="11"/>
    <col min="40" max="40" width="46.85546875" style="11" customWidth="1"/>
    <col min="41" max="41" width="19.140625" style="11" customWidth="1"/>
    <col min="42" max="42" width="2.7109375" style="11" customWidth="1"/>
    <col min="43" max="44" width="20.140625" style="11" customWidth="1"/>
    <col min="45" max="16384" width="8.85546875" style="11"/>
  </cols>
  <sheetData>
    <row r="1" spans="1:10" ht="25.35" customHeight="1">
      <c r="A1" s="986" t="s">
        <v>14</v>
      </c>
      <c r="B1" s="986"/>
      <c r="C1" s="986"/>
      <c r="D1" s="986"/>
      <c r="E1" s="10"/>
    </row>
    <row r="2" spans="1:10" ht="33.6" customHeight="1" thickBot="1">
      <c r="A2" s="993" t="s">
        <v>15</v>
      </c>
      <c r="B2" s="993"/>
      <c r="C2" s="993"/>
      <c r="D2" s="993"/>
    </row>
    <row r="3" spans="1:10" ht="25.35" customHeight="1" thickBot="1">
      <c r="A3" s="56"/>
      <c r="B3" s="57" t="s">
        <v>790</v>
      </c>
      <c r="C3" s="58"/>
      <c r="D3" s="67"/>
      <c r="E3" s="66"/>
    </row>
    <row r="4" spans="1:10" ht="25.35" customHeight="1" thickBot="1">
      <c r="A4" s="56">
        <v>1</v>
      </c>
      <c r="B4" s="46">
        <v>2</v>
      </c>
      <c r="C4" s="46">
        <v>3</v>
      </c>
      <c r="D4" s="46">
        <v>4</v>
      </c>
      <c r="E4" s="13"/>
    </row>
    <row r="5" spans="1:10" ht="44.1" customHeight="1" thickBot="1">
      <c r="A5" s="32" t="s">
        <v>16</v>
      </c>
      <c r="B5" s="1027" t="s">
        <v>758</v>
      </c>
      <c r="C5" s="1028"/>
      <c r="D5" s="1029"/>
      <c r="E5" s="563" t="s">
        <v>10</v>
      </c>
      <c r="F5" s="13"/>
    </row>
    <row r="6" spans="1:10" ht="89.1" customHeight="1" thickBot="1">
      <c r="A6" s="280" t="s">
        <v>17</v>
      </c>
      <c r="B6" s="55" t="s">
        <v>766</v>
      </c>
      <c r="C6" s="17" t="s">
        <v>18</v>
      </c>
      <c r="D6" s="70" t="s">
        <v>19</v>
      </c>
      <c r="F6" s="13"/>
    </row>
    <row r="7" spans="1:10" ht="25.35" customHeight="1">
      <c r="A7" s="397" t="s">
        <v>20</v>
      </c>
      <c r="B7" s="906">
        <v>46135825</v>
      </c>
      <c r="C7" s="1105">
        <v>8965209</v>
      </c>
      <c r="D7" s="75">
        <f t="shared" ref="D7:D34" si="0">SUM(B7:C7)</f>
        <v>55101034</v>
      </c>
      <c r="E7" s="421"/>
      <c r="F7" s="422"/>
      <c r="G7" s="42"/>
      <c r="I7" s="42"/>
      <c r="J7" s="42"/>
    </row>
    <row r="8" spans="1:10" ht="25.35" customHeight="1">
      <c r="A8" s="377" t="s">
        <v>21</v>
      </c>
      <c r="B8" s="1082">
        <v>98690418</v>
      </c>
      <c r="C8" s="1105">
        <v>17967796</v>
      </c>
      <c r="D8" s="68">
        <f t="shared" si="0"/>
        <v>116658214</v>
      </c>
      <c r="E8" s="399"/>
      <c r="F8" s="42"/>
      <c r="G8" s="42"/>
      <c r="I8" s="42"/>
      <c r="J8" s="42"/>
    </row>
    <row r="9" spans="1:10" ht="25.35" customHeight="1">
      <c r="A9" s="377" t="s">
        <v>22</v>
      </c>
      <c r="B9" s="907">
        <v>36635655</v>
      </c>
      <c r="C9" s="1105">
        <v>5132576</v>
      </c>
      <c r="D9" s="68">
        <f t="shared" si="0"/>
        <v>41768231</v>
      </c>
      <c r="E9" s="399"/>
      <c r="F9" s="42"/>
      <c r="G9" s="42"/>
      <c r="I9" s="42"/>
      <c r="J9" s="42"/>
    </row>
    <row r="10" spans="1:10" ht="25.35" customHeight="1">
      <c r="A10" s="377" t="s">
        <v>23</v>
      </c>
      <c r="B10" s="907">
        <v>13538708</v>
      </c>
      <c r="C10" s="1105">
        <v>2823123</v>
      </c>
      <c r="D10" s="68">
        <f t="shared" si="0"/>
        <v>16361831</v>
      </c>
      <c r="E10" s="399"/>
      <c r="F10" s="42"/>
      <c r="G10" s="42"/>
      <c r="I10" s="42"/>
      <c r="J10" s="42"/>
    </row>
    <row r="11" spans="1:10" ht="25.35" customHeight="1">
      <c r="A11" s="377" t="s">
        <v>24</v>
      </c>
      <c r="B11" s="907">
        <v>51701935</v>
      </c>
      <c r="C11" s="1105">
        <v>10787451</v>
      </c>
      <c r="D11" s="68">
        <f t="shared" si="0"/>
        <v>62489386</v>
      </c>
      <c r="E11" s="399"/>
      <c r="F11" s="42"/>
      <c r="G11" s="42"/>
      <c r="I11" s="42"/>
      <c r="J11" s="42"/>
    </row>
    <row r="12" spans="1:10" ht="25.35" customHeight="1">
      <c r="A12" s="377" t="s">
        <v>25</v>
      </c>
      <c r="B12" s="907">
        <v>46933805</v>
      </c>
      <c r="C12" s="1105">
        <v>6873089</v>
      </c>
      <c r="D12" s="68">
        <f t="shared" si="0"/>
        <v>53806894</v>
      </c>
      <c r="E12" s="399"/>
      <c r="F12" s="42"/>
      <c r="G12" s="42"/>
      <c r="I12" s="42"/>
      <c r="J12" s="42"/>
    </row>
    <row r="13" spans="1:10" ht="25.35" customHeight="1">
      <c r="A13" s="377" t="s">
        <v>26</v>
      </c>
      <c r="B13" s="907">
        <v>76188848</v>
      </c>
      <c r="C13" s="1105">
        <v>16150515</v>
      </c>
      <c r="D13" s="68">
        <f t="shared" si="0"/>
        <v>92339363</v>
      </c>
      <c r="E13" s="399"/>
      <c r="F13" s="42"/>
      <c r="G13" s="42"/>
      <c r="I13" s="42"/>
      <c r="J13" s="42"/>
    </row>
    <row r="14" spans="1:10" ht="25.35" customHeight="1">
      <c r="A14" s="377" t="s">
        <v>27</v>
      </c>
      <c r="B14" s="907">
        <v>10190230</v>
      </c>
      <c r="C14" s="1105">
        <v>1455245</v>
      </c>
      <c r="D14" s="68">
        <f t="shared" si="0"/>
        <v>11645475</v>
      </c>
      <c r="E14" s="399"/>
      <c r="F14" s="42"/>
      <c r="G14" s="42"/>
      <c r="I14" s="42"/>
      <c r="J14" s="42"/>
    </row>
    <row r="15" spans="1:10" ht="25.35" customHeight="1">
      <c r="A15" s="377" t="s">
        <v>28</v>
      </c>
      <c r="B15" s="907">
        <v>23425463</v>
      </c>
      <c r="C15" s="1105">
        <v>4601687</v>
      </c>
      <c r="D15" s="68">
        <f t="shared" si="0"/>
        <v>28027150</v>
      </c>
      <c r="E15" s="399"/>
      <c r="F15" s="42"/>
      <c r="G15" s="42"/>
      <c r="I15" s="42"/>
      <c r="J15" s="42"/>
    </row>
    <row r="16" spans="1:10" ht="25.35" customHeight="1">
      <c r="A16" s="377" t="s">
        <v>752</v>
      </c>
      <c r="B16" s="907">
        <v>78745180</v>
      </c>
      <c r="C16" s="1105">
        <v>12203027</v>
      </c>
      <c r="D16" s="68">
        <f t="shared" si="0"/>
        <v>90948207</v>
      </c>
      <c r="E16" s="399"/>
      <c r="F16" s="42"/>
      <c r="G16" s="42"/>
      <c r="I16" s="42"/>
      <c r="J16" s="42"/>
    </row>
    <row r="17" spans="1:10" ht="25.35" customHeight="1">
      <c r="A17" s="377" t="s">
        <v>29</v>
      </c>
      <c r="B17" s="907">
        <v>52058669</v>
      </c>
      <c r="C17" s="1105">
        <v>9889375</v>
      </c>
      <c r="D17" s="68">
        <f t="shared" si="0"/>
        <v>61948044</v>
      </c>
      <c r="E17" s="399"/>
      <c r="F17" s="42"/>
      <c r="G17" s="42"/>
      <c r="I17" s="42"/>
      <c r="J17" s="42"/>
    </row>
    <row r="18" spans="1:10" ht="25.35" customHeight="1">
      <c r="A18" s="377" t="s">
        <v>30</v>
      </c>
      <c r="B18" s="907">
        <v>17400443</v>
      </c>
      <c r="C18" s="1105">
        <v>2879216</v>
      </c>
      <c r="D18" s="68">
        <f t="shared" si="0"/>
        <v>20279659</v>
      </c>
      <c r="E18" s="399"/>
      <c r="F18" s="42"/>
      <c r="G18" s="42"/>
      <c r="I18" s="42"/>
      <c r="J18" s="42"/>
    </row>
    <row r="19" spans="1:10" ht="25.35" customHeight="1">
      <c r="A19" s="377" t="s">
        <v>31</v>
      </c>
      <c r="B19" s="907">
        <v>22308723</v>
      </c>
      <c r="C19" s="1105">
        <v>2829107</v>
      </c>
      <c r="D19" s="68">
        <f t="shared" si="0"/>
        <v>25137830</v>
      </c>
      <c r="E19" s="399"/>
      <c r="F19" s="42"/>
      <c r="G19" s="42"/>
      <c r="I19" s="42"/>
      <c r="J19" s="42"/>
    </row>
    <row r="20" spans="1:10" ht="25.35" customHeight="1">
      <c r="A20" s="377" t="s">
        <v>32</v>
      </c>
      <c r="B20" s="907">
        <v>31804903</v>
      </c>
      <c r="C20" s="1105">
        <v>4767012</v>
      </c>
      <c r="D20" s="68">
        <f t="shared" si="0"/>
        <v>36571915</v>
      </c>
      <c r="E20" s="399"/>
      <c r="F20" s="42"/>
      <c r="G20" s="42"/>
      <c r="H20" s="42"/>
      <c r="I20" s="42"/>
      <c r="J20" s="42"/>
    </row>
    <row r="21" spans="1:10" ht="25.35" customHeight="1">
      <c r="A21" s="377" t="s">
        <v>33</v>
      </c>
      <c r="B21" s="907">
        <v>202832113</v>
      </c>
      <c r="C21" s="1105">
        <v>36438801</v>
      </c>
      <c r="D21" s="68">
        <f t="shared" si="0"/>
        <v>239270914</v>
      </c>
      <c r="E21" s="399"/>
      <c r="F21" s="42"/>
      <c r="G21" s="42"/>
      <c r="I21" s="42"/>
      <c r="J21" s="42"/>
    </row>
    <row r="22" spans="1:10" ht="25.35" customHeight="1">
      <c r="A22" s="377" t="s">
        <v>34</v>
      </c>
      <c r="B22" s="907">
        <v>10454571</v>
      </c>
      <c r="C22" s="1105">
        <v>1533902</v>
      </c>
      <c r="D22" s="68">
        <f t="shared" si="0"/>
        <v>11988473</v>
      </c>
      <c r="E22" s="399"/>
      <c r="F22" s="42"/>
      <c r="G22" s="42"/>
      <c r="I22" s="42"/>
      <c r="J22" s="42"/>
    </row>
    <row r="23" spans="1:10" ht="25.35" customHeight="1">
      <c r="A23" s="377" t="s">
        <v>35</v>
      </c>
      <c r="B23" s="907">
        <v>26088800</v>
      </c>
      <c r="C23" s="1105">
        <v>4053149</v>
      </c>
      <c r="D23" s="68">
        <f t="shared" si="0"/>
        <v>30141949</v>
      </c>
      <c r="E23" s="399"/>
      <c r="F23" s="42"/>
      <c r="G23" s="42"/>
      <c r="I23" s="42"/>
      <c r="J23" s="42"/>
    </row>
    <row r="24" spans="1:10" ht="25.35" customHeight="1">
      <c r="A24" s="377" t="s">
        <v>36</v>
      </c>
      <c r="B24" s="907">
        <v>72521516</v>
      </c>
      <c r="C24" s="1105">
        <v>12221593</v>
      </c>
      <c r="D24" s="68">
        <f t="shared" si="0"/>
        <v>84743109</v>
      </c>
      <c r="E24" s="399"/>
      <c r="F24" s="42"/>
      <c r="G24" s="42"/>
      <c r="I24" s="42"/>
      <c r="J24" s="42"/>
    </row>
    <row r="25" spans="1:10" ht="25.35" customHeight="1">
      <c r="A25" s="377" t="s">
        <v>37</v>
      </c>
      <c r="B25" s="907">
        <v>45643999</v>
      </c>
      <c r="C25" s="1105">
        <v>5900984</v>
      </c>
      <c r="D25" s="68">
        <f t="shared" si="0"/>
        <v>51544983</v>
      </c>
      <c r="E25" s="399"/>
      <c r="F25" s="42"/>
      <c r="G25" s="42"/>
      <c r="I25" s="42"/>
      <c r="J25" s="42"/>
    </row>
    <row r="26" spans="1:10" ht="25.35" customHeight="1">
      <c r="A26" s="377" t="s">
        <v>38</v>
      </c>
      <c r="B26" s="907">
        <v>56025336</v>
      </c>
      <c r="C26" s="1105">
        <v>7318283</v>
      </c>
      <c r="D26" s="68">
        <f t="shared" si="0"/>
        <v>63343619</v>
      </c>
      <c r="E26" s="399"/>
      <c r="F26" s="42"/>
      <c r="G26" s="42"/>
      <c r="I26" s="42"/>
      <c r="J26" s="42"/>
    </row>
    <row r="27" spans="1:10" ht="25.35" customHeight="1">
      <c r="A27" s="377" t="s">
        <v>39</v>
      </c>
      <c r="B27" s="907">
        <v>45068196</v>
      </c>
      <c r="C27" s="1105">
        <v>5998631</v>
      </c>
      <c r="D27" s="68">
        <f t="shared" si="0"/>
        <v>51066827</v>
      </c>
      <c r="E27" s="399"/>
      <c r="F27" s="42"/>
      <c r="G27" s="42"/>
      <c r="I27" s="42"/>
      <c r="J27" s="42"/>
    </row>
    <row r="28" spans="1:10" ht="25.35" customHeight="1">
      <c r="A28" s="377" t="s">
        <v>40</v>
      </c>
      <c r="B28" s="907">
        <v>32205772</v>
      </c>
      <c r="C28" s="1105">
        <v>4092028</v>
      </c>
      <c r="D28" s="68">
        <f t="shared" si="0"/>
        <v>36297800</v>
      </c>
      <c r="E28" s="399"/>
      <c r="F28" s="42"/>
      <c r="G28" s="42"/>
      <c r="I28" s="42"/>
      <c r="J28" s="42"/>
    </row>
    <row r="29" spans="1:10" ht="25.35" customHeight="1">
      <c r="A29" s="377" t="s">
        <v>41</v>
      </c>
      <c r="B29" s="907">
        <v>81244931</v>
      </c>
      <c r="C29" s="1105">
        <v>14666330</v>
      </c>
      <c r="D29" s="68">
        <f t="shared" si="0"/>
        <v>95911261</v>
      </c>
      <c r="E29" s="399"/>
      <c r="F29" s="42"/>
      <c r="G29" s="42"/>
      <c r="I29" s="42"/>
      <c r="J29" s="42"/>
    </row>
    <row r="30" spans="1:10" ht="25.35" customHeight="1">
      <c r="A30" s="377" t="s">
        <v>42</v>
      </c>
      <c r="B30" s="907">
        <v>48685389</v>
      </c>
      <c r="C30" s="1105">
        <v>7445833</v>
      </c>
      <c r="D30" s="68">
        <f t="shared" si="0"/>
        <v>56131222</v>
      </c>
      <c r="E30" s="399"/>
      <c r="F30" s="42"/>
      <c r="G30" s="42"/>
      <c r="I30" s="42"/>
      <c r="J30" s="42"/>
    </row>
    <row r="31" spans="1:10" ht="25.35" customHeight="1">
      <c r="A31" s="377" t="s">
        <v>43</v>
      </c>
      <c r="B31" s="907">
        <v>50687169</v>
      </c>
      <c r="C31" s="1105">
        <v>8021591</v>
      </c>
      <c r="D31" s="68">
        <f t="shared" si="0"/>
        <v>58708760</v>
      </c>
      <c r="E31" s="399"/>
      <c r="F31" s="42"/>
      <c r="G31" s="42"/>
      <c r="I31" s="42"/>
      <c r="J31" s="42"/>
    </row>
    <row r="32" spans="1:10" ht="25.35" customHeight="1">
      <c r="A32" s="377" t="s">
        <v>44</v>
      </c>
      <c r="B32" s="907">
        <v>23017517</v>
      </c>
      <c r="C32" s="1105">
        <v>3443580</v>
      </c>
      <c r="D32" s="68">
        <f t="shared" si="0"/>
        <v>26461097</v>
      </c>
      <c r="E32" s="399"/>
      <c r="F32" s="42"/>
      <c r="G32" s="42"/>
      <c r="I32" s="42" t="s">
        <v>45</v>
      </c>
      <c r="J32" s="42"/>
    </row>
    <row r="33" spans="1:12" ht="25.35" customHeight="1">
      <c r="A33" s="377" t="s">
        <v>700</v>
      </c>
      <c r="B33" s="907">
        <v>39674794</v>
      </c>
      <c r="C33" s="1105">
        <v>6698176</v>
      </c>
      <c r="D33" s="68">
        <f t="shared" si="0"/>
        <v>46372970</v>
      </c>
      <c r="E33" s="399"/>
      <c r="F33" s="42"/>
      <c r="G33" s="42"/>
      <c r="I33" s="399"/>
      <c r="J33" s="42"/>
      <c r="K33" s="399"/>
    </row>
    <row r="34" spans="1:12" ht="25.35" customHeight="1" thickBot="1">
      <c r="A34" s="378" t="s">
        <v>46</v>
      </c>
      <c r="B34" s="907">
        <v>130572783</v>
      </c>
      <c r="C34" s="1105">
        <v>14571108</v>
      </c>
      <c r="D34" s="69">
        <f t="shared" si="0"/>
        <v>145143891</v>
      </c>
      <c r="E34" s="399"/>
      <c r="F34" s="42"/>
      <c r="G34" s="42"/>
      <c r="I34" s="399"/>
      <c r="J34" s="42"/>
      <c r="K34" s="399"/>
    </row>
    <row r="35" spans="1:12" ht="25.35" customHeight="1" thickBot="1">
      <c r="A35" s="379" t="s">
        <v>47</v>
      </c>
      <c r="B35" s="418">
        <f>SUM(B7:B34)</f>
        <v>1470481691</v>
      </c>
      <c r="C35" s="418">
        <f>SUM(C7:C34)</f>
        <v>239728417</v>
      </c>
      <c r="D35" s="391">
        <f>SUM(D7:D34)</f>
        <v>1710210108</v>
      </c>
      <c r="E35" s="419"/>
      <c r="F35" s="42"/>
      <c r="G35" s="42"/>
      <c r="H35" s="42"/>
      <c r="I35" s="399"/>
      <c r="J35" s="42"/>
      <c r="K35" s="399"/>
      <c r="L35" s="400"/>
    </row>
    <row r="36" spans="1:12" ht="19.350000000000001" customHeight="1">
      <c r="A36" s="1165" t="s">
        <v>48</v>
      </c>
      <c r="B36" s="1030"/>
      <c r="C36" s="1030"/>
      <c r="D36" s="1030"/>
      <c r="E36" s="462"/>
      <c r="K36" s="399"/>
    </row>
    <row r="37" spans="1:12" ht="27.75" customHeight="1">
      <c r="A37" s="1164" t="s">
        <v>767</v>
      </c>
      <c r="B37" s="821"/>
      <c r="C37" s="821"/>
      <c r="D37" s="821"/>
      <c r="E37" s="461"/>
      <c r="K37" s="399"/>
    </row>
    <row r="38" spans="1:12" s="1162" customFormat="1" ht="29.25" customHeight="1">
      <c r="A38" s="1166" t="s">
        <v>768</v>
      </c>
      <c r="B38" s="1031"/>
      <c r="C38" s="1031"/>
      <c r="D38" s="1031"/>
      <c r="E38" s="1161"/>
      <c r="K38" s="1163"/>
    </row>
    <row r="39" spans="1:12" ht="36.6" hidden="1" customHeight="1" thickBot="1">
      <c r="A39" s="456" t="s">
        <v>15</v>
      </c>
      <c r="B39" s="457"/>
      <c r="C39" s="457"/>
      <c r="K39" s="163"/>
    </row>
    <row r="40" spans="1:12" ht="24" hidden="1" customHeight="1" thickBot="1">
      <c r="A40" s="38" t="s">
        <v>760</v>
      </c>
      <c r="B40" s="1167" t="s">
        <v>788</v>
      </c>
      <c r="C40" s="1168"/>
      <c r="D40" s="903"/>
      <c r="E40" s="904"/>
      <c r="F40" s="11" t="s">
        <v>10</v>
      </c>
      <c r="K40" s="163"/>
    </row>
    <row r="41" spans="1:12" ht="22.35" hidden="1" customHeight="1" thickBot="1">
      <c r="A41" s="39">
        <v>1</v>
      </c>
      <c r="B41" s="46">
        <v>2</v>
      </c>
      <c r="C41" s="46">
        <v>3</v>
      </c>
      <c r="D41" s="46">
        <v>4</v>
      </c>
      <c r="E41" s="46">
        <v>5</v>
      </c>
    </row>
    <row r="42" spans="1:12" ht="24.6" hidden="1" customHeight="1" thickBot="1">
      <c r="A42" s="34" t="s">
        <v>17</v>
      </c>
      <c r="B42" s="43" t="s">
        <v>49</v>
      </c>
      <c r="C42" s="44" t="s">
        <v>50</v>
      </c>
      <c r="D42" s="45" t="s">
        <v>51</v>
      </c>
      <c r="E42" s="380" t="s">
        <v>52</v>
      </c>
    </row>
    <row r="43" spans="1:12" ht="126" hidden="1">
      <c r="A43" s="909" t="str">
        <f>A10</f>
        <v>Chipola College</v>
      </c>
      <c r="B43" s="595" t="s">
        <v>769</v>
      </c>
      <c r="C43" s="596"/>
      <c r="D43" s="596"/>
      <c r="E43" s="597">
        <f t="shared" ref="E43:E60" si="1">C43+D43</f>
        <v>0</v>
      </c>
    </row>
    <row r="44" spans="1:12" ht="63" hidden="1">
      <c r="A44" s="910" t="s">
        <v>22</v>
      </c>
      <c r="B44" s="598" t="s">
        <v>770</v>
      </c>
      <c r="C44" s="596"/>
      <c r="D44" s="596"/>
      <c r="E44" s="597">
        <f t="shared" si="1"/>
        <v>0</v>
      </c>
    </row>
    <row r="45" spans="1:12" ht="47.25" hidden="1" customHeight="1">
      <c r="A45" s="908" t="s">
        <v>24</v>
      </c>
      <c r="B45" s="598" t="s">
        <v>785</v>
      </c>
      <c r="C45" s="596"/>
      <c r="D45" s="596"/>
      <c r="E45" s="597">
        <f t="shared" si="1"/>
        <v>0</v>
      </c>
    </row>
    <row r="46" spans="1:12" ht="84.75" hidden="1" customHeight="1">
      <c r="A46" s="908" t="s">
        <v>24</v>
      </c>
      <c r="B46" s="983" t="s">
        <v>771</v>
      </c>
      <c r="C46" s="984"/>
      <c r="D46" s="984"/>
      <c r="E46" s="597">
        <f t="shared" si="1"/>
        <v>0</v>
      </c>
    </row>
    <row r="47" spans="1:12" ht="84.75" hidden="1" customHeight="1">
      <c r="A47" s="908" t="s">
        <v>699</v>
      </c>
      <c r="B47" s="983" t="s">
        <v>772</v>
      </c>
      <c r="C47" s="984"/>
      <c r="D47" s="984"/>
      <c r="E47" s="597">
        <f t="shared" si="1"/>
        <v>0</v>
      </c>
      <c r="G47" s="155" t="s">
        <v>10</v>
      </c>
    </row>
    <row r="48" spans="1:12" ht="66" hidden="1" customHeight="1">
      <c r="A48" s="908" t="s">
        <v>752</v>
      </c>
      <c r="B48" s="983" t="s">
        <v>786</v>
      </c>
      <c r="C48" s="984"/>
      <c r="D48" s="984"/>
      <c r="E48" s="597">
        <f t="shared" si="1"/>
        <v>0</v>
      </c>
      <c r="G48" s="155"/>
    </row>
    <row r="49" spans="1:5" ht="62.45" hidden="1" customHeight="1">
      <c r="A49" s="908" t="s">
        <v>752</v>
      </c>
      <c r="B49" s="598" t="s">
        <v>773</v>
      </c>
      <c r="C49" s="596"/>
      <c r="D49" s="596"/>
      <c r="E49" s="597">
        <f t="shared" si="1"/>
        <v>0</v>
      </c>
    </row>
    <row r="50" spans="1:5" ht="43.5" hidden="1" customHeight="1">
      <c r="A50" s="908" t="s">
        <v>33</v>
      </c>
      <c r="B50" s="983" t="s">
        <v>774</v>
      </c>
      <c r="C50" s="984"/>
      <c r="D50" s="984"/>
      <c r="E50" s="597">
        <f t="shared" si="1"/>
        <v>0</v>
      </c>
    </row>
    <row r="51" spans="1:5" ht="62.45" hidden="1" customHeight="1">
      <c r="A51" s="1096" t="s">
        <v>35</v>
      </c>
      <c r="B51" s="983" t="s">
        <v>775</v>
      </c>
      <c r="C51" s="984"/>
      <c r="D51" s="984"/>
      <c r="E51" s="1081">
        <f t="shared" si="1"/>
        <v>0</v>
      </c>
    </row>
    <row r="52" spans="1:5" ht="62.45" hidden="1" customHeight="1" thickBot="1">
      <c r="A52" s="1101" t="s">
        <v>776</v>
      </c>
      <c r="B52" s="1102" t="s">
        <v>777</v>
      </c>
      <c r="C52" s="1103"/>
      <c r="D52" s="1103"/>
      <c r="E52" s="1104">
        <f t="shared" si="1"/>
        <v>0</v>
      </c>
    </row>
    <row r="53" spans="1:5" ht="62.45" hidden="1" customHeight="1" thickBot="1">
      <c r="A53" s="1169" t="s">
        <v>37</v>
      </c>
      <c r="B53" s="1170" t="s">
        <v>787</v>
      </c>
      <c r="C53" s="1171"/>
      <c r="D53" s="1171"/>
      <c r="E53" s="1104">
        <f t="shared" si="1"/>
        <v>0</v>
      </c>
    </row>
    <row r="54" spans="1:5" ht="62.45" hidden="1" customHeight="1" thickBot="1">
      <c r="A54" s="1101" t="s">
        <v>37</v>
      </c>
      <c r="B54" s="1102" t="s">
        <v>778</v>
      </c>
      <c r="C54" s="1103"/>
      <c r="D54" s="1103"/>
      <c r="E54" s="1104">
        <f t="shared" si="1"/>
        <v>0</v>
      </c>
    </row>
    <row r="55" spans="1:5" ht="62.45" hidden="1" customHeight="1" thickBot="1">
      <c r="A55" s="1169" t="s">
        <v>38</v>
      </c>
      <c r="B55" s="1170" t="s">
        <v>779</v>
      </c>
      <c r="C55" s="1171"/>
      <c r="D55" s="1171"/>
      <c r="E55" s="1172">
        <f t="shared" si="1"/>
        <v>0</v>
      </c>
    </row>
    <row r="56" spans="1:5" ht="62.45" hidden="1" customHeight="1" thickBot="1">
      <c r="A56" s="1169" t="s">
        <v>43</v>
      </c>
      <c r="B56" s="1173" t="s">
        <v>780</v>
      </c>
      <c r="C56" s="1171"/>
      <c r="D56" s="1171"/>
      <c r="E56" s="1172">
        <f t="shared" si="1"/>
        <v>0</v>
      </c>
    </row>
    <row r="57" spans="1:5" ht="62.45" hidden="1" customHeight="1" thickBot="1">
      <c r="A57" s="1169" t="s">
        <v>44</v>
      </c>
      <c r="B57" s="1174" t="s">
        <v>781</v>
      </c>
      <c r="C57" s="1171"/>
      <c r="D57" s="1171"/>
      <c r="E57" s="1172">
        <f t="shared" si="1"/>
        <v>0</v>
      </c>
    </row>
    <row r="58" spans="1:5" ht="62.45" hidden="1" customHeight="1" thickBot="1">
      <c r="A58" s="1169" t="s">
        <v>44</v>
      </c>
      <c r="B58" s="1175" t="s">
        <v>782</v>
      </c>
      <c r="C58" s="1171"/>
      <c r="D58" s="1171"/>
      <c r="E58" s="1172">
        <f t="shared" si="1"/>
        <v>0</v>
      </c>
    </row>
    <row r="59" spans="1:5" ht="62.45" hidden="1" customHeight="1" thickBot="1">
      <c r="A59" s="1169" t="s">
        <v>41</v>
      </c>
      <c r="B59" s="1175" t="s">
        <v>783</v>
      </c>
      <c r="C59" s="1171"/>
      <c r="D59" s="1171"/>
      <c r="E59" s="1172">
        <f t="shared" si="1"/>
        <v>0</v>
      </c>
    </row>
    <row r="60" spans="1:5" ht="62.45" hidden="1" customHeight="1" thickBot="1">
      <c r="A60" s="1169" t="s">
        <v>41</v>
      </c>
      <c r="B60" s="1175" t="s">
        <v>784</v>
      </c>
      <c r="C60" s="1171"/>
      <c r="D60" s="1171"/>
      <c r="E60" s="1172">
        <f t="shared" si="1"/>
        <v>0</v>
      </c>
    </row>
    <row r="61" spans="1:5" ht="24.6" hidden="1" customHeight="1" thickBot="1">
      <c r="A61" s="1097" t="s">
        <v>52</v>
      </c>
      <c r="B61" s="1098"/>
      <c r="C61" s="1099">
        <f>SUM(C43:C60)</f>
        <v>0</v>
      </c>
      <c r="D61" s="1099">
        <f>SUM(D43:D60)</f>
        <v>0</v>
      </c>
      <c r="E61" s="1100">
        <f>SUM(E43:E60)</f>
        <v>0</v>
      </c>
    </row>
    <row r="62" spans="1:5" ht="25.35" hidden="1" customHeight="1">
      <c r="A62" s="11" t="s">
        <v>53</v>
      </c>
    </row>
    <row r="63" spans="1:5" ht="25.35" customHeight="1">
      <c r="D63" s="42"/>
    </row>
    <row r="64" spans="1:5" ht="30.6" hidden="1" customHeight="1" thickBot="1">
      <c r="A64" s="456" t="s">
        <v>15</v>
      </c>
      <c r="B64" s="457"/>
      <c r="C64" s="457"/>
    </row>
    <row r="65" spans="1:7" ht="41.1" hidden="1" customHeight="1" thickBot="1">
      <c r="A65" s="39" t="s">
        <v>726</v>
      </c>
      <c r="B65" s="381" t="s">
        <v>701</v>
      </c>
      <c r="C65" s="10" t="s">
        <v>10</v>
      </c>
      <c r="D65" s="10"/>
    </row>
    <row r="66" spans="1:7" ht="69" hidden="1" customHeight="1" thickBot="1">
      <c r="A66" s="998" t="s">
        <v>702</v>
      </c>
      <c r="B66" s="999"/>
      <c r="C66" s="142"/>
    </row>
    <row r="67" spans="1:7" ht="37.35" hidden="1" customHeight="1" thickBot="1">
      <c r="A67" s="347" t="s">
        <v>17</v>
      </c>
      <c r="B67" s="442" t="s">
        <v>47</v>
      </c>
      <c r="D67" s="16"/>
    </row>
    <row r="68" spans="1:7" ht="25.35" hidden="1" customHeight="1" thickBot="1">
      <c r="A68" s="398" t="str">
        <f>A33</f>
        <v>Tallahassee State College</v>
      </c>
      <c r="B68" s="458">
        <v>0</v>
      </c>
      <c r="C68" s="155"/>
    </row>
    <row r="69" spans="1:7" ht="25.35" hidden="1" customHeight="1" thickBot="1">
      <c r="A69" s="369" t="s">
        <v>47</v>
      </c>
      <c r="B69" s="459">
        <f>SUM(B68:B68)</f>
        <v>0</v>
      </c>
      <c r="C69" s="382"/>
    </row>
    <row r="70" spans="1:7" ht="24.6" customHeight="1">
      <c r="A70" s="464"/>
      <c r="B70" s="463"/>
      <c r="C70" s="463"/>
    </row>
    <row r="71" spans="1:7" ht="32.1" customHeight="1" thickBot="1">
      <c r="A71" s="456" t="s">
        <v>54</v>
      </c>
      <c r="B71" s="457"/>
      <c r="C71" s="457"/>
    </row>
    <row r="72" spans="1:7" ht="44.45" customHeight="1" thickBot="1">
      <c r="A72" s="32" t="s">
        <v>757</v>
      </c>
      <c r="B72" s="1000" t="s">
        <v>756</v>
      </c>
      <c r="C72" s="1001"/>
      <c r="D72" s="1001"/>
      <c r="E72" s="1002"/>
      <c r="F72" s="12"/>
      <c r="G72" s="10"/>
    </row>
    <row r="73" spans="1:7" ht="87.6" customHeight="1" thickBot="1">
      <c r="A73" s="34" t="s">
        <v>17</v>
      </c>
      <c r="B73" s="18" t="s">
        <v>759</v>
      </c>
      <c r="C73" s="33" t="s">
        <v>55</v>
      </c>
      <c r="D73" s="19" t="s">
        <v>56</v>
      </c>
      <c r="E73" s="20" t="s">
        <v>57</v>
      </c>
      <c r="F73" s="18" t="s">
        <v>58</v>
      </c>
    </row>
    <row r="74" spans="1:7" ht="25.35" customHeight="1">
      <c r="A74" s="599" t="str">
        <f t="shared" ref="A74:A101" si="2">A7</f>
        <v>Eastern Florida State College</v>
      </c>
      <c r="B74" s="401">
        <v>25165552.721059371</v>
      </c>
      <c r="C74" s="401">
        <f t="shared" ref="C74:C101" si="3">B74*0.05</f>
        <v>1258277.6360529687</v>
      </c>
      <c r="D74" s="1036">
        <f t="shared" ref="D74:D101" si="4">IF(C74&gt;500000,0,1)</f>
        <v>0</v>
      </c>
      <c r="E74" s="402">
        <f t="shared" ref="E74:E101" si="5">IF(D74&lt;1,0,B74*0.02)</f>
        <v>0</v>
      </c>
      <c r="F74" s="401">
        <f>C74+E74</f>
        <v>1258277.6360529687</v>
      </c>
    </row>
    <row r="75" spans="1:7" ht="25.35" customHeight="1">
      <c r="A75" s="600" t="str">
        <f t="shared" si="2"/>
        <v>Broward College</v>
      </c>
      <c r="B75" s="14">
        <v>64528561.709258325</v>
      </c>
      <c r="C75" s="14">
        <f t="shared" si="3"/>
        <v>3226428.0854629166</v>
      </c>
      <c r="D75" s="14">
        <f t="shared" si="4"/>
        <v>0</v>
      </c>
      <c r="E75" s="14">
        <f t="shared" si="5"/>
        <v>0</v>
      </c>
      <c r="F75" s="14">
        <f t="shared" ref="F75:F101" si="6">C75+E75</f>
        <v>3226428.0854629166</v>
      </c>
    </row>
    <row r="76" spans="1:7" ht="25.35" customHeight="1">
      <c r="A76" s="600" t="str">
        <f t="shared" si="2"/>
        <v>College of Central Florida</v>
      </c>
      <c r="B76" s="14">
        <v>12440133.06095282</v>
      </c>
      <c r="C76" s="14">
        <f t="shared" si="3"/>
        <v>622006.65304764104</v>
      </c>
      <c r="D76" s="14">
        <f t="shared" si="4"/>
        <v>0</v>
      </c>
      <c r="E76" s="14">
        <f t="shared" si="5"/>
        <v>0</v>
      </c>
      <c r="F76" s="14">
        <f t="shared" si="6"/>
        <v>622006.65304764104</v>
      </c>
    </row>
    <row r="77" spans="1:7" ht="25.35" customHeight="1">
      <c r="A77" s="601" t="str">
        <f t="shared" si="2"/>
        <v>Chipola College</v>
      </c>
      <c r="B77" s="367">
        <v>2814641.3108255938</v>
      </c>
      <c r="C77" s="367">
        <f t="shared" si="3"/>
        <v>140732.06554127971</v>
      </c>
      <c r="D77" s="367">
        <f t="shared" si="4"/>
        <v>1</v>
      </c>
      <c r="E77" s="367">
        <f t="shared" si="5"/>
        <v>56292.826216511879</v>
      </c>
      <c r="F77" s="367">
        <f t="shared" si="6"/>
        <v>197024.89175779157</v>
      </c>
    </row>
    <row r="78" spans="1:7" ht="25.35" customHeight="1">
      <c r="A78" s="600" t="str">
        <f t="shared" si="2"/>
        <v>Daytona State College</v>
      </c>
      <c r="B78" s="14">
        <v>25101501.48281439</v>
      </c>
      <c r="C78" s="14">
        <f t="shared" si="3"/>
        <v>1255075.0741407196</v>
      </c>
      <c r="D78" s="14">
        <f t="shared" si="4"/>
        <v>0</v>
      </c>
      <c r="E78" s="14">
        <f t="shared" si="5"/>
        <v>0</v>
      </c>
      <c r="F78" s="14">
        <f t="shared" si="6"/>
        <v>1255075.0741407196</v>
      </c>
    </row>
    <row r="79" spans="1:7" ht="25.35" customHeight="1">
      <c r="A79" s="600" t="str">
        <f t="shared" si="2"/>
        <v>Florida SouthWestern State College</v>
      </c>
      <c r="B79" s="14">
        <v>25225252.802425653</v>
      </c>
      <c r="C79" s="14">
        <f t="shared" si="3"/>
        <v>1261262.6401212828</v>
      </c>
      <c r="D79" s="14">
        <f t="shared" si="4"/>
        <v>0</v>
      </c>
      <c r="E79" s="14">
        <f t="shared" si="5"/>
        <v>0</v>
      </c>
      <c r="F79" s="14">
        <f t="shared" si="6"/>
        <v>1261262.6401212828</v>
      </c>
    </row>
    <row r="80" spans="1:7" ht="25.35" customHeight="1">
      <c r="A80" s="600" t="str">
        <f t="shared" si="2"/>
        <v>Florida State College at Jacksonville</v>
      </c>
      <c r="B80" s="14">
        <v>43539281.018098854</v>
      </c>
      <c r="C80" s="14">
        <f t="shared" si="3"/>
        <v>2176964.0509049427</v>
      </c>
      <c r="D80" s="14">
        <f t="shared" si="4"/>
        <v>0</v>
      </c>
      <c r="E80" s="14">
        <f t="shared" si="5"/>
        <v>0</v>
      </c>
      <c r="F80" s="14">
        <f t="shared" si="6"/>
        <v>2176964.0509049427</v>
      </c>
    </row>
    <row r="81" spans="1:6" ht="25.35" customHeight="1">
      <c r="A81" s="601" t="str">
        <f t="shared" si="2"/>
        <v>College of the Florida Keys</v>
      </c>
      <c r="B81" s="367">
        <v>2746294.0294472799</v>
      </c>
      <c r="C81" s="367">
        <f t="shared" si="3"/>
        <v>137314.70147236399</v>
      </c>
      <c r="D81" s="367">
        <f t="shared" si="4"/>
        <v>1</v>
      </c>
      <c r="E81" s="367">
        <f t="shared" si="5"/>
        <v>54925.880588945598</v>
      </c>
      <c r="F81" s="367">
        <f t="shared" si="6"/>
        <v>192240.5820613096</v>
      </c>
    </row>
    <row r="82" spans="1:6" ht="25.35" customHeight="1">
      <c r="A82" s="601" t="str">
        <f t="shared" si="2"/>
        <v>Gulf Coast State College</v>
      </c>
      <c r="B82" s="367">
        <v>8376750.2649892215</v>
      </c>
      <c r="C82" s="367">
        <f t="shared" si="3"/>
        <v>418837.51324946107</v>
      </c>
      <c r="D82" s="367">
        <f t="shared" si="4"/>
        <v>1</v>
      </c>
      <c r="E82" s="367">
        <f t="shared" si="5"/>
        <v>167535.00529978445</v>
      </c>
      <c r="F82" s="367">
        <f t="shared" si="6"/>
        <v>586372.51854924555</v>
      </c>
    </row>
    <row r="83" spans="1:6" ht="25.35" customHeight="1">
      <c r="A83" s="600" t="str">
        <f t="shared" si="2"/>
        <v>Hillsborough College</v>
      </c>
      <c r="B83" s="14">
        <v>50477897.400374934</v>
      </c>
      <c r="C83" s="14">
        <f>B83*0.05</f>
        <v>2523894.8700187467</v>
      </c>
      <c r="D83" s="14">
        <f t="shared" si="4"/>
        <v>0</v>
      </c>
      <c r="E83" s="14">
        <f t="shared" si="5"/>
        <v>0</v>
      </c>
      <c r="F83" s="14">
        <f t="shared" si="6"/>
        <v>2523894.8700187467</v>
      </c>
    </row>
    <row r="84" spans="1:6" ht="25.35" customHeight="1">
      <c r="A84" s="600" t="str">
        <f t="shared" si="2"/>
        <v>Indian River State College</v>
      </c>
      <c r="B84" s="14">
        <v>25961423.506364446</v>
      </c>
      <c r="C84" s="14">
        <f t="shared" si="3"/>
        <v>1298071.1753182225</v>
      </c>
      <c r="D84" s="14">
        <f t="shared" si="4"/>
        <v>0</v>
      </c>
      <c r="E84" s="14">
        <f t="shared" si="5"/>
        <v>0</v>
      </c>
      <c r="F84" s="14">
        <f t="shared" si="6"/>
        <v>1298071.1753182225</v>
      </c>
    </row>
    <row r="85" spans="1:6" ht="25.35" customHeight="1">
      <c r="A85" s="601" t="str">
        <f t="shared" si="2"/>
        <v>Florida Gateway College</v>
      </c>
      <c r="B85" s="367">
        <v>5097365.4283460919</v>
      </c>
      <c r="C85" s="367">
        <f t="shared" si="3"/>
        <v>254868.27141730461</v>
      </c>
      <c r="D85" s="367">
        <f t="shared" si="4"/>
        <v>1</v>
      </c>
      <c r="E85" s="367">
        <f t="shared" si="5"/>
        <v>101947.30856692184</v>
      </c>
      <c r="F85" s="367">
        <f t="shared" si="6"/>
        <v>356815.57998422644</v>
      </c>
    </row>
    <row r="86" spans="1:6" ht="25.35" customHeight="1">
      <c r="A86" s="600" t="str">
        <f t="shared" si="2"/>
        <v>Lake-Sumter State College</v>
      </c>
      <c r="B86" s="14">
        <v>10889847.105480785</v>
      </c>
      <c r="C86" s="14">
        <f t="shared" si="3"/>
        <v>544492.3552740392</v>
      </c>
      <c r="D86" s="14">
        <f t="shared" si="4"/>
        <v>0</v>
      </c>
      <c r="E86" s="14">
        <f t="shared" si="5"/>
        <v>0</v>
      </c>
      <c r="F86" s="14">
        <f t="shared" si="6"/>
        <v>544492.3552740392</v>
      </c>
    </row>
    <row r="87" spans="1:6" ht="25.35" customHeight="1">
      <c r="A87" s="600" t="str">
        <f t="shared" si="2"/>
        <v>State College of Florida, Manatee-Sarasota</v>
      </c>
      <c r="B87" s="14">
        <v>17406350.955130555</v>
      </c>
      <c r="C87" s="14">
        <f t="shared" si="3"/>
        <v>870317.54775652778</v>
      </c>
      <c r="D87" s="14">
        <f t="shared" si="4"/>
        <v>0</v>
      </c>
      <c r="E87" s="14">
        <f t="shared" si="5"/>
        <v>0</v>
      </c>
      <c r="F87" s="14">
        <f t="shared" si="6"/>
        <v>870317.54775652778</v>
      </c>
    </row>
    <row r="88" spans="1:6" ht="25.35" customHeight="1">
      <c r="A88" s="600" t="str">
        <f t="shared" si="2"/>
        <v>Miami Dade College</v>
      </c>
      <c r="B88" s="14">
        <v>130774494.22147152</v>
      </c>
      <c r="C88" s="14">
        <f t="shared" si="3"/>
        <v>6538724.7110735765</v>
      </c>
      <c r="D88" s="14">
        <f t="shared" si="4"/>
        <v>0</v>
      </c>
      <c r="E88" s="14">
        <f t="shared" si="5"/>
        <v>0</v>
      </c>
      <c r="F88" s="14">
        <f t="shared" si="6"/>
        <v>6538724.7110735765</v>
      </c>
    </row>
    <row r="89" spans="1:6" ht="25.35" customHeight="1">
      <c r="A89" s="601" t="str">
        <f t="shared" si="2"/>
        <v>North Florida College</v>
      </c>
      <c r="B89" s="367">
        <v>1946909.6576149892</v>
      </c>
      <c r="C89" s="367">
        <f t="shared" si="3"/>
        <v>97345.482880749463</v>
      </c>
      <c r="D89" s="367">
        <f t="shared" si="4"/>
        <v>1</v>
      </c>
      <c r="E89" s="367">
        <f t="shared" si="5"/>
        <v>38938.193152299784</v>
      </c>
      <c r="F89" s="367">
        <f t="shared" si="6"/>
        <v>136283.67603304924</v>
      </c>
    </row>
    <row r="90" spans="1:6" ht="25.35" customHeight="1">
      <c r="A90" s="601" t="str">
        <f t="shared" si="2"/>
        <v>Northwest Florida State College</v>
      </c>
      <c r="B90" s="367">
        <v>8566615.1732038241</v>
      </c>
      <c r="C90" s="367">
        <f t="shared" si="3"/>
        <v>428330.7586601912</v>
      </c>
      <c r="D90" s="367">
        <f t="shared" si="4"/>
        <v>1</v>
      </c>
      <c r="E90" s="367">
        <f t="shared" si="5"/>
        <v>171332.30346407648</v>
      </c>
      <c r="F90" s="367">
        <f t="shared" si="6"/>
        <v>599663.06212426769</v>
      </c>
    </row>
    <row r="91" spans="1:6" ht="25.35" customHeight="1">
      <c r="A91" s="600" t="str">
        <f t="shared" si="2"/>
        <v>Palm Beach State College</v>
      </c>
      <c r="B91" s="14">
        <v>46946197.46757938</v>
      </c>
      <c r="C91" s="14">
        <f t="shared" si="3"/>
        <v>2347309.8733789693</v>
      </c>
      <c r="D91" s="14">
        <f t="shared" si="4"/>
        <v>0</v>
      </c>
      <c r="E91" s="14">
        <f t="shared" si="5"/>
        <v>0</v>
      </c>
      <c r="F91" s="14">
        <f t="shared" si="6"/>
        <v>2347309.8733789693</v>
      </c>
    </row>
    <row r="92" spans="1:6" ht="25.35" customHeight="1">
      <c r="A92" s="600" t="str">
        <f t="shared" si="2"/>
        <v>Pasco-Hernando State College</v>
      </c>
      <c r="B92" s="14">
        <v>13616408.071018731</v>
      </c>
      <c r="C92" s="14">
        <f t="shared" si="3"/>
        <v>680820.40355093661</v>
      </c>
      <c r="D92" s="14">
        <f t="shared" si="4"/>
        <v>0</v>
      </c>
      <c r="E92" s="14">
        <f t="shared" si="5"/>
        <v>0</v>
      </c>
      <c r="F92" s="14">
        <f t="shared" si="6"/>
        <v>680820.40355093661</v>
      </c>
    </row>
    <row r="93" spans="1:6" ht="25.35" customHeight="1">
      <c r="A93" s="600" t="str">
        <f t="shared" si="2"/>
        <v>Pensacola State College</v>
      </c>
      <c r="B93" s="14">
        <v>17915746.828453369</v>
      </c>
      <c r="C93" s="14">
        <f t="shared" si="3"/>
        <v>895787.34142266854</v>
      </c>
      <c r="D93" s="14">
        <f t="shared" si="4"/>
        <v>0</v>
      </c>
      <c r="E93" s="14">
        <f t="shared" si="5"/>
        <v>0</v>
      </c>
      <c r="F93" s="14">
        <f t="shared" si="6"/>
        <v>895787.34142266854</v>
      </c>
    </row>
    <row r="94" spans="1:6" ht="25.35" customHeight="1">
      <c r="A94" s="600" t="str">
        <f t="shared" si="2"/>
        <v>Polk State College</v>
      </c>
      <c r="B94" s="14">
        <v>15941903.277790094</v>
      </c>
      <c r="C94" s="14">
        <f t="shared" si="3"/>
        <v>797095.16388950474</v>
      </c>
      <c r="D94" s="14">
        <f t="shared" si="4"/>
        <v>0</v>
      </c>
      <c r="E94" s="14">
        <f t="shared" si="5"/>
        <v>0</v>
      </c>
      <c r="F94" s="14">
        <f t="shared" si="6"/>
        <v>797095.16388950474</v>
      </c>
    </row>
    <row r="95" spans="1:6" ht="25.35" customHeight="1">
      <c r="A95" s="601" t="str">
        <f t="shared" si="2"/>
        <v>St. Johns River State College</v>
      </c>
      <c r="B95" s="367">
        <v>9309553.6917010136</v>
      </c>
      <c r="C95" s="367">
        <f t="shared" si="3"/>
        <v>465477.68458505068</v>
      </c>
      <c r="D95" s="367">
        <f t="shared" si="4"/>
        <v>1</v>
      </c>
      <c r="E95" s="367">
        <f t="shared" si="5"/>
        <v>186191.07383402027</v>
      </c>
      <c r="F95" s="367">
        <f t="shared" si="6"/>
        <v>651668.75841907097</v>
      </c>
    </row>
    <row r="96" spans="1:6" ht="25.35" customHeight="1">
      <c r="A96" s="600" t="str">
        <f t="shared" si="2"/>
        <v>St. Petersburg College</v>
      </c>
      <c r="B96" s="14">
        <v>40931068.837396137</v>
      </c>
      <c r="C96" s="14">
        <f t="shared" si="3"/>
        <v>2046553.441869807</v>
      </c>
      <c r="D96" s="14">
        <f t="shared" si="4"/>
        <v>0</v>
      </c>
      <c r="E96" s="14">
        <f t="shared" si="5"/>
        <v>0</v>
      </c>
      <c r="F96" s="14">
        <f t="shared" si="6"/>
        <v>2046553.441869807</v>
      </c>
    </row>
    <row r="97" spans="1:37" ht="25.35" customHeight="1">
      <c r="A97" s="600" t="str">
        <f t="shared" si="2"/>
        <v>Santa Fe College</v>
      </c>
      <c r="B97" s="14">
        <v>28869103.322910879</v>
      </c>
      <c r="C97" s="14">
        <f t="shared" si="3"/>
        <v>1443455.166145544</v>
      </c>
      <c r="D97" s="14">
        <f t="shared" si="4"/>
        <v>0</v>
      </c>
      <c r="E97" s="14">
        <f t="shared" si="5"/>
        <v>0</v>
      </c>
      <c r="F97" s="14">
        <f t="shared" si="6"/>
        <v>1443455.166145544</v>
      </c>
    </row>
    <row r="98" spans="1:37" ht="25.35" customHeight="1">
      <c r="A98" s="600" t="str">
        <f t="shared" si="2"/>
        <v>Seminole State College of Florida</v>
      </c>
      <c r="B98" s="14">
        <v>27818201.53212212</v>
      </c>
      <c r="C98" s="14">
        <f t="shared" si="3"/>
        <v>1390910.076606106</v>
      </c>
      <c r="D98" s="14">
        <f t="shared" si="4"/>
        <v>0</v>
      </c>
      <c r="E98" s="14">
        <f t="shared" si="5"/>
        <v>0</v>
      </c>
      <c r="F98" s="14">
        <f t="shared" si="6"/>
        <v>1390910.076606106</v>
      </c>
    </row>
    <row r="99" spans="1:37" ht="25.35" customHeight="1">
      <c r="A99" s="601" t="str">
        <f t="shared" si="2"/>
        <v>South Florida State College</v>
      </c>
      <c r="B99" s="367">
        <v>4733287.7574971886</v>
      </c>
      <c r="C99" s="367">
        <f t="shared" si="3"/>
        <v>236664.38787485944</v>
      </c>
      <c r="D99" s="367">
        <f t="shared" si="4"/>
        <v>1</v>
      </c>
      <c r="E99" s="367">
        <f t="shared" si="5"/>
        <v>94665.755149943769</v>
      </c>
      <c r="F99" s="367">
        <f t="shared" si="6"/>
        <v>331330.1430248032</v>
      </c>
    </row>
    <row r="100" spans="1:37" ht="25.35" customHeight="1">
      <c r="A100" s="600" t="str">
        <f t="shared" si="2"/>
        <v>Tallahassee State College</v>
      </c>
      <c r="B100" s="14">
        <v>27596167.3972946</v>
      </c>
      <c r="C100" s="14">
        <f t="shared" si="3"/>
        <v>1379808.3698647302</v>
      </c>
      <c r="D100" s="14">
        <f t="shared" si="4"/>
        <v>0</v>
      </c>
      <c r="E100" s="14">
        <f t="shared" si="5"/>
        <v>0</v>
      </c>
      <c r="F100" s="14">
        <f t="shared" si="6"/>
        <v>1379808.3698647302</v>
      </c>
    </row>
    <row r="101" spans="1:37" ht="25.35" customHeight="1" thickBot="1">
      <c r="A101" s="600" t="str">
        <f t="shared" si="2"/>
        <v>Valencia College</v>
      </c>
      <c r="B101" s="21">
        <v>108238944.34118673</v>
      </c>
      <c r="C101" s="21">
        <f t="shared" si="3"/>
        <v>5411947.2170593366</v>
      </c>
      <c r="D101" s="21">
        <f t="shared" si="4"/>
        <v>0</v>
      </c>
      <c r="E101" s="21">
        <f t="shared" si="5"/>
        <v>0</v>
      </c>
      <c r="F101" s="21">
        <f t="shared" si="6"/>
        <v>5411947.2170593366</v>
      </c>
    </row>
    <row r="102" spans="1:37" ht="25.35" customHeight="1" thickBot="1">
      <c r="A102" s="59" t="s">
        <v>47</v>
      </c>
      <c r="B102" s="403">
        <f>SUM(B74:B101)</f>
        <v>802975454.37280917</v>
      </c>
      <c r="C102" s="403">
        <f>SUM(C74:C101)</f>
        <v>40148772.718640447</v>
      </c>
      <c r="D102" s="60">
        <f>SUM(D74:D101)</f>
        <v>8</v>
      </c>
      <c r="E102" s="403">
        <f>SUM(E74:E101)</f>
        <v>871828.34627250407</v>
      </c>
      <c r="F102" s="404">
        <f>SUM(C102+E102)</f>
        <v>41020601.064912952</v>
      </c>
    </row>
    <row r="103" spans="1:37" ht="25.35" customHeight="1">
      <c r="A103" s="71"/>
    </row>
    <row r="104" spans="1:37" ht="25.35" customHeight="1">
      <c r="A104" s="72" t="s">
        <v>59</v>
      </c>
    </row>
    <row r="105" spans="1:37" ht="25.35" customHeight="1">
      <c r="A105" s="994" t="s">
        <v>751</v>
      </c>
      <c r="B105" s="994"/>
      <c r="C105" s="994"/>
      <c r="D105" s="994"/>
      <c r="E105" s="994"/>
      <c r="F105" s="994"/>
      <c r="G105" s="994"/>
      <c r="H105" s="994"/>
      <c r="I105" s="994"/>
      <c r="J105" s="994"/>
      <c r="K105" s="994"/>
      <c r="L105" s="994"/>
      <c r="M105" s="994"/>
      <c r="N105" s="994"/>
      <c r="O105" s="994"/>
      <c r="P105" s="994"/>
      <c r="Q105" s="994"/>
      <c r="R105" s="994"/>
    </row>
    <row r="106" spans="1:37" ht="20.100000000000001" customHeight="1">
      <c r="A106" s="992" t="s">
        <v>60</v>
      </c>
      <c r="B106" s="992"/>
      <c r="C106" s="992"/>
      <c r="D106" s="992"/>
      <c r="E106" s="992"/>
      <c r="F106" s="992"/>
      <c r="G106" s="992"/>
      <c r="H106" s="992"/>
      <c r="I106" s="992"/>
      <c r="J106" s="992"/>
      <c r="K106" s="992"/>
      <c r="L106" s="992"/>
      <c r="M106" s="992"/>
      <c r="N106" s="992"/>
      <c r="O106" s="992"/>
      <c r="P106" s="992"/>
      <c r="Q106" s="992"/>
      <c r="R106" s="992"/>
      <c r="S106" s="460"/>
    </row>
    <row r="107" spans="1:37" ht="20.100000000000001" customHeight="1">
      <c r="A107" s="444" t="s">
        <v>61</v>
      </c>
      <c r="B107" s="444"/>
      <c r="C107" s="444"/>
      <c r="D107" s="444"/>
      <c r="E107" s="444"/>
      <c r="F107" s="444"/>
      <c r="G107" s="444"/>
      <c r="H107" s="444"/>
      <c r="I107" s="444"/>
      <c r="J107" s="444"/>
      <c r="K107" s="444"/>
      <c r="L107" s="444"/>
      <c r="M107" s="444"/>
      <c r="N107" s="444"/>
      <c r="O107" s="444"/>
      <c r="P107" s="444"/>
      <c r="Q107" s="444"/>
      <c r="R107" s="444"/>
    </row>
    <row r="108" spans="1:37" ht="20.100000000000001" customHeight="1">
      <c r="A108" s="992" t="s">
        <v>62</v>
      </c>
      <c r="B108" s="992"/>
      <c r="C108" s="992"/>
      <c r="D108" s="992"/>
      <c r="E108" s="992"/>
      <c r="F108" s="992"/>
      <c r="G108" s="992"/>
      <c r="H108" s="992"/>
      <c r="I108" s="992"/>
      <c r="J108" s="992"/>
      <c r="K108" s="992"/>
      <c r="L108" s="992"/>
      <c r="M108" s="992"/>
      <c r="N108" s="992"/>
      <c r="O108" s="992"/>
      <c r="P108" s="992"/>
      <c r="Q108" s="992"/>
      <c r="R108" s="992"/>
    </row>
    <row r="109" spans="1:37" ht="20.100000000000001" customHeight="1">
      <c r="A109" s="992"/>
      <c r="B109" s="992"/>
      <c r="C109" s="992"/>
      <c r="D109" s="992"/>
      <c r="E109" s="992"/>
      <c r="F109" s="992"/>
      <c r="G109" s="992"/>
    </row>
    <row r="110" spans="1:37" ht="32.450000000000003" customHeight="1" thickBot="1">
      <c r="E110" s="455"/>
      <c r="F110" s="455"/>
      <c r="G110" s="455"/>
    </row>
    <row r="111" spans="1:37" ht="43.35" customHeight="1" thickBot="1">
      <c r="A111" s="41" t="s">
        <v>754</v>
      </c>
      <c r="B111" s="987" t="s">
        <v>753</v>
      </c>
      <c r="C111" s="988"/>
      <c r="D111" s="989"/>
      <c r="E111" s="990" t="s">
        <v>63</v>
      </c>
      <c r="F111" s="990"/>
      <c r="G111" s="990"/>
      <c r="H111" s="990"/>
      <c r="I111" s="990"/>
      <c r="J111" s="990"/>
      <c r="K111" s="990"/>
      <c r="L111" s="990"/>
      <c r="M111" s="990"/>
      <c r="N111" s="990"/>
      <c r="O111" s="990"/>
      <c r="P111" s="990"/>
      <c r="Q111" s="990"/>
      <c r="R111" s="990"/>
      <c r="S111" s="991"/>
      <c r="T111" s="13"/>
      <c r="U111" s="13"/>
      <c r="AC111" s="13"/>
      <c r="AK111" s="374"/>
    </row>
    <row r="112" spans="1:37" ht="39" customHeight="1" thickBot="1">
      <c r="A112" s="40">
        <v>1</v>
      </c>
      <c r="B112" s="38">
        <v>2</v>
      </c>
      <c r="C112" s="990">
        <v>3</v>
      </c>
      <c r="D112" s="991">
        <v>4</v>
      </c>
      <c r="E112" s="990">
        <v>5</v>
      </c>
      <c r="F112" s="990">
        <v>6</v>
      </c>
      <c r="G112" s="990">
        <v>7</v>
      </c>
      <c r="H112" s="990">
        <v>8</v>
      </c>
      <c r="I112" s="990">
        <v>9</v>
      </c>
      <c r="J112" s="990">
        <v>10</v>
      </c>
      <c r="K112" s="990">
        <v>11</v>
      </c>
      <c r="L112" s="990">
        <v>12</v>
      </c>
      <c r="M112" s="990">
        <v>13</v>
      </c>
      <c r="N112" s="990">
        <v>14</v>
      </c>
      <c r="O112" s="990">
        <v>15</v>
      </c>
      <c r="P112" s="990">
        <v>16</v>
      </c>
      <c r="Q112" s="990">
        <v>17</v>
      </c>
      <c r="R112" s="990">
        <v>18</v>
      </c>
      <c r="S112" s="991">
        <v>19</v>
      </c>
      <c r="T112" s="1024" t="s">
        <v>47</v>
      </c>
      <c r="U112" s="22"/>
      <c r="V112" s="38">
        <v>20</v>
      </c>
      <c r="W112" s="990">
        <v>21</v>
      </c>
      <c r="X112" s="990">
        <v>22</v>
      </c>
      <c r="Y112" s="52"/>
      <c r="Z112" s="990">
        <v>23</v>
      </c>
      <c r="AA112" s="990">
        <v>24</v>
      </c>
      <c r="AB112" s="991">
        <v>25</v>
      </c>
      <c r="AC112" s="25"/>
    </row>
    <row r="113" spans="1:50" ht="29.45" customHeight="1" thickBot="1">
      <c r="A113" s="49" t="s">
        <v>65</v>
      </c>
      <c r="B113" s="1032" t="s">
        <v>66</v>
      </c>
      <c r="C113" s="1033"/>
      <c r="D113" s="1034"/>
      <c r="E113" s="24"/>
      <c r="G113" s="1005"/>
      <c r="H113" s="1005"/>
      <c r="I113" s="1005"/>
      <c r="J113" s="1005" t="s">
        <v>67</v>
      </c>
      <c r="K113" s="1005"/>
      <c r="L113" s="1005"/>
      <c r="M113" s="1005"/>
      <c r="N113" s="1005"/>
      <c r="O113" s="1005"/>
      <c r="P113" s="1005"/>
      <c r="Q113" s="1018" t="s">
        <v>68</v>
      </c>
      <c r="R113" s="1019"/>
      <c r="S113" s="1020"/>
      <c r="T113" s="1025" t="s">
        <v>677</v>
      </c>
      <c r="U113" s="26"/>
      <c r="V113" s="27"/>
      <c r="W113" s="28"/>
      <c r="X113" s="29"/>
      <c r="Y113" s="53"/>
      <c r="Z113" s="1006"/>
      <c r="AA113" s="1007"/>
      <c r="AB113" s="1008"/>
      <c r="AC113" s="13"/>
      <c r="AD113" s="1095" t="s">
        <v>763</v>
      </c>
      <c r="AF113" s="23"/>
    </row>
    <row r="114" spans="1:50" ht="66" customHeight="1" thickBot="1">
      <c r="A114" s="30"/>
      <c r="B114" s="38" t="s">
        <v>69</v>
      </c>
      <c r="C114" s="990"/>
      <c r="D114" s="991"/>
      <c r="E114" s="38" t="s">
        <v>70</v>
      </c>
      <c r="F114" s="990"/>
      <c r="G114" s="991"/>
      <c r="H114" s="38" t="s">
        <v>71</v>
      </c>
      <c r="I114" s="990"/>
      <c r="J114" s="991"/>
      <c r="K114" s="996" t="s">
        <v>72</v>
      </c>
      <c r="L114" s="996"/>
      <c r="M114" s="996"/>
      <c r="N114" s="32" t="s">
        <v>73</v>
      </c>
      <c r="O114" s="997"/>
      <c r="P114" s="33"/>
      <c r="Q114" s="1021" t="s">
        <v>698</v>
      </c>
      <c r="R114" s="1022"/>
      <c r="S114" s="1023"/>
      <c r="T114" s="1080"/>
      <c r="U114" s="15"/>
      <c r="V114" s="1137" t="s">
        <v>765</v>
      </c>
      <c r="W114" s="1140"/>
      <c r="X114" s="1141"/>
      <c r="Y114" s="1139"/>
      <c r="Z114" s="1137" t="s">
        <v>76</v>
      </c>
      <c r="AA114" s="1138"/>
      <c r="AB114" s="995"/>
      <c r="AD114" s="37" t="s">
        <v>77</v>
      </c>
      <c r="AF114" s="13"/>
      <c r="AI114" s="1026" t="s">
        <v>678</v>
      </c>
      <c r="AJ114" s="1026"/>
      <c r="AK114" s="1026"/>
      <c r="AL114" s="1026"/>
      <c r="AM114" s="1026"/>
      <c r="AN114" s="1026"/>
      <c r="AO114" s="1026"/>
    </row>
    <row r="115" spans="1:50" ht="87" customHeight="1" thickBot="1">
      <c r="A115" s="34" t="s">
        <v>17</v>
      </c>
      <c r="B115" s="917" t="s">
        <v>78</v>
      </c>
      <c r="C115" s="372"/>
      <c r="D115" s="540" t="s">
        <v>52</v>
      </c>
      <c r="E115" s="916" t="s">
        <v>78</v>
      </c>
      <c r="F115" s="915" t="s">
        <v>79</v>
      </c>
      <c r="G115" s="13" t="s">
        <v>52</v>
      </c>
      <c r="H115" s="918" t="s">
        <v>78</v>
      </c>
      <c r="I115" s="919" t="s">
        <v>79</v>
      </c>
      <c r="J115" s="51" t="s">
        <v>52</v>
      </c>
      <c r="K115" s="920" t="s">
        <v>78</v>
      </c>
      <c r="L115" s="921" t="s">
        <v>79</v>
      </c>
      <c r="M115" s="564" t="s">
        <v>52</v>
      </c>
      <c r="N115" s="922" t="s">
        <v>78</v>
      </c>
      <c r="O115" s="921" t="s">
        <v>79</v>
      </c>
      <c r="P115" s="512" t="s">
        <v>52</v>
      </c>
      <c r="Q115" s="922" t="s">
        <v>78</v>
      </c>
      <c r="R115" s="915" t="s">
        <v>79</v>
      </c>
      <c r="S115" s="51" t="s">
        <v>52</v>
      </c>
      <c r="T115" s="1079" t="s">
        <v>75</v>
      </c>
      <c r="V115" s="923" t="s">
        <v>78</v>
      </c>
      <c r="W115" s="924" t="s">
        <v>79</v>
      </c>
      <c r="X115" s="602" t="s">
        <v>52</v>
      </c>
      <c r="Y115" s="50"/>
      <c r="Z115" s="31" t="s">
        <v>78</v>
      </c>
      <c r="AA115" s="925" t="s">
        <v>79</v>
      </c>
      <c r="AB115" s="74" t="s">
        <v>52</v>
      </c>
      <c r="AD115" s="34" t="s">
        <v>17</v>
      </c>
      <c r="AE115" s="926" t="s">
        <v>80</v>
      </c>
      <c r="AF115" s="927" t="s">
        <v>81</v>
      </c>
      <c r="AG115" s="17" t="s">
        <v>82</v>
      </c>
      <c r="AR115" s="22"/>
      <c r="AS115" s="22"/>
      <c r="AT115" s="22"/>
    </row>
    <row r="116" spans="1:50" ht="24.6" customHeight="1">
      <c r="A116" s="368" t="str">
        <f t="shared" ref="A116:A143" si="7">A7</f>
        <v>Eastern Florida State College</v>
      </c>
      <c r="B116" s="445">
        <v>999</v>
      </c>
      <c r="C116" s="1035"/>
      <c r="D116" s="911">
        <f t="shared" ref="D116:D143" si="8">B116+C116</f>
        <v>999</v>
      </c>
      <c r="E116" s="1009">
        <v>4893.3783494844292</v>
      </c>
      <c r="F116" s="446">
        <v>245.38635031210126</v>
      </c>
      <c r="G116" s="383">
        <f t="shared" ref="G116:G143" si="9">E116+F116</f>
        <v>5138.7646997965303</v>
      </c>
      <c r="H116" s="1073">
        <v>1963.931948051948</v>
      </c>
      <c r="I116" s="1074">
        <v>68.02170274170274</v>
      </c>
      <c r="J116" s="383">
        <f>H116+I116</f>
        <v>2031.9536507936507</v>
      </c>
      <c r="K116" s="447">
        <v>237.60588842975207</v>
      </c>
      <c r="L116" s="448">
        <v>35.394111570247937</v>
      </c>
      <c r="M116" s="48">
        <f t="shared" ref="M116:M143" si="10">K116+L116</f>
        <v>273</v>
      </c>
      <c r="N116" s="447">
        <v>14</v>
      </c>
      <c r="O116" s="448">
        <v>0</v>
      </c>
      <c r="P116" s="48">
        <f t="shared" ref="P116:P143" si="11">N116+O116</f>
        <v>14</v>
      </c>
      <c r="Q116" s="447">
        <v>416.81587035484773</v>
      </c>
      <c r="R116" s="449">
        <v>28.594579491478068</v>
      </c>
      <c r="S116" s="383">
        <f t="shared" ref="S116:S143" si="12">Q116+R116</f>
        <v>445.41044984632578</v>
      </c>
      <c r="T116" s="48">
        <f t="shared" ref="T116:T143" si="13">D116+G116+J116+M116+P116+S116</f>
        <v>8902.1288004365069</v>
      </c>
      <c r="V116" s="603">
        <f>X116-W116</f>
        <v>0</v>
      </c>
      <c r="W116" s="450">
        <v>0</v>
      </c>
      <c r="X116" s="451">
        <v>0</v>
      </c>
      <c r="Y116" s="73"/>
      <c r="Z116" s="388">
        <f>AB116-AA116</f>
        <v>0</v>
      </c>
      <c r="AA116" s="452">
        <v>0</v>
      </c>
      <c r="AB116" s="604">
        <f t="shared" ref="AB116:AB143" si="14">AG116</f>
        <v>0</v>
      </c>
      <c r="AD116" s="368" t="str">
        <f t="shared" ref="AD116:AD143" si="15">A116</f>
        <v>Eastern Florida State College</v>
      </c>
      <c r="AE116" s="453">
        <v>0</v>
      </c>
      <c r="AF116" s="453">
        <v>0</v>
      </c>
      <c r="AG116" s="390">
        <f t="shared" ref="AG116:AG143" si="16">AE116+AF116</f>
        <v>0</v>
      </c>
      <c r="AI116" s="1004" t="s">
        <v>83</v>
      </c>
      <c r="AJ116" s="1004"/>
      <c r="AK116" s="1004"/>
      <c r="AL116" s="1004"/>
      <c r="AM116" s="1004"/>
      <c r="AN116" s="1004"/>
      <c r="AO116" s="36">
        <f>X144+AB144</f>
        <v>4331</v>
      </c>
      <c r="AR116" s="22"/>
      <c r="AS116" s="22"/>
      <c r="AT116" s="22"/>
    </row>
    <row r="117" spans="1:50" ht="25.35" customHeight="1">
      <c r="A117" s="605" t="str">
        <f t="shared" si="7"/>
        <v>Broward College</v>
      </c>
      <c r="B117" s="579">
        <v>1171</v>
      </c>
      <c r="C117" s="585"/>
      <c r="D117" s="912">
        <f t="shared" si="8"/>
        <v>1171</v>
      </c>
      <c r="E117" s="1010">
        <v>11966.858612912321</v>
      </c>
      <c r="F117" s="587">
        <v>685.57085800206744</v>
      </c>
      <c r="G117" s="586">
        <f t="shared" si="9"/>
        <v>12652.429470914389</v>
      </c>
      <c r="H117" s="1075">
        <v>6746.5980471928397</v>
      </c>
      <c r="I117" s="1076">
        <v>384.20341741253054</v>
      </c>
      <c r="J117" s="586">
        <f t="shared" ref="J117:J143" si="17">H117+I117</f>
        <v>7130.8014646053698</v>
      </c>
      <c r="K117" s="606">
        <v>528.41772151898738</v>
      </c>
      <c r="L117" s="580">
        <v>76.582278481012651</v>
      </c>
      <c r="M117" s="607">
        <f t="shared" si="10"/>
        <v>605</v>
      </c>
      <c r="N117" s="606">
        <v>6.6330275229357802</v>
      </c>
      <c r="O117" s="580">
        <v>0.36697247706422015</v>
      </c>
      <c r="P117" s="607">
        <f t="shared" si="11"/>
        <v>7</v>
      </c>
      <c r="Q117" s="606">
        <v>241.22745270567532</v>
      </c>
      <c r="R117" s="588">
        <v>3.7725472943246809</v>
      </c>
      <c r="S117" s="586">
        <f t="shared" si="12"/>
        <v>245</v>
      </c>
      <c r="T117" s="607">
        <f t="shared" si="13"/>
        <v>21811.230935519758</v>
      </c>
      <c r="V117" s="603">
        <f t="shared" ref="V117:V143" si="18">X117-W117</f>
        <v>0</v>
      </c>
      <c r="W117" s="588">
        <v>0</v>
      </c>
      <c r="X117" s="608">
        <v>0</v>
      </c>
      <c r="Y117" s="73"/>
      <c r="Z117" s="589">
        <f t="shared" ref="Z117:Z143" si="19">AB117-AA117</f>
        <v>4</v>
      </c>
      <c r="AA117" s="609">
        <v>169</v>
      </c>
      <c r="AB117" s="604">
        <f t="shared" si="14"/>
        <v>173</v>
      </c>
      <c r="AD117" s="373" t="str">
        <f t="shared" si="15"/>
        <v>Broward College</v>
      </c>
      <c r="AE117" s="610">
        <v>169</v>
      </c>
      <c r="AF117" s="610">
        <v>4</v>
      </c>
      <c r="AG117" s="586">
        <f t="shared" si="16"/>
        <v>173</v>
      </c>
      <c r="AI117" s="1004" t="s">
        <v>84</v>
      </c>
      <c r="AJ117" s="1004"/>
      <c r="AK117" s="1004"/>
      <c r="AL117" s="1004"/>
      <c r="AM117" s="1004"/>
      <c r="AN117" s="1004"/>
      <c r="AO117" s="454">
        <v>35086.776785970986</v>
      </c>
      <c r="AR117" s="151"/>
      <c r="AS117" s="151"/>
      <c r="AT117" s="151"/>
      <c r="AU117" s="151"/>
      <c r="AV117" s="151"/>
      <c r="AW117" s="151"/>
      <c r="AX117" s="151"/>
    </row>
    <row r="118" spans="1:50" ht="25.35" customHeight="1">
      <c r="A118" s="611" t="str">
        <f t="shared" si="7"/>
        <v>College of Central Florida</v>
      </c>
      <c r="B118" s="579">
        <v>309</v>
      </c>
      <c r="C118" s="585"/>
      <c r="D118" s="912">
        <f t="shared" si="8"/>
        <v>309</v>
      </c>
      <c r="E118" s="1010">
        <v>2130.6010746865495</v>
      </c>
      <c r="F118" s="587">
        <v>104.13112842087727</v>
      </c>
      <c r="G118" s="586">
        <f t="shared" si="9"/>
        <v>2234.7322031074268</v>
      </c>
      <c r="H118" s="1075">
        <v>1372.6260355029585</v>
      </c>
      <c r="I118" s="1076">
        <v>60.240236686390539</v>
      </c>
      <c r="J118" s="586">
        <f t="shared" si="17"/>
        <v>1432.866272189349</v>
      </c>
      <c r="K118" s="606">
        <v>108.07586933614331</v>
      </c>
      <c r="L118" s="580">
        <v>23.924130663856687</v>
      </c>
      <c r="M118" s="607">
        <f t="shared" si="10"/>
        <v>132</v>
      </c>
      <c r="N118" s="606">
        <v>0</v>
      </c>
      <c r="O118" s="580">
        <v>0</v>
      </c>
      <c r="P118" s="607">
        <f t="shared" si="11"/>
        <v>0</v>
      </c>
      <c r="Q118" s="606">
        <v>137.22134387351778</v>
      </c>
      <c r="R118" s="588">
        <v>0.82450592885375484</v>
      </c>
      <c r="S118" s="586">
        <f t="shared" si="12"/>
        <v>138.04584980237155</v>
      </c>
      <c r="T118" s="607">
        <f t="shared" si="13"/>
        <v>4246.6443250991479</v>
      </c>
      <c r="V118" s="603">
        <f t="shared" si="18"/>
        <v>0</v>
      </c>
      <c r="W118" s="588">
        <v>0</v>
      </c>
      <c r="X118" s="608">
        <v>0</v>
      </c>
      <c r="Y118" s="73"/>
      <c r="Z118" s="589">
        <f t="shared" si="19"/>
        <v>6.9586776859504145</v>
      </c>
      <c r="AA118" s="609">
        <v>10.041322314049586</v>
      </c>
      <c r="AB118" s="604">
        <f t="shared" si="14"/>
        <v>17</v>
      </c>
      <c r="AD118" s="611" t="str">
        <f t="shared" si="15"/>
        <v>College of Central Florida</v>
      </c>
      <c r="AE118" s="610">
        <v>15</v>
      </c>
      <c r="AF118" s="610">
        <v>2</v>
      </c>
      <c r="AG118" s="586">
        <f t="shared" si="16"/>
        <v>17</v>
      </c>
      <c r="AI118" s="1004" t="s">
        <v>85</v>
      </c>
      <c r="AJ118" s="1004"/>
      <c r="AK118" s="1004"/>
      <c r="AL118" s="1004"/>
      <c r="AM118" s="1004"/>
      <c r="AN118" s="1004"/>
      <c r="AO118" s="552">
        <v>4063</v>
      </c>
    </row>
    <row r="119" spans="1:50" ht="25.35" customHeight="1">
      <c r="A119" s="611" t="str">
        <f t="shared" si="7"/>
        <v>Chipola College</v>
      </c>
      <c r="B119" s="579">
        <v>138</v>
      </c>
      <c r="C119" s="585"/>
      <c r="D119" s="912">
        <f t="shared" si="8"/>
        <v>138</v>
      </c>
      <c r="E119" s="1010">
        <v>585.74926542605283</v>
      </c>
      <c r="F119" s="587">
        <v>46.209108716944179</v>
      </c>
      <c r="G119" s="586">
        <f t="shared" si="9"/>
        <v>631.95837414299706</v>
      </c>
      <c r="H119" s="1075">
        <v>176.61202185792351</v>
      </c>
      <c r="I119" s="1076">
        <v>5.4644808743169397</v>
      </c>
      <c r="J119" s="586">
        <f t="shared" si="17"/>
        <v>182.07650273224044</v>
      </c>
      <c r="K119" s="606">
        <v>2.7777777777777781</v>
      </c>
      <c r="L119" s="580">
        <v>3.2222222222222219</v>
      </c>
      <c r="M119" s="607">
        <f t="shared" si="10"/>
        <v>6</v>
      </c>
      <c r="N119" s="606">
        <v>0</v>
      </c>
      <c r="O119" s="580">
        <v>0</v>
      </c>
      <c r="P119" s="607">
        <f t="shared" si="11"/>
        <v>0</v>
      </c>
      <c r="Q119" s="606">
        <v>237.39764831640832</v>
      </c>
      <c r="R119" s="588">
        <v>1.7509353287012295</v>
      </c>
      <c r="S119" s="586">
        <f t="shared" si="12"/>
        <v>239.14858364510954</v>
      </c>
      <c r="T119" s="607">
        <f t="shared" si="13"/>
        <v>1197.1834605203471</v>
      </c>
      <c r="V119" s="603">
        <f t="shared" si="18"/>
        <v>0</v>
      </c>
      <c r="W119" s="588">
        <v>0</v>
      </c>
      <c r="X119" s="608">
        <v>0</v>
      </c>
      <c r="Y119" s="73"/>
      <c r="Z119" s="589">
        <f t="shared" si="19"/>
        <v>0</v>
      </c>
      <c r="AA119" s="609">
        <v>0</v>
      </c>
      <c r="AB119" s="604">
        <f t="shared" si="14"/>
        <v>0</v>
      </c>
      <c r="AD119" s="611" t="str">
        <f t="shared" si="15"/>
        <v>Chipola College</v>
      </c>
      <c r="AE119" s="610">
        <v>0</v>
      </c>
      <c r="AF119" s="610">
        <v>0</v>
      </c>
      <c r="AG119" s="586">
        <f t="shared" si="16"/>
        <v>0</v>
      </c>
      <c r="AI119" s="22" t="s">
        <v>52</v>
      </c>
      <c r="AJ119" s="22"/>
      <c r="AK119" s="22"/>
      <c r="AL119" s="22"/>
      <c r="AM119" s="22"/>
      <c r="AN119" s="22"/>
      <c r="AO119" s="35">
        <f>SUM(AO116:AO118)</f>
        <v>43480.776785970986</v>
      </c>
      <c r="AR119" s="151"/>
      <c r="AS119" s="151"/>
      <c r="AT119" s="151"/>
      <c r="AU119" s="151"/>
      <c r="AV119" s="151"/>
      <c r="AW119" s="151"/>
      <c r="AX119" s="151"/>
    </row>
    <row r="120" spans="1:50" ht="25.35" customHeight="1">
      <c r="A120" s="611" t="str">
        <f t="shared" si="7"/>
        <v>Daytona State College</v>
      </c>
      <c r="B120" s="579">
        <v>975</v>
      </c>
      <c r="C120" s="585"/>
      <c r="D120" s="912">
        <f t="shared" si="8"/>
        <v>975</v>
      </c>
      <c r="E120" s="1010">
        <v>4560.8614307724492</v>
      </c>
      <c r="F120" s="587">
        <v>292.67743898959543</v>
      </c>
      <c r="G120" s="586">
        <f t="shared" si="9"/>
        <v>4853.5388697620447</v>
      </c>
      <c r="H120" s="1075">
        <v>2160.2437197003082</v>
      </c>
      <c r="I120" s="1076">
        <v>102.31717349786985</v>
      </c>
      <c r="J120" s="586">
        <f t="shared" si="17"/>
        <v>2262.5608931981783</v>
      </c>
      <c r="K120" s="606">
        <v>160.72123552123551</v>
      </c>
      <c r="L120" s="580">
        <v>25.278764478764479</v>
      </c>
      <c r="M120" s="607">
        <f t="shared" si="10"/>
        <v>186</v>
      </c>
      <c r="N120" s="606">
        <v>1</v>
      </c>
      <c r="O120" s="580">
        <v>0</v>
      </c>
      <c r="P120" s="607">
        <f t="shared" si="11"/>
        <v>1</v>
      </c>
      <c r="Q120" s="606">
        <v>728.0092896955839</v>
      </c>
      <c r="R120" s="588">
        <v>29.058024867800487</v>
      </c>
      <c r="S120" s="586">
        <f t="shared" si="12"/>
        <v>757.06731456338434</v>
      </c>
      <c r="T120" s="607">
        <f t="shared" si="13"/>
        <v>9035.1670775236071</v>
      </c>
      <c r="V120" s="603">
        <f t="shared" si="18"/>
        <v>2</v>
      </c>
      <c r="W120" s="588">
        <v>0</v>
      </c>
      <c r="X120" s="608">
        <v>2</v>
      </c>
      <c r="Y120" s="73"/>
      <c r="Z120" s="589">
        <f t="shared" si="19"/>
        <v>204</v>
      </c>
      <c r="AA120" s="609">
        <v>0</v>
      </c>
      <c r="AB120" s="604">
        <f t="shared" si="14"/>
        <v>204</v>
      </c>
      <c r="AD120" s="611" t="str">
        <f t="shared" si="15"/>
        <v>Daytona State College</v>
      </c>
      <c r="AE120" s="610">
        <v>169</v>
      </c>
      <c r="AF120" s="610">
        <v>35</v>
      </c>
      <c r="AG120" s="586">
        <f t="shared" si="16"/>
        <v>204</v>
      </c>
      <c r="AS120" s="22"/>
    </row>
    <row r="121" spans="1:50" ht="25.35" customHeight="1">
      <c r="A121" s="611" t="str">
        <f t="shared" si="7"/>
        <v>Florida SouthWestern State College</v>
      </c>
      <c r="B121" s="579">
        <v>587</v>
      </c>
      <c r="C121" s="585"/>
      <c r="D121" s="912">
        <f t="shared" si="8"/>
        <v>587</v>
      </c>
      <c r="E121" s="1010">
        <v>5031.0065724613869</v>
      </c>
      <c r="F121" s="587">
        <v>254.96856172636649</v>
      </c>
      <c r="G121" s="586">
        <f t="shared" si="9"/>
        <v>5285.9751341877536</v>
      </c>
      <c r="H121" s="1075">
        <v>2975.5429954441911</v>
      </c>
      <c r="I121" s="1076">
        <v>75.126423690205016</v>
      </c>
      <c r="J121" s="586">
        <f t="shared" si="17"/>
        <v>3050.6694191343963</v>
      </c>
      <c r="K121" s="606">
        <v>125.4</v>
      </c>
      <c r="L121" s="580">
        <v>18.600000000000001</v>
      </c>
      <c r="M121" s="607">
        <f t="shared" si="10"/>
        <v>144</v>
      </c>
      <c r="N121" s="606">
        <v>0</v>
      </c>
      <c r="O121" s="580">
        <v>0</v>
      </c>
      <c r="P121" s="607">
        <f t="shared" si="11"/>
        <v>0</v>
      </c>
      <c r="Q121" s="606">
        <v>45.551020408163268</v>
      </c>
      <c r="R121" s="588">
        <v>2.4489795918367343</v>
      </c>
      <c r="S121" s="586">
        <f t="shared" si="12"/>
        <v>48</v>
      </c>
      <c r="T121" s="607">
        <f t="shared" si="13"/>
        <v>9115.6445533221504</v>
      </c>
      <c r="V121" s="603">
        <f t="shared" si="18"/>
        <v>0</v>
      </c>
      <c r="W121" s="588">
        <v>0</v>
      </c>
      <c r="X121" s="608">
        <v>0</v>
      </c>
      <c r="Y121" s="73"/>
      <c r="Z121" s="589">
        <f t="shared" si="19"/>
        <v>0</v>
      </c>
      <c r="AA121" s="609">
        <v>0</v>
      </c>
      <c r="AB121" s="604">
        <f t="shared" si="14"/>
        <v>0</v>
      </c>
      <c r="AD121" s="611" t="str">
        <f t="shared" si="15"/>
        <v>Florida SouthWestern State College</v>
      </c>
      <c r="AE121" s="610">
        <v>0</v>
      </c>
      <c r="AF121" s="610">
        <v>0</v>
      </c>
      <c r="AG121" s="586">
        <f t="shared" si="16"/>
        <v>0</v>
      </c>
      <c r="AI121" s="22" t="s">
        <v>761</v>
      </c>
      <c r="AO121" s="454">
        <v>323302</v>
      </c>
      <c r="AR121" s="22"/>
      <c r="AS121" s="22"/>
    </row>
    <row r="122" spans="1:50" ht="25.35" customHeight="1">
      <c r="A122" s="611" t="str">
        <f t="shared" si="7"/>
        <v>Florida State College at Jacksonville</v>
      </c>
      <c r="B122" s="579">
        <v>1646</v>
      </c>
      <c r="C122" s="585"/>
      <c r="D122" s="912">
        <f t="shared" si="8"/>
        <v>1646</v>
      </c>
      <c r="E122" s="1010">
        <v>8068.2788337895472</v>
      </c>
      <c r="F122" s="587">
        <v>283.02384620281367</v>
      </c>
      <c r="G122" s="586">
        <f t="shared" si="9"/>
        <v>8351.3026799923609</v>
      </c>
      <c r="H122" s="1075">
        <v>3608.690531708759</v>
      </c>
      <c r="I122" s="1076">
        <v>79.389700811192483</v>
      </c>
      <c r="J122" s="586">
        <f t="shared" si="17"/>
        <v>3688.0802325199516</v>
      </c>
      <c r="K122" s="606">
        <v>799.44556451612902</v>
      </c>
      <c r="L122" s="580">
        <v>50.554435483870968</v>
      </c>
      <c r="M122" s="607">
        <f t="shared" si="10"/>
        <v>850</v>
      </c>
      <c r="N122" s="606">
        <v>-0.98837209302325579</v>
      </c>
      <c r="O122" s="580">
        <v>0.98837209302325579</v>
      </c>
      <c r="P122" s="607">
        <f t="shared" si="11"/>
        <v>0</v>
      </c>
      <c r="Q122" s="606">
        <v>848.75215957279727</v>
      </c>
      <c r="R122" s="588">
        <v>40.97424218627296</v>
      </c>
      <c r="S122" s="586">
        <f t="shared" si="12"/>
        <v>889.7264017590702</v>
      </c>
      <c r="T122" s="607">
        <f t="shared" si="13"/>
        <v>15425.109314271382</v>
      </c>
      <c r="V122" s="603">
        <f t="shared" si="18"/>
        <v>0</v>
      </c>
      <c r="W122" s="588">
        <v>0</v>
      </c>
      <c r="X122" s="608">
        <v>0</v>
      </c>
      <c r="Y122" s="73"/>
      <c r="Z122" s="589">
        <f t="shared" si="19"/>
        <v>405.44024425705146</v>
      </c>
      <c r="AA122" s="609">
        <v>13.559755742948536</v>
      </c>
      <c r="AB122" s="604">
        <f t="shared" si="14"/>
        <v>419</v>
      </c>
      <c r="AD122" s="611" t="str">
        <f t="shared" si="15"/>
        <v>Florida State College at Jacksonville</v>
      </c>
      <c r="AE122" s="610">
        <v>402</v>
      </c>
      <c r="AF122" s="610">
        <v>17</v>
      </c>
      <c r="AG122" s="586">
        <f t="shared" si="16"/>
        <v>419</v>
      </c>
      <c r="AO122" s="553">
        <f>AO119</f>
        <v>43480.776785970986</v>
      </c>
      <c r="AQ122" s="22"/>
      <c r="AR122" s="22"/>
      <c r="AS122" s="22"/>
    </row>
    <row r="123" spans="1:50" ht="25.35" customHeight="1">
      <c r="A123" s="611" t="str">
        <f t="shared" si="7"/>
        <v>College of the Florida Keys</v>
      </c>
      <c r="B123" s="579">
        <v>69</v>
      </c>
      <c r="C123" s="585"/>
      <c r="D123" s="912">
        <f t="shared" si="8"/>
        <v>69</v>
      </c>
      <c r="E123" s="1010">
        <v>380.38725985844286</v>
      </c>
      <c r="F123" s="587">
        <v>41.845298281092006</v>
      </c>
      <c r="G123" s="586">
        <f t="shared" si="9"/>
        <v>422.23255813953489</v>
      </c>
      <c r="H123" s="1075">
        <v>210.02468265162199</v>
      </c>
      <c r="I123" s="1076">
        <v>35.556417489421719</v>
      </c>
      <c r="J123" s="586">
        <f t="shared" si="17"/>
        <v>245.58110014104369</v>
      </c>
      <c r="K123" s="606">
        <v>7.875</v>
      </c>
      <c r="L123" s="580">
        <v>2.125</v>
      </c>
      <c r="M123" s="607">
        <f t="shared" si="10"/>
        <v>10</v>
      </c>
      <c r="N123" s="606">
        <v>0</v>
      </c>
      <c r="O123" s="580">
        <v>0</v>
      </c>
      <c r="P123" s="607">
        <f t="shared" si="11"/>
        <v>0</v>
      </c>
      <c r="Q123" s="606">
        <v>68</v>
      </c>
      <c r="R123" s="588">
        <v>0</v>
      </c>
      <c r="S123" s="586">
        <f t="shared" si="12"/>
        <v>68</v>
      </c>
      <c r="T123" s="607">
        <f t="shared" si="13"/>
        <v>814.81365828057858</v>
      </c>
      <c r="V123" s="603">
        <f t="shared" si="18"/>
        <v>0</v>
      </c>
      <c r="W123" s="588">
        <v>0</v>
      </c>
      <c r="X123" s="608">
        <v>0</v>
      </c>
      <c r="Y123" s="73"/>
      <c r="Z123" s="589">
        <f t="shared" si="19"/>
        <v>0</v>
      </c>
      <c r="AA123" s="609">
        <v>0</v>
      </c>
      <c r="AB123" s="604">
        <f t="shared" si="14"/>
        <v>0</v>
      </c>
      <c r="AD123" s="611" t="str">
        <f t="shared" si="15"/>
        <v>College of the Florida Keys</v>
      </c>
      <c r="AE123" s="610">
        <v>0</v>
      </c>
      <c r="AF123" s="610">
        <v>0</v>
      </c>
      <c r="AG123" s="586">
        <f t="shared" si="16"/>
        <v>0</v>
      </c>
      <c r="AI123" s="1003" t="s">
        <v>86</v>
      </c>
      <c r="AJ123" s="1003"/>
      <c r="AK123" s="1003"/>
      <c r="AL123" s="1003"/>
      <c r="AM123" s="1003"/>
      <c r="AN123" s="1003"/>
      <c r="AO123" s="375">
        <f>AO121-AO122</f>
        <v>279821.22321402899</v>
      </c>
    </row>
    <row r="124" spans="1:50" ht="25.35" customHeight="1">
      <c r="A124" s="611" t="str">
        <f t="shared" si="7"/>
        <v>Gulf Coast State College</v>
      </c>
      <c r="B124" s="579">
        <v>126</v>
      </c>
      <c r="C124" s="585"/>
      <c r="D124" s="912">
        <f t="shared" si="8"/>
        <v>126</v>
      </c>
      <c r="E124" s="1010">
        <v>2168.0073078428813</v>
      </c>
      <c r="F124" s="587">
        <v>144.69333159337074</v>
      </c>
      <c r="G124" s="586">
        <f t="shared" si="9"/>
        <v>2312.700639436252</v>
      </c>
      <c r="H124" s="1075">
        <v>549.16173120728922</v>
      </c>
      <c r="I124" s="1076">
        <v>35.977220956719826</v>
      </c>
      <c r="J124" s="586">
        <f t="shared" si="17"/>
        <v>585.13895216400908</v>
      </c>
      <c r="K124" s="606">
        <v>43.857868020304565</v>
      </c>
      <c r="L124" s="580">
        <v>10.142131979695431</v>
      </c>
      <c r="M124" s="607">
        <f t="shared" si="10"/>
        <v>54</v>
      </c>
      <c r="N124" s="606">
        <v>0</v>
      </c>
      <c r="O124" s="580">
        <v>0</v>
      </c>
      <c r="P124" s="607">
        <f t="shared" si="11"/>
        <v>0</v>
      </c>
      <c r="Q124" s="606">
        <v>190.28377544725478</v>
      </c>
      <c r="R124" s="588">
        <v>8.7162245527452189</v>
      </c>
      <c r="S124" s="586">
        <f t="shared" si="12"/>
        <v>199</v>
      </c>
      <c r="T124" s="607">
        <f t="shared" si="13"/>
        <v>3276.839591600261</v>
      </c>
      <c r="V124" s="603">
        <f t="shared" si="18"/>
        <v>0</v>
      </c>
      <c r="W124" s="588">
        <v>0</v>
      </c>
      <c r="X124" s="608">
        <v>0</v>
      </c>
      <c r="Y124" s="73"/>
      <c r="Z124" s="589">
        <f t="shared" si="19"/>
        <v>0</v>
      </c>
      <c r="AA124" s="609">
        <v>0</v>
      </c>
      <c r="AB124" s="604">
        <f t="shared" si="14"/>
        <v>0</v>
      </c>
      <c r="AD124" s="611" t="str">
        <f t="shared" si="15"/>
        <v>Gulf Coast State College</v>
      </c>
      <c r="AE124" s="610">
        <v>0</v>
      </c>
      <c r="AF124" s="610">
        <v>0</v>
      </c>
      <c r="AG124" s="586">
        <f t="shared" si="16"/>
        <v>0</v>
      </c>
    </row>
    <row r="125" spans="1:50" ht="25.35" customHeight="1">
      <c r="A125" s="611" t="str">
        <f t="shared" si="7"/>
        <v>Hillsborough College</v>
      </c>
      <c r="B125" s="579">
        <v>140</v>
      </c>
      <c r="C125" s="585"/>
      <c r="D125" s="912">
        <f t="shared" si="8"/>
        <v>140</v>
      </c>
      <c r="E125" s="1010">
        <v>9713.2079112975734</v>
      </c>
      <c r="F125" s="587">
        <v>600.13230018408319</v>
      </c>
      <c r="G125" s="586">
        <f t="shared" si="9"/>
        <v>10313.340211481656</v>
      </c>
      <c r="H125" s="1075">
        <v>4999.8099358466652</v>
      </c>
      <c r="I125" s="1076">
        <v>278.35274433708224</v>
      </c>
      <c r="J125" s="586">
        <f t="shared" si="17"/>
        <v>5278.1626801837474</v>
      </c>
      <c r="K125" s="606">
        <v>859.11570453134698</v>
      </c>
      <c r="L125" s="580">
        <v>137.88429546865299</v>
      </c>
      <c r="M125" s="607">
        <f t="shared" si="10"/>
        <v>997</v>
      </c>
      <c r="N125" s="606">
        <v>20</v>
      </c>
      <c r="O125" s="580">
        <v>0</v>
      </c>
      <c r="P125" s="607">
        <f t="shared" si="11"/>
        <v>20</v>
      </c>
      <c r="Q125" s="606">
        <v>277.52762430939225</v>
      </c>
      <c r="R125" s="588">
        <v>6.4723756906077341</v>
      </c>
      <c r="S125" s="586">
        <f t="shared" si="12"/>
        <v>284</v>
      </c>
      <c r="T125" s="607">
        <f t="shared" si="13"/>
        <v>17032.502891665405</v>
      </c>
      <c r="V125" s="603">
        <f t="shared" si="18"/>
        <v>0</v>
      </c>
      <c r="W125" s="588">
        <v>0</v>
      </c>
      <c r="X125" s="608">
        <v>0</v>
      </c>
      <c r="Y125" s="73"/>
      <c r="Z125" s="589">
        <f t="shared" si="19"/>
        <v>0</v>
      </c>
      <c r="AA125" s="609">
        <v>0</v>
      </c>
      <c r="AB125" s="604">
        <f t="shared" si="14"/>
        <v>0</v>
      </c>
      <c r="AD125" s="611" t="str">
        <f t="shared" si="15"/>
        <v>Hillsborough College</v>
      </c>
      <c r="AE125" s="610">
        <v>0</v>
      </c>
      <c r="AF125" s="610">
        <v>0</v>
      </c>
      <c r="AG125" s="586">
        <f t="shared" si="16"/>
        <v>0</v>
      </c>
      <c r="AI125" s="1003" t="s">
        <v>762</v>
      </c>
      <c r="AJ125" s="1003"/>
      <c r="AK125" s="1003"/>
      <c r="AL125" s="1003"/>
      <c r="AM125" s="1003"/>
      <c r="AN125" s="1003"/>
      <c r="AO125" s="376">
        <f>AO119+AO123</f>
        <v>323302</v>
      </c>
    </row>
    <row r="126" spans="1:50" ht="25.35" customHeight="1">
      <c r="A126" s="611" t="str">
        <f t="shared" si="7"/>
        <v>Indian River State College</v>
      </c>
      <c r="B126" s="579">
        <v>1296</v>
      </c>
      <c r="C126" s="585"/>
      <c r="D126" s="912">
        <f t="shared" si="8"/>
        <v>1296</v>
      </c>
      <c r="E126" s="1010">
        <v>4843.9099039417033</v>
      </c>
      <c r="F126" s="587">
        <v>164.15874897578493</v>
      </c>
      <c r="G126" s="586">
        <f t="shared" si="9"/>
        <v>5008.0686529174882</v>
      </c>
      <c r="H126" s="1075">
        <v>2552.8931464856582</v>
      </c>
      <c r="I126" s="1076">
        <v>56.793518721261222</v>
      </c>
      <c r="J126" s="586">
        <f t="shared" si="17"/>
        <v>2609.6866652069193</v>
      </c>
      <c r="K126" s="606">
        <v>61.982142857142854</v>
      </c>
      <c r="L126" s="580">
        <v>3.0178571428571428</v>
      </c>
      <c r="M126" s="607">
        <f t="shared" si="10"/>
        <v>65</v>
      </c>
      <c r="N126" s="606">
        <v>4</v>
      </c>
      <c r="O126" s="580">
        <v>0</v>
      </c>
      <c r="P126" s="607">
        <f t="shared" si="11"/>
        <v>4</v>
      </c>
      <c r="Q126" s="606">
        <v>508.80182232346243</v>
      </c>
      <c r="R126" s="588">
        <v>15.66742596810934</v>
      </c>
      <c r="S126" s="586">
        <f t="shared" si="12"/>
        <v>524.46924829157172</v>
      </c>
      <c r="T126" s="607">
        <f t="shared" si="13"/>
        <v>9507.22456641598</v>
      </c>
      <c r="V126" s="603">
        <f t="shared" si="18"/>
        <v>0</v>
      </c>
      <c r="W126" s="588">
        <v>0</v>
      </c>
      <c r="X126" s="608">
        <v>0</v>
      </c>
      <c r="Y126" s="73"/>
      <c r="Z126" s="589">
        <f t="shared" si="19"/>
        <v>314</v>
      </c>
      <c r="AA126" s="609">
        <v>0</v>
      </c>
      <c r="AB126" s="604">
        <f t="shared" si="14"/>
        <v>314</v>
      </c>
      <c r="AD126" s="611" t="str">
        <f t="shared" si="15"/>
        <v>Indian River State College</v>
      </c>
      <c r="AE126" s="610">
        <v>281</v>
      </c>
      <c r="AF126" s="610">
        <v>33</v>
      </c>
      <c r="AG126" s="586">
        <f t="shared" si="16"/>
        <v>314</v>
      </c>
    </row>
    <row r="127" spans="1:50" ht="25.35" customHeight="1">
      <c r="A127" s="611" t="str">
        <f t="shared" si="7"/>
        <v>Florida Gateway College</v>
      </c>
      <c r="B127" s="579">
        <v>139</v>
      </c>
      <c r="C127" s="585"/>
      <c r="D127" s="912">
        <f t="shared" si="8"/>
        <v>139</v>
      </c>
      <c r="E127" s="1010">
        <v>972.04543603941056</v>
      </c>
      <c r="F127" s="587">
        <v>19.259017995277258</v>
      </c>
      <c r="G127" s="586">
        <f t="shared" si="9"/>
        <v>991.30445403468786</v>
      </c>
      <c r="H127" s="1075">
        <v>438.39523551705469</v>
      </c>
      <c r="I127" s="1076">
        <v>8.04981050351922</v>
      </c>
      <c r="J127" s="586">
        <f t="shared" si="17"/>
        <v>446.4450460205739</v>
      </c>
      <c r="K127" s="606">
        <v>41.75722543352601</v>
      </c>
      <c r="L127" s="580">
        <v>1.2427745664739884</v>
      </c>
      <c r="M127" s="607">
        <f t="shared" si="10"/>
        <v>43</v>
      </c>
      <c r="N127" s="606">
        <v>13</v>
      </c>
      <c r="O127" s="580">
        <v>0</v>
      </c>
      <c r="P127" s="607">
        <f t="shared" si="11"/>
        <v>13</v>
      </c>
      <c r="Q127" s="606">
        <v>365.23071504050722</v>
      </c>
      <c r="R127" s="588">
        <v>2.3395561817541388</v>
      </c>
      <c r="S127" s="586">
        <f t="shared" si="12"/>
        <v>367.57027122226134</v>
      </c>
      <c r="T127" s="607">
        <f t="shared" si="13"/>
        <v>2000.3197712775232</v>
      </c>
      <c r="V127" s="603">
        <f t="shared" si="18"/>
        <v>0</v>
      </c>
      <c r="W127" s="588">
        <v>0</v>
      </c>
      <c r="X127" s="608">
        <v>0</v>
      </c>
      <c r="Y127" s="73"/>
      <c r="Z127" s="589">
        <f t="shared" si="19"/>
        <v>8</v>
      </c>
      <c r="AA127" s="609">
        <v>0</v>
      </c>
      <c r="AB127" s="604">
        <f t="shared" si="14"/>
        <v>8</v>
      </c>
      <c r="AD127" s="611" t="str">
        <f t="shared" si="15"/>
        <v>Florida Gateway College</v>
      </c>
      <c r="AE127" s="610">
        <v>7</v>
      </c>
      <c r="AF127" s="610">
        <v>1</v>
      </c>
      <c r="AG127" s="586">
        <f t="shared" si="16"/>
        <v>8</v>
      </c>
    </row>
    <row r="128" spans="1:50" ht="25.35" customHeight="1">
      <c r="A128" s="611" t="str">
        <f t="shared" si="7"/>
        <v>Lake-Sumter State College</v>
      </c>
      <c r="B128" s="579">
        <v>326</v>
      </c>
      <c r="C128" s="585"/>
      <c r="D128" s="912">
        <f t="shared" si="8"/>
        <v>326</v>
      </c>
      <c r="E128" s="1010">
        <v>2770.4267466217602</v>
      </c>
      <c r="F128" s="587">
        <v>57.403047603400829</v>
      </c>
      <c r="G128" s="586">
        <f t="shared" si="9"/>
        <v>2827.8297942251611</v>
      </c>
      <c r="H128" s="1075">
        <v>739.41467540706276</v>
      </c>
      <c r="I128" s="1076">
        <v>11.243814759991542</v>
      </c>
      <c r="J128" s="586">
        <f t="shared" si="17"/>
        <v>750.65849016705431</v>
      </c>
      <c r="K128" s="606">
        <v>88.874226804123708</v>
      </c>
      <c r="L128" s="580">
        <v>7.1257731958762882</v>
      </c>
      <c r="M128" s="607">
        <f t="shared" si="10"/>
        <v>96</v>
      </c>
      <c r="N128" s="606">
        <v>0</v>
      </c>
      <c r="O128" s="580">
        <v>0</v>
      </c>
      <c r="P128" s="607">
        <f t="shared" si="11"/>
        <v>0</v>
      </c>
      <c r="Q128" s="606">
        <v>0</v>
      </c>
      <c r="R128" s="588">
        <v>0</v>
      </c>
      <c r="S128" s="586">
        <f t="shared" si="12"/>
        <v>0</v>
      </c>
      <c r="T128" s="607">
        <f t="shared" si="13"/>
        <v>4000.4882843922155</v>
      </c>
      <c r="V128" s="603">
        <f t="shared" si="18"/>
        <v>0</v>
      </c>
      <c r="W128" s="588">
        <v>0</v>
      </c>
      <c r="X128" s="608">
        <v>0</v>
      </c>
      <c r="Y128" s="73"/>
      <c r="Z128" s="589">
        <f t="shared" si="19"/>
        <v>0</v>
      </c>
      <c r="AA128" s="609">
        <v>0</v>
      </c>
      <c r="AB128" s="604">
        <f t="shared" si="14"/>
        <v>0</v>
      </c>
      <c r="AD128" s="611" t="str">
        <f t="shared" si="15"/>
        <v>Lake-Sumter State College</v>
      </c>
      <c r="AE128" s="610">
        <v>0</v>
      </c>
      <c r="AF128" s="610">
        <v>0</v>
      </c>
      <c r="AG128" s="586">
        <f t="shared" si="16"/>
        <v>0</v>
      </c>
    </row>
    <row r="129" spans="1:44" ht="25.35" customHeight="1">
      <c r="A129" s="611" t="str">
        <f t="shared" si="7"/>
        <v>State College of Florida, Manatee-Sarasota</v>
      </c>
      <c r="B129" s="579">
        <v>540</v>
      </c>
      <c r="C129" s="585"/>
      <c r="D129" s="912">
        <f t="shared" si="8"/>
        <v>540</v>
      </c>
      <c r="E129" s="1010">
        <v>4503.3959543885703</v>
      </c>
      <c r="F129" s="587">
        <v>243.45799292236444</v>
      </c>
      <c r="G129" s="586">
        <f t="shared" si="9"/>
        <v>4746.8539473109349</v>
      </c>
      <c r="H129" s="1075">
        <v>595.90187069248441</v>
      </c>
      <c r="I129" s="1076">
        <v>29.070889399409257</v>
      </c>
      <c r="J129" s="586">
        <f t="shared" si="17"/>
        <v>624.97276009189363</v>
      </c>
      <c r="K129" s="606">
        <v>130.37872070930968</v>
      </c>
      <c r="L129" s="580">
        <v>17.62127929069031</v>
      </c>
      <c r="M129" s="607">
        <f t="shared" si="10"/>
        <v>148</v>
      </c>
      <c r="N129" s="606">
        <v>5</v>
      </c>
      <c r="O129" s="580">
        <v>0</v>
      </c>
      <c r="P129" s="607">
        <f t="shared" si="11"/>
        <v>5</v>
      </c>
      <c r="Q129" s="606">
        <v>0</v>
      </c>
      <c r="R129" s="588">
        <v>0</v>
      </c>
      <c r="S129" s="586">
        <f t="shared" si="12"/>
        <v>0</v>
      </c>
      <c r="T129" s="607">
        <f t="shared" si="13"/>
        <v>6064.8267074028281</v>
      </c>
      <c r="V129" s="603">
        <f t="shared" si="18"/>
        <v>0</v>
      </c>
      <c r="W129" s="588">
        <v>0</v>
      </c>
      <c r="X129" s="608">
        <v>0</v>
      </c>
      <c r="Y129" s="73"/>
      <c r="Z129" s="589">
        <f t="shared" si="19"/>
        <v>0</v>
      </c>
      <c r="AA129" s="609">
        <v>0</v>
      </c>
      <c r="AB129" s="604">
        <f t="shared" si="14"/>
        <v>0</v>
      </c>
      <c r="AD129" s="611" t="str">
        <f t="shared" si="15"/>
        <v>State College of Florida, Manatee-Sarasota</v>
      </c>
      <c r="AE129" s="610">
        <v>0</v>
      </c>
      <c r="AF129" s="610">
        <v>0</v>
      </c>
      <c r="AG129" s="586">
        <f t="shared" si="16"/>
        <v>0</v>
      </c>
    </row>
    <row r="130" spans="1:44" ht="25.35" customHeight="1">
      <c r="A130" s="611" t="str">
        <f t="shared" si="7"/>
        <v>Miami Dade College</v>
      </c>
      <c r="B130" s="579">
        <v>2684</v>
      </c>
      <c r="C130" s="585"/>
      <c r="D130" s="912">
        <f t="shared" si="8"/>
        <v>2684</v>
      </c>
      <c r="E130" s="1010">
        <v>32811.096035643328</v>
      </c>
      <c r="F130" s="587">
        <v>1708.0520363343987</v>
      </c>
      <c r="G130" s="586">
        <f t="shared" si="9"/>
        <v>34519.148071977725</v>
      </c>
      <c r="H130" s="1075">
        <v>4800.2542313117065</v>
      </c>
      <c r="I130" s="1076">
        <v>228.85987306064882</v>
      </c>
      <c r="J130" s="586">
        <f t="shared" si="17"/>
        <v>5029.1141043723555</v>
      </c>
      <c r="K130" s="606">
        <v>1205.3644486856945</v>
      </c>
      <c r="L130" s="580">
        <v>108.63555131430553</v>
      </c>
      <c r="M130" s="607">
        <f t="shared" si="10"/>
        <v>1314</v>
      </c>
      <c r="N130" s="606">
        <v>108.94827586206897</v>
      </c>
      <c r="O130" s="580">
        <v>5.1724137931034489E-2</v>
      </c>
      <c r="P130" s="607">
        <f t="shared" si="11"/>
        <v>109</v>
      </c>
      <c r="Q130" s="606">
        <v>749.32402148887184</v>
      </c>
      <c r="R130" s="588">
        <v>36.675978511128164</v>
      </c>
      <c r="S130" s="586">
        <f t="shared" si="12"/>
        <v>786</v>
      </c>
      <c r="T130" s="607">
        <f t="shared" si="13"/>
        <v>44441.262176350079</v>
      </c>
      <c r="V130" s="603">
        <f t="shared" si="18"/>
        <v>0</v>
      </c>
      <c r="W130" s="588">
        <v>0</v>
      </c>
      <c r="X130" s="608">
        <v>0</v>
      </c>
      <c r="Y130" s="73"/>
      <c r="Z130" s="589">
        <f t="shared" si="19"/>
        <v>14.229783207157197</v>
      </c>
      <c r="AA130" s="609">
        <v>2427.7702167928428</v>
      </c>
      <c r="AB130" s="604">
        <f t="shared" si="14"/>
        <v>2442</v>
      </c>
      <c r="AD130" s="611" t="str">
        <f t="shared" si="15"/>
        <v>Miami Dade College</v>
      </c>
      <c r="AE130" s="610">
        <v>2441</v>
      </c>
      <c r="AF130" s="610">
        <v>1</v>
      </c>
      <c r="AG130" s="586">
        <f t="shared" si="16"/>
        <v>2442</v>
      </c>
    </row>
    <row r="131" spans="1:44" ht="25.35" customHeight="1">
      <c r="A131" s="611" t="str">
        <f t="shared" si="7"/>
        <v>North Florida College</v>
      </c>
      <c r="B131" s="579">
        <v>41</v>
      </c>
      <c r="C131" s="585"/>
      <c r="D131" s="912">
        <f t="shared" si="8"/>
        <v>41</v>
      </c>
      <c r="E131" s="1010">
        <v>437.91369935099107</v>
      </c>
      <c r="F131" s="587">
        <v>17.798456411155936</v>
      </c>
      <c r="G131" s="586">
        <f t="shared" si="9"/>
        <v>455.71215576214701</v>
      </c>
      <c r="H131" s="1075">
        <v>94.950131233595798</v>
      </c>
      <c r="I131" s="1076">
        <v>12.866141732283467</v>
      </c>
      <c r="J131" s="586">
        <f t="shared" si="17"/>
        <v>107.81627296587926</v>
      </c>
      <c r="K131" s="606">
        <v>10.632911392405063</v>
      </c>
      <c r="L131" s="580">
        <v>1.3670886075949367</v>
      </c>
      <c r="M131" s="607">
        <f t="shared" si="10"/>
        <v>12</v>
      </c>
      <c r="N131" s="606">
        <v>0</v>
      </c>
      <c r="O131" s="580">
        <v>0</v>
      </c>
      <c r="P131" s="607">
        <f t="shared" si="11"/>
        <v>0</v>
      </c>
      <c r="Q131" s="606">
        <v>89.716269841269835</v>
      </c>
      <c r="R131" s="588">
        <v>8.174603174603174</v>
      </c>
      <c r="S131" s="586">
        <f t="shared" si="12"/>
        <v>97.890873015873012</v>
      </c>
      <c r="T131" s="607">
        <f t="shared" si="13"/>
        <v>714.41930174389927</v>
      </c>
      <c r="V131" s="603">
        <f t="shared" si="18"/>
        <v>0</v>
      </c>
      <c r="W131" s="588">
        <v>0</v>
      </c>
      <c r="X131" s="608">
        <v>0</v>
      </c>
      <c r="Y131" s="73"/>
      <c r="Z131" s="589">
        <f t="shared" si="19"/>
        <v>0</v>
      </c>
      <c r="AA131" s="609">
        <v>0</v>
      </c>
      <c r="AB131" s="604">
        <f t="shared" si="14"/>
        <v>0</v>
      </c>
      <c r="AD131" s="611" t="str">
        <f t="shared" si="15"/>
        <v>North Florida College</v>
      </c>
      <c r="AE131" s="610">
        <v>0</v>
      </c>
      <c r="AF131" s="610">
        <v>0</v>
      </c>
      <c r="AG131" s="586">
        <f t="shared" si="16"/>
        <v>0</v>
      </c>
    </row>
    <row r="132" spans="1:44" ht="25.35" customHeight="1">
      <c r="A132" s="611" t="str">
        <f t="shared" si="7"/>
        <v>Northwest Florida State College</v>
      </c>
      <c r="B132" s="579">
        <v>269</v>
      </c>
      <c r="C132" s="585"/>
      <c r="D132" s="912">
        <f t="shared" si="8"/>
        <v>269</v>
      </c>
      <c r="E132" s="1010">
        <v>1484.0341370144101</v>
      </c>
      <c r="F132" s="587">
        <v>142.8721727370237</v>
      </c>
      <c r="G132" s="586">
        <f t="shared" si="9"/>
        <v>1626.9063097514338</v>
      </c>
      <c r="H132" s="1075">
        <v>573.16556047197639</v>
      </c>
      <c r="I132" s="1076">
        <v>47.271386430678469</v>
      </c>
      <c r="J132" s="586">
        <f t="shared" si="17"/>
        <v>620.43694690265488</v>
      </c>
      <c r="K132" s="606">
        <v>41.11350293542074</v>
      </c>
      <c r="L132" s="580">
        <v>5.886497064579256</v>
      </c>
      <c r="M132" s="607">
        <f t="shared" si="10"/>
        <v>47</v>
      </c>
      <c r="N132" s="606">
        <v>0</v>
      </c>
      <c r="O132" s="580">
        <v>0</v>
      </c>
      <c r="P132" s="607">
        <f t="shared" si="11"/>
        <v>0</v>
      </c>
      <c r="Q132" s="606">
        <v>220.32372093023255</v>
      </c>
      <c r="R132" s="588">
        <v>3.9944186046511629</v>
      </c>
      <c r="S132" s="586">
        <f t="shared" si="12"/>
        <v>224.31813953488373</v>
      </c>
      <c r="T132" s="607">
        <f t="shared" si="13"/>
        <v>2787.6613961889725</v>
      </c>
      <c r="V132" s="603">
        <f t="shared" si="18"/>
        <v>0</v>
      </c>
      <c r="W132" s="588">
        <v>0</v>
      </c>
      <c r="X132" s="608">
        <v>0</v>
      </c>
      <c r="Y132" s="73"/>
      <c r="Z132" s="589">
        <f t="shared" si="19"/>
        <v>0</v>
      </c>
      <c r="AA132" s="609">
        <v>0</v>
      </c>
      <c r="AB132" s="604">
        <f t="shared" si="14"/>
        <v>0</v>
      </c>
      <c r="AD132" s="611" t="str">
        <f t="shared" si="15"/>
        <v>Northwest Florida State College</v>
      </c>
      <c r="AE132" s="610">
        <v>0</v>
      </c>
      <c r="AF132" s="610">
        <v>0</v>
      </c>
      <c r="AG132" s="586">
        <f t="shared" si="16"/>
        <v>0</v>
      </c>
    </row>
    <row r="133" spans="1:44" ht="25.35" customHeight="1">
      <c r="A133" s="611" t="str">
        <f t="shared" si="7"/>
        <v>Palm Beach State College</v>
      </c>
      <c r="B133" s="579">
        <v>984</v>
      </c>
      <c r="C133" s="585"/>
      <c r="D133" s="912">
        <f t="shared" si="8"/>
        <v>984</v>
      </c>
      <c r="E133" s="1010">
        <v>12864.349806224876</v>
      </c>
      <c r="F133" s="587">
        <v>627.3119418433912</v>
      </c>
      <c r="G133" s="586">
        <f t="shared" si="9"/>
        <v>13491.661748068267</v>
      </c>
      <c r="H133" s="1075">
        <v>1513.727305976154</v>
      </c>
      <c r="I133" s="1076">
        <v>40.026991441737991</v>
      </c>
      <c r="J133" s="586">
        <f t="shared" si="17"/>
        <v>1553.7542974178918</v>
      </c>
      <c r="K133" s="606">
        <v>436.05345464884846</v>
      </c>
      <c r="L133" s="580">
        <v>43.946545351151549</v>
      </c>
      <c r="M133" s="607">
        <f t="shared" si="10"/>
        <v>480</v>
      </c>
      <c r="N133" s="606">
        <v>16</v>
      </c>
      <c r="O133" s="580">
        <v>0</v>
      </c>
      <c r="P133" s="607">
        <f t="shared" si="11"/>
        <v>16</v>
      </c>
      <c r="Q133" s="606">
        <v>821.02277580071177</v>
      </c>
      <c r="R133" s="588">
        <v>22.977224199288258</v>
      </c>
      <c r="S133" s="586">
        <f t="shared" si="12"/>
        <v>844</v>
      </c>
      <c r="T133" s="607">
        <f t="shared" si="13"/>
        <v>17369.416045486159</v>
      </c>
      <c r="V133" s="603">
        <f t="shared" si="18"/>
        <v>0</v>
      </c>
      <c r="W133" s="588">
        <v>0</v>
      </c>
      <c r="X133" s="608">
        <v>0</v>
      </c>
      <c r="Y133" s="73"/>
      <c r="Z133" s="589">
        <f t="shared" si="19"/>
        <v>0</v>
      </c>
      <c r="AA133" s="609">
        <v>0</v>
      </c>
      <c r="AB133" s="604">
        <f t="shared" si="14"/>
        <v>0</v>
      </c>
      <c r="AD133" s="611" t="str">
        <f t="shared" si="15"/>
        <v>Palm Beach State College</v>
      </c>
      <c r="AE133" s="610">
        <v>0</v>
      </c>
      <c r="AF133" s="610">
        <v>0</v>
      </c>
      <c r="AG133" s="586">
        <f t="shared" si="16"/>
        <v>0</v>
      </c>
    </row>
    <row r="134" spans="1:44" ht="25.35" customHeight="1">
      <c r="A134" s="611" t="str">
        <f t="shared" si="7"/>
        <v>Pasco-Hernando State College</v>
      </c>
      <c r="B134" s="579">
        <v>226</v>
      </c>
      <c r="C134" s="585"/>
      <c r="D134" s="912">
        <f t="shared" si="8"/>
        <v>226</v>
      </c>
      <c r="E134" s="1010">
        <v>3031.9107998018385</v>
      </c>
      <c r="F134" s="587">
        <v>22.13320856498046</v>
      </c>
      <c r="G134" s="586">
        <f t="shared" si="9"/>
        <v>3054.0440083668191</v>
      </c>
      <c r="H134" s="1075">
        <v>1786.3048010656166</v>
      </c>
      <c r="I134" s="1076">
        <v>10.992644929634563</v>
      </c>
      <c r="J134" s="586">
        <f t="shared" si="17"/>
        <v>1797.2974459952511</v>
      </c>
      <c r="K134" s="606">
        <v>135.33588435374151</v>
      </c>
      <c r="L134" s="580">
        <v>3.6641156462585034</v>
      </c>
      <c r="M134" s="607">
        <f t="shared" si="10"/>
        <v>139</v>
      </c>
      <c r="N134" s="606">
        <v>14</v>
      </c>
      <c r="O134" s="580">
        <v>0</v>
      </c>
      <c r="P134" s="607">
        <f t="shared" si="11"/>
        <v>14</v>
      </c>
      <c r="Q134" s="606">
        <v>281.87153881071265</v>
      </c>
      <c r="R134" s="588">
        <v>6.2850658193372659</v>
      </c>
      <c r="S134" s="586">
        <f t="shared" si="12"/>
        <v>288.15660463004991</v>
      </c>
      <c r="T134" s="607">
        <f t="shared" si="13"/>
        <v>5518.4980589921197</v>
      </c>
      <c r="V134" s="603">
        <f t="shared" si="18"/>
        <v>0</v>
      </c>
      <c r="W134" s="588">
        <v>0</v>
      </c>
      <c r="X134" s="608">
        <v>0</v>
      </c>
      <c r="Y134" s="73"/>
      <c r="Z134" s="589">
        <f t="shared" si="19"/>
        <v>0</v>
      </c>
      <c r="AA134" s="609">
        <v>0</v>
      </c>
      <c r="AB134" s="604">
        <f t="shared" si="14"/>
        <v>0</v>
      </c>
      <c r="AD134" s="611" t="str">
        <f t="shared" si="15"/>
        <v>Pasco-Hernando State College</v>
      </c>
      <c r="AE134" s="610">
        <v>0</v>
      </c>
      <c r="AF134" s="610">
        <v>0</v>
      </c>
      <c r="AG134" s="586">
        <f t="shared" si="16"/>
        <v>0</v>
      </c>
    </row>
    <row r="135" spans="1:44" ht="25.35" customHeight="1">
      <c r="A135" s="611" t="str">
        <f t="shared" si="7"/>
        <v>Pensacola State College</v>
      </c>
      <c r="B135" s="579">
        <v>397</v>
      </c>
      <c r="C135" s="585"/>
      <c r="D135" s="912">
        <f t="shared" si="8"/>
        <v>397</v>
      </c>
      <c r="E135" s="1010">
        <v>3777.5502279250377</v>
      </c>
      <c r="F135" s="587">
        <v>163.15178119196355</v>
      </c>
      <c r="G135" s="586">
        <f t="shared" si="9"/>
        <v>3940.7020091170011</v>
      </c>
      <c r="H135" s="1075">
        <v>1487.0686918177364</v>
      </c>
      <c r="I135" s="1076">
        <v>39.994512493875547</v>
      </c>
      <c r="J135" s="586">
        <f t="shared" si="17"/>
        <v>1527.063204311612</v>
      </c>
      <c r="K135" s="606">
        <v>207.79527559055117</v>
      </c>
      <c r="L135" s="580">
        <v>24.204724409448819</v>
      </c>
      <c r="M135" s="607">
        <f t="shared" si="10"/>
        <v>232</v>
      </c>
      <c r="N135" s="606">
        <v>0</v>
      </c>
      <c r="O135" s="580">
        <v>0</v>
      </c>
      <c r="P135" s="607">
        <f t="shared" si="11"/>
        <v>0</v>
      </c>
      <c r="Q135" s="606">
        <v>386.85208596713022</v>
      </c>
      <c r="R135" s="588">
        <v>10.366624525916562</v>
      </c>
      <c r="S135" s="586">
        <f t="shared" si="12"/>
        <v>397.21871049304679</v>
      </c>
      <c r="T135" s="607">
        <f t="shared" si="13"/>
        <v>6493.9839239216608</v>
      </c>
      <c r="V135" s="603">
        <f t="shared" si="18"/>
        <v>0</v>
      </c>
      <c r="W135" s="588">
        <v>0</v>
      </c>
      <c r="X135" s="608">
        <v>0</v>
      </c>
      <c r="Y135" s="73"/>
      <c r="Z135" s="589">
        <f t="shared" si="19"/>
        <v>0</v>
      </c>
      <c r="AA135" s="609">
        <v>0</v>
      </c>
      <c r="AB135" s="604">
        <f t="shared" si="14"/>
        <v>0</v>
      </c>
      <c r="AD135" s="611" t="str">
        <f t="shared" si="15"/>
        <v>Pensacola State College</v>
      </c>
      <c r="AE135" s="610">
        <v>0</v>
      </c>
      <c r="AF135" s="610">
        <v>0</v>
      </c>
      <c r="AG135" s="586">
        <f t="shared" si="16"/>
        <v>0</v>
      </c>
    </row>
    <row r="136" spans="1:44" ht="25.35" customHeight="1">
      <c r="A136" s="611" t="str">
        <f t="shared" si="7"/>
        <v>Polk State College</v>
      </c>
      <c r="B136" s="579">
        <v>598</v>
      </c>
      <c r="C136" s="585"/>
      <c r="D136" s="912">
        <f t="shared" si="8"/>
        <v>598</v>
      </c>
      <c r="E136" s="1010">
        <v>3270.7289465840977</v>
      </c>
      <c r="F136" s="587">
        <v>109.61996224790543</v>
      </c>
      <c r="G136" s="586">
        <f t="shared" si="9"/>
        <v>3380.348908832003</v>
      </c>
      <c r="H136" s="1075">
        <v>1482.6313099041533</v>
      </c>
      <c r="I136" s="1076">
        <v>33.569488817891376</v>
      </c>
      <c r="J136" s="586">
        <f t="shared" si="17"/>
        <v>1516.2007987220447</v>
      </c>
      <c r="K136" s="606">
        <v>90.688282138794079</v>
      </c>
      <c r="L136" s="580">
        <v>16.311717861205917</v>
      </c>
      <c r="M136" s="607">
        <f t="shared" si="10"/>
        <v>107</v>
      </c>
      <c r="N136" s="606">
        <v>0</v>
      </c>
      <c r="O136" s="580">
        <v>0</v>
      </c>
      <c r="P136" s="607">
        <f t="shared" si="11"/>
        <v>0</v>
      </c>
      <c r="Q136" s="606">
        <v>162.83748753738783</v>
      </c>
      <c r="R136" s="588">
        <v>0.16251246261216354</v>
      </c>
      <c r="S136" s="586">
        <f t="shared" si="12"/>
        <v>163</v>
      </c>
      <c r="T136" s="607">
        <f t="shared" si="13"/>
        <v>5764.5497075540479</v>
      </c>
      <c r="V136" s="603">
        <f t="shared" si="18"/>
        <v>0</v>
      </c>
      <c r="W136" s="588">
        <v>0</v>
      </c>
      <c r="X136" s="608">
        <v>0</v>
      </c>
      <c r="Y136" s="73"/>
      <c r="Z136" s="589">
        <f t="shared" si="19"/>
        <v>0</v>
      </c>
      <c r="AA136" s="609">
        <v>0</v>
      </c>
      <c r="AB136" s="604">
        <f t="shared" si="14"/>
        <v>0</v>
      </c>
      <c r="AD136" s="611" t="str">
        <f t="shared" si="15"/>
        <v>Polk State College</v>
      </c>
      <c r="AE136" s="610">
        <v>0</v>
      </c>
      <c r="AF136" s="610">
        <v>0</v>
      </c>
      <c r="AG136" s="586">
        <f t="shared" si="16"/>
        <v>0</v>
      </c>
    </row>
    <row r="137" spans="1:44" ht="25.35" customHeight="1">
      <c r="A137" s="611" t="str">
        <f t="shared" si="7"/>
        <v>St. Johns River State College</v>
      </c>
      <c r="B137" s="579">
        <v>258</v>
      </c>
      <c r="C137" s="585"/>
      <c r="D137" s="912">
        <f t="shared" si="8"/>
        <v>258</v>
      </c>
      <c r="E137" s="1010">
        <v>2321.8601100656842</v>
      </c>
      <c r="F137" s="587">
        <v>70.206284395526353</v>
      </c>
      <c r="G137" s="586">
        <f t="shared" si="9"/>
        <v>2392.0663944612106</v>
      </c>
      <c r="H137" s="1075">
        <v>787.84250474383305</v>
      </c>
      <c r="I137" s="1076">
        <v>12.924098671726757</v>
      </c>
      <c r="J137" s="586">
        <f t="shared" si="17"/>
        <v>800.76660341555976</v>
      </c>
      <c r="K137" s="606">
        <v>19.5</v>
      </c>
      <c r="L137" s="580">
        <v>0.5</v>
      </c>
      <c r="M137" s="607">
        <f t="shared" si="10"/>
        <v>20</v>
      </c>
      <c r="N137" s="606">
        <v>4.931034482758621</v>
      </c>
      <c r="O137" s="580">
        <v>6.8965517241379309E-2</v>
      </c>
      <c r="P137" s="607">
        <f t="shared" si="11"/>
        <v>5</v>
      </c>
      <c r="Q137" s="606">
        <v>128.6935866983373</v>
      </c>
      <c r="R137" s="588">
        <v>0.30641330166270786</v>
      </c>
      <c r="S137" s="586">
        <f t="shared" si="12"/>
        <v>129</v>
      </c>
      <c r="T137" s="607">
        <f t="shared" si="13"/>
        <v>3604.8329978767706</v>
      </c>
      <c r="V137" s="603">
        <f t="shared" si="18"/>
        <v>0</v>
      </c>
      <c r="W137" s="588">
        <v>0</v>
      </c>
      <c r="X137" s="608">
        <v>0</v>
      </c>
      <c r="Y137" s="73"/>
      <c r="Z137" s="589">
        <f t="shared" si="19"/>
        <v>20</v>
      </c>
      <c r="AA137" s="609">
        <v>0</v>
      </c>
      <c r="AB137" s="604">
        <f t="shared" si="14"/>
        <v>20</v>
      </c>
      <c r="AD137" s="611" t="str">
        <f t="shared" si="15"/>
        <v>St. Johns River State College</v>
      </c>
      <c r="AE137" s="610">
        <v>13</v>
      </c>
      <c r="AF137" s="610">
        <v>7</v>
      </c>
      <c r="AG137" s="586">
        <f t="shared" si="16"/>
        <v>20</v>
      </c>
    </row>
    <row r="138" spans="1:44" ht="25.35" customHeight="1">
      <c r="A138" s="611" t="str">
        <f t="shared" si="7"/>
        <v>St. Petersburg College</v>
      </c>
      <c r="B138" s="579">
        <v>2424</v>
      </c>
      <c r="C138" s="585"/>
      <c r="D138" s="912">
        <f t="shared" si="8"/>
        <v>2424</v>
      </c>
      <c r="E138" s="1010">
        <v>6903.662039302546</v>
      </c>
      <c r="F138" s="587">
        <v>318.84271254539368</v>
      </c>
      <c r="G138" s="586">
        <f t="shared" si="9"/>
        <v>7222.5047518479396</v>
      </c>
      <c r="H138" s="1075">
        <v>3832.4361090272564</v>
      </c>
      <c r="I138" s="1076">
        <v>143.21800450112528</v>
      </c>
      <c r="J138" s="586">
        <f t="shared" si="17"/>
        <v>3975.6541135283815</v>
      </c>
      <c r="K138" s="606">
        <v>321.94940566900334</v>
      </c>
      <c r="L138" s="580">
        <v>40.050594330996645</v>
      </c>
      <c r="M138" s="607">
        <f t="shared" si="10"/>
        <v>362</v>
      </c>
      <c r="N138" s="606">
        <v>0</v>
      </c>
      <c r="O138" s="580">
        <v>0</v>
      </c>
      <c r="P138" s="607">
        <f t="shared" si="11"/>
        <v>0</v>
      </c>
      <c r="Q138" s="606">
        <v>126.30788026878436</v>
      </c>
      <c r="R138" s="588">
        <v>62.692119731215641</v>
      </c>
      <c r="S138" s="586">
        <f t="shared" si="12"/>
        <v>189</v>
      </c>
      <c r="T138" s="607">
        <f t="shared" si="13"/>
        <v>14173.158865376321</v>
      </c>
      <c r="V138" s="603">
        <f t="shared" si="18"/>
        <v>0</v>
      </c>
      <c r="W138" s="588">
        <v>0</v>
      </c>
      <c r="X138" s="608">
        <v>0</v>
      </c>
      <c r="Y138" s="73"/>
      <c r="Z138" s="589">
        <f t="shared" si="19"/>
        <v>0</v>
      </c>
      <c r="AA138" s="609">
        <v>0</v>
      </c>
      <c r="AB138" s="604">
        <f t="shared" si="14"/>
        <v>0</v>
      </c>
      <c r="AD138" s="611" t="str">
        <f t="shared" si="15"/>
        <v>St. Petersburg College</v>
      </c>
      <c r="AE138" s="610">
        <v>0</v>
      </c>
      <c r="AF138" s="610">
        <v>0</v>
      </c>
      <c r="AG138" s="586">
        <f t="shared" si="16"/>
        <v>0</v>
      </c>
    </row>
    <row r="139" spans="1:44" ht="25.35" customHeight="1">
      <c r="A139" s="611" t="str">
        <f t="shared" si="7"/>
        <v>Santa Fe College</v>
      </c>
      <c r="B139" s="579">
        <v>507</v>
      </c>
      <c r="C139" s="585"/>
      <c r="D139" s="912">
        <f t="shared" si="8"/>
        <v>507</v>
      </c>
      <c r="E139" s="1010">
        <v>5847.3813979632323</v>
      </c>
      <c r="F139" s="587">
        <v>487.99824758629813</v>
      </c>
      <c r="G139" s="586">
        <f t="shared" si="9"/>
        <v>6335.3796455495303</v>
      </c>
      <c r="H139" s="1075">
        <v>2342.3378048780487</v>
      </c>
      <c r="I139" s="1076">
        <v>129.20609756097562</v>
      </c>
      <c r="J139" s="586">
        <f t="shared" si="17"/>
        <v>2471.5439024390244</v>
      </c>
      <c r="K139" s="606">
        <v>203.43056160208968</v>
      </c>
      <c r="L139" s="580">
        <v>36.569438397910318</v>
      </c>
      <c r="M139" s="607">
        <f t="shared" si="10"/>
        <v>240</v>
      </c>
      <c r="N139" s="606">
        <v>0</v>
      </c>
      <c r="O139" s="580">
        <v>0</v>
      </c>
      <c r="P139" s="607">
        <f t="shared" si="11"/>
        <v>0</v>
      </c>
      <c r="Q139" s="606">
        <v>251.58134065072522</v>
      </c>
      <c r="R139" s="588">
        <v>7.9686397491179939</v>
      </c>
      <c r="S139" s="586">
        <f t="shared" si="12"/>
        <v>259.54998039984321</v>
      </c>
      <c r="T139" s="607">
        <f t="shared" si="13"/>
        <v>9813.4735283883965</v>
      </c>
      <c r="V139" s="603">
        <f t="shared" si="18"/>
        <v>3</v>
      </c>
      <c r="W139" s="588">
        <v>0</v>
      </c>
      <c r="X139" s="608">
        <v>3</v>
      </c>
      <c r="Y139" s="73"/>
      <c r="Z139" s="589">
        <f t="shared" si="19"/>
        <v>21.863694267515925</v>
      </c>
      <c r="AA139" s="609">
        <v>86.136305732484075</v>
      </c>
      <c r="AB139" s="604">
        <f t="shared" si="14"/>
        <v>108</v>
      </c>
      <c r="AD139" s="611" t="str">
        <f t="shared" si="15"/>
        <v>Santa Fe College</v>
      </c>
      <c r="AE139" s="610">
        <v>99</v>
      </c>
      <c r="AF139" s="610">
        <v>9</v>
      </c>
      <c r="AG139" s="586">
        <f t="shared" si="16"/>
        <v>108</v>
      </c>
    </row>
    <row r="140" spans="1:44" ht="25.35" customHeight="1">
      <c r="A140" s="611" t="str">
        <f t="shared" si="7"/>
        <v>Seminole State College of Florida</v>
      </c>
      <c r="B140" s="579">
        <v>1059</v>
      </c>
      <c r="C140" s="585"/>
      <c r="D140" s="912">
        <f t="shared" si="8"/>
        <v>1059</v>
      </c>
      <c r="E140" s="1010">
        <v>5897.2657185101743</v>
      </c>
      <c r="F140" s="587">
        <v>145.93114130817435</v>
      </c>
      <c r="G140" s="586">
        <f t="shared" si="9"/>
        <v>6043.1968598183485</v>
      </c>
      <c r="H140" s="1075">
        <v>2461.1250515579891</v>
      </c>
      <c r="I140" s="1076">
        <v>128.23997900183736</v>
      </c>
      <c r="J140" s="586">
        <f t="shared" si="17"/>
        <v>2589.3650305598267</v>
      </c>
      <c r="K140" s="606">
        <v>158.24468085106383</v>
      </c>
      <c r="L140" s="580">
        <v>11.755319148936174</v>
      </c>
      <c r="M140" s="607">
        <f t="shared" si="10"/>
        <v>170</v>
      </c>
      <c r="N140" s="606">
        <v>57</v>
      </c>
      <c r="O140" s="580">
        <v>0</v>
      </c>
      <c r="P140" s="607">
        <f t="shared" si="11"/>
        <v>57</v>
      </c>
      <c r="Q140" s="606">
        <v>267.62107503991484</v>
      </c>
      <c r="R140" s="588">
        <v>22.378924960085151</v>
      </c>
      <c r="S140" s="586">
        <f t="shared" si="12"/>
        <v>290</v>
      </c>
      <c r="T140" s="607">
        <f t="shared" si="13"/>
        <v>10208.561890378176</v>
      </c>
      <c r="V140" s="603">
        <f t="shared" si="18"/>
        <v>0</v>
      </c>
      <c r="W140" s="588">
        <v>15</v>
      </c>
      <c r="X140" s="608">
        <v>15</v>
      </c>
      <c r="Y140" s="73"/>
      <c r="Z140" s="589">
        <f t="shared" si="19"/>
        <v>32.806472491909403</v>
      </c>
      <c r="AA140" s="609">
        <v>268.1935275080906</v>
      </c>
      <c r="AB140" s="604">
        <f t="shared" si="14"/>
        <v>301</v>
      </c>
      <c r="AD140" s="611" t="str">
        <f t="shared" si="15"/>
        <v>Seminole State College of Florida</v>
      </c>
      <c r="AE140" s="610">
        <v>278</v>
      </c>
      <c r="AF140" s="610">
        <v>23</v>
      </c>
      <c r="AG140" s="586">
        <f t="shared" si="16"/>
        <v>301</v>
      </c>
    </row>
    <row r="141" spans="1:44" ht="25.35" customHeight="1">
      <c r="A141" s="611" t="str">
        <f t="shared" si="7"/>
        <v>South Florida State College</v>
      </c>
      <c r="B141" s="579">
        <v>112</v>
      </c>
      <c r="C141" s="585"/>
      <c r="D141" s="912">
        <f t="shared" si="8"/>
        <v>112</v>
      </c>
      <c r="E141" s="1010">
        <v>1151.7085736255285</v>
      </c>
      <c r="F141" s="587">
        <v>15.235294117647062</v>
      </c>
      <c r="G141" s="586">
        <f t="shared" si="9"/>
        <v>1166.9438677431756</v>
      </c>
      <c r="H141" s="1075">
        <v>317</v>
      </c>
      <c r="I141" s="1076">
        <v>0</v>
      </c>
      <c r="J141" s="586">
        <f t="shared" si="17"/>
        <v>317</v>
      </c>
      <c r="K141" s="606">
        <v>21.681159420289855</v>
      </c>
      <c r="L141" s="580">
        <v>0.31884057971014496</v>
      </c>
      <c r="M141" s="607">
        <f t="shared" si="10"/>
        <v>22</v>
      </c>
      <c r="N141" s="606">
        <v>0</v>
      </c>
      <c r="O141" s="580">
        <v>0</v>
      </c>
      <c r="P141" s="607">
        <f t="shared" si="11"/>
        <v>0</v>
      </c>
      <c r="Q141" s="606">
        <v>285.68571428571431</v>
      </c>
      <c r="R141" s="588">
        <v>0.70714285714285718</v>
      </c>
      <c r="S141" s="586">
        <f t="shared" si="12"/>
        <v>286.39285714285717</v>
      </c>
      <c r="T141" s="607">
        <f t="shared" si="13"/>
        <v>1904.3367248860327</v>
      </c>
      <c r="V141" s="603">
        <f t="shared" si="18"/>
        <v>0</v>
      </c>
      <c r="W141" s="588">
        <v>0</v>
      </c>
      <c r="X141" s="608">
        <v>0</v>
      </c>
      <c r="Y141" s="73"/>
      <c r="Z141" s="589">
        <f t="shared" si="19"/>
        <v>45.188577222034468</v>
      </c>
      <c r="AA141" s="609">
        <v>209.81142277796553</v>
      </c>
      <c r="AB141" s="604">
        <f t="shared" si="14"/>
        <v>255</v>
      </c>
      <c r="AD141" s="611" t="str">
        <f t="shared" si="15"/>
        <v>South Florida State College</v>
      </c>
      <c r="AE141" s="610">
        <v>223</v>
      </c>
      <c r="AF141" s="610">
        <v>32</v>
      </c>
      <c r="AG141" s="586">
        <f t="shared" si="16"/>
        <v>255</v>
      </c>
    </row>
    <row r="142" spans="1:44" ht="25.35" customHeight="1">
      <c r="A142" s="611" t="str">
        <f t="shared" si="7"/>
        <v>Tallahassee State College</v>
      </c>
      <c r="B142" s="579">
        <v>242</v>
      </c>
      <c r="C142" s="585"/>
      <c r="D142" s="912">
        <f t="shared" si="8"/>
        <v>242</v>
      </c>
      <c r="E142" s="1010">
        <v>7438.5604227467211</v>
      </c>
      <c r="F142" s="587">
        <v>287.72654634063412</v>
      </c>
      <c r="G142" s="586">
        <f t="shared" si="9"/>
        <v>7726.2869690873549</v>
      </c>
      <c r="H142" s="1075">
        <v>1771.0762331838566</v>
      </c>
      <c r="I142" s="1076">
        <v>59.192825112107627</v>
      </c>
      <c r="J142" s="586">
        <f t="shared" si="17"/>
        <v>1830.2690582959642</v>
      </c>
      <c r="K142" s="606">
        <v>146.01286764705881</v>
      </c>
      <c r="L142" s="580">
        <v>19.987132352941178</v>
      </c>
      <c r="M142" s="607">
        <f t="shared" si="10"/>
        <v>166</v>
      </c>
      <c r="N142" s="606">
        <v>0</v>
      </c>
      <c r="O142" s="580">
        <v>0</v>
      </c>
      <c r="P142" s="607">
        <f t="shared" si="11"/>
        <v>0</v>
      </c>
      <c r="Q142" s="606">
        <v>388.3269789983845</v>
      </c>
      <c r="R142" s="588">
        <v>3.6730210016155089</v>
      </c>
      <c r="S142" s="586">
        <f t="shared" si="12"/>
        <v>392</v>
      </c>
      <c r="T142" s="607">
        <f t="shared" si="13"/>
        <v>10356.55602738332</v>
      </c>
      <c r="V142" s="603">
        <f t="shared" si="18"/>
        <v>0</v>
      </c>
      <c r="W142" s="588">
        <v>0</v>
      </c>
      <c r="X142" s="608">
        <v>0</v>
      </c>
      <c r="Y142" s="73"/>
      <c r="Z142" s="589">
        <f t="shared" si="19"/>
        <v>39.106753812636164</v>
      </c>
      <c r="AA142" s="609">
        <v>10.893246187363834</v>
      </c>
      <c r="AB142" s="604">
        <f t="shared" si="14"/>
        <v>50</v>
      </c>
      <c r="AD142" s="611" t="str">
        <f t="shared" si="15"/>
        <v>Tallahassee State College</v>
      </c>
      <c r="AE142" s="610">
        <v>40</v>
      </c>
      <c r="AF142" s="610">
        <v>10</v>
      </c>
      <c r="AG142" s="586">
        <f t="shared" si="16"/>
        <v>50</v>
      </c>
    </row>
    <row r="143" spans="1:44" ht="25.35" customHeight="1" thickBot="1">
      <c r="A143" s="612" t="str">
        <f t="shared" si="7"/>
        <v>Valencia College</v>
      </c>
      <c r="B143" s="541">
        <v>1474</v>
      </c>
      <c r="C143" s="565"/>
      <c r="D143" s="913">
        <f t="shared" si="8"/>
        <v>1474</v>
      </c>
      <c r="E143" s="1011">
        <v>19223.568132625191</v>
      </c>
      <c r="F143" s="566">
        <v>1754.2229230897019</v>
      </c>
      <c r="G143" s="542">
        <f t="shared" si="9"/>
        <v>20977.791055714893</v>
      </c>
      <c r="H143" s="1077">
        <v>9777.618441931656</v>
      </c>
      <c r="I143" s="1078">
        <v>739.97913412881871</v>
      </c>
      <c r="J143" s="613">
        <f t="shared" si="17"/>
        <v>10517.597576060474</v>
      </c>
      <c r="K143" s="614">
        <v>744.59271168274381</v>
      </c>
      <c r="L143" s="615">
        <v>190.40728831725616</v>
      </c>
      <c r="M143" s="616">
        <f t="shared" si="10"/>
        <v>935</v>
      </c>
      <c r="N143" s="614">
        <v>56</v>
      </c>
      <c r="O143" s="615">
        <v>0</v>
      </c>
      <c r="P143" s="616">
        <f t="shared" si="11"/>
        <v>56</v>
      </c>
      <c r="Q143" s="614">
        <v>237.25537961835161</v>
      </c>
      <c r="R143" s="617">
        <v>42.744620381648396</v>
      </c>
      <c r="S143" s="542">
        <f t="shared" si="12"/>
        <v>280</v>
      </c>
      <c r="T143" s="616">
        <f t="shared" si="13"/>
        <v>34240.388631775364</v>
      </c>
      <c r="V143" s="603">
        <f t="shared" si="18"/>
        <v>0</v>
      </c>
      <c r="W143" s="450">
        <v>0</v>
      </c>
      <c r="X143" s="451">
        <v>0</v>
      </c>
      <c r="Y143" s="73"/>
      <c r="Z143" s="618">
        <f t="shared" si="19"/>
        <v>0</v>
      </c>
      <c r="AA143" s="619">
        <v>0</v>
      </c>
      <c r="AB143" s="604">
        <f t="shared" si="14"/>
        <v>0</v>
      </c>
      <c r="AD143" s="612" t="str">
        <f t="shared" si="15"/>
        <v>Valencia College</v>
      </c>
      <c r="AE143" s="567">
        <v>0</v>
      </c>
      <c r="AF143" s="567">
        <v>0</v>
      </c>
      <c r="AG143" s="542">
        <f t="shared" si="16"/>
        <v>0</v>
      </c>
    </row>
    <row r="144" spans="1:44" ht="25.35" customHeight="1" thickBot="1">
      <c r="A144" s="369" t="s">
        <v>47</v>
      </c>
      <c r="B144" s="370">
        <f t="shared" ref="B144" si="20">SUM(B116:B143)</f>
        <v>19736</v>
      </c>
      <c r="C144" s="61"/>
      <c r="D144" s="384">
        <f t="shared" ref="D144:T144" si="21">SUM(D116:D143)</f>
        <v>19736</v>
      </c>
      <c r="E144" s="914">
        <f t="shared" si="21"/>
        <v>169049.70470690675</v>
      </c>
      <c r="F144" s="371">
        <f t="shared" si="21"/>
        <v>9054.0197386403324</v>
      </c>
      <c r="G144" s="384">
        <f t="shared" si="21"/>
        <v>178103.72444554704</v>
      </c>
      <c r="H144" s="394">
        <f t="shared" si="21"/>
        <v>62117.384754370352</v>
      </c>
      <c r="I144" s="371">
        <f t="shared" si="21"/>
        <v>2856.1487297649546</v>
      </c>
      <c r="J144" s="384">
        <f t="shared" si="21"/>
        <v>64973.533484135303</v>
      </c>
      <c r="K144" s="394">
        <f t="shared" si="21"/>
        <v>6938.680092073484</v>
      </c>
      <c r="L144" s="396">
        <f t="shared" si="21"/>
        <v>916.31990792651641</v>
      </c>
      <c r="M144" s="385">
        <f t="shared" si="21"/>
        <v>7855</v>
      </c>
      <c r="N144" s="394">
        <f t="shared" si="21"/>
        <v>319.52396577474013</v>
      </c>
      <c r="O144" s="396">
        <f t="shared" si="21"/>
        <v>1.4760342252598897</v>
      </c>
      <c r="P144" s="385">
        <f t="shared" si="21"/>
        <v>321</v>
      </c>
      <c r="Q144" s="393">
        <f t="shared" si="21"/>
        <v>8462.238577984137</v>
      </c>
      <c r="R144" s="395">
        <f t="shared" si="21"/>
        <v>369.72670636250933</v>
      </c>
      <c r="S144" s="386">
        <f t="shared" si="21"/>
        <v>8831.9652843466483</v>
      </c>
      <c r="T144" s="62">
        <f t="shared" si="21"/>
        <v>279821.22321402899</v>
      </c>
      <c r="U144" s="63"/>
      <c r="V144" s="387">
        <f t="shared" ref="V144:AB144" si="22">SUM(V116:V143)</f>
        <v>5</v>
      </c>
      <c r="W144" s="394">
        <f t="shared" si="22"/>
        <v>15</v>
      </c>
      <c r="X144" s="392">
        <f t="shared" si="22"/>
        <v>20</v>
      </c>
      <c r="Y144" s="64"/>
      <c r="Z144" s="387">
        <f t="shared" si="22"/>
        <v>1115.5942029442549</v>
      </c>
      <c r="AA144" s="393">
        <f t="shared" si="22"/>
        <v>3195.4057970557451</v>
      </c>
      <c r="AB144" s="389">
        <f t="shared" si="22"/>
        <v>4311</v>
      </c>
      <c r="AC144" s="63"/>
      <c r="AD144" s="369" t="s">
        <v>47</v>
      </c>
      <c r="AE144" s="392">
        <f>SUM(AE116:AE143)</f>
        <v>4137</v>
      </c>
      <c r="AF144" s="392">
        <f>SUM(AF116:AF143)</f>
        <v>174</v>
      </c>
      <c r="AG144" s="384">
        <f>SUM(AG116:AG143)</f>
        <v>4311</v>
      </c>
      <c r="AH144" s="63"/>
      <c r="AI144" s="63"/>
      <c r="AJ144" s="63"/>
      <c r="AK144" s="63"/>
      <c r="AL144" s="63"/>
      <c r="AM144" s="63"/>
      <c r="AN144" s="63"/>
      <c r="AO144" s="63"/>
      <c r="AP144" s="63"/>
      <c r="AQ144" s="63"/>
      <c r="AR144" s="63"/>
    </row>
    <row r="145" spans="1:44" ht="14.1" customHeight="1">
      <c r="A145" s="364"/>
      <c r="B145" s="365"/>
      <c r="C145" s="365"/>
      <c r="D145" s="365"/>
      <c r="E145" s="365"/>
      <c r="F145" s="365"/>
      <c r="G145" s="365"/>
      <c r="H145" s="365"/>
      <c r="I145" s="365"/>
      <c r="J145" s="365"/>
      <c r="K145" s="365"/>
      <c r="L145" s="365"/>
      <c r="M145" s="365"/>
      <c r="N145" s="365"/>
      <c r="O145" s="365"/>
      <c r="P145" s="365"/>
      <c r="Q145" s="365"/>
      <c r="R145" s="365"/>
      <c r="S145" s="365"/>
      <c r="T145" s="365"/>
      <c r="U145" s="63"/>
      <c r="V145" s="366"/>
      <c r="W145" s="366"/>
      <c r="X145" s="366"/>
      <c r="Y145" s="366"/>
      <c r="Z145" s="366"/>
      <c r="AA145" s="366"/>
      <c r="AB145" s="366"/>
      <c r="AC145" s="63"/>
      <c r="AD145" s="364"/>
      <c r="AE145" s="65"/>
      <c r="AF145" s="65"/>
      <c r="AG145" s="65"/>
      <c r="AH145" s="63"/>
      <c r="AI145" s="63"/>
      <c r="AJ145" s="63"/>
      <c r="AK145" s="63"/>
      <c r="AL145" s="63"/>
      <c r="AM145" s="63"/>
      <c r="AN145" s="63"/>
      <c r="AO145" s="63"/>
      <c r="AP145" s="63"/>
      <c r="AQ145" s="63"/>
      <c r="AR145" s="63"/>
    </row>
    <row r="146" spans="1:44">
      <c r="A146" s="11" t="s">
        <v>673</v>
      </c>
      <c r="V146" s="47"/>
      <c r="W146" s="47"/>
      <c r="X146" s="47"/>
      <c r="Y146" s="47"/>
      <c r="Z146" s="47"/>
      <c r="AA146" s="47"/>
      <c r="AB146" s="47"/>
    </row>
    <row r="147" spans="1:44">
      <c r="A147" s="11" t="s">
        <v>755</v>
      </c>
      <c r="V147" s="47"/>
      <c r="W147" s="47"/>
      <c r="X147" s="47"/>
      <c r="Y147" s="47"/>
      <c r="Z147" s="54"/>
      <c r="AA147" s="47"/>
      <c r="AB147" s="47"/>
    </row>
    <row r="148" spans="1:44">
      <c r="A148" s="786" t="s">
        <v>87</v>
      </c>
      <c r="B148" s="786"/>
      <c r="C148" s="786"/>
      <c r="D148" s="786"/>
      <c r="E148" s="22"/>
    </row>
    <row r="149" spans="1:44">
      <c r="A149" s="786" t="s">
        <v>88</v>
      </c>
      <c r="B149" s="786"/>
      <c r="C149" s="786"/>
      <c r="D149" s="786"/>
    </row>
    <row r="150" spans="1:44">
      <c r="A150" s="11" t="s">
        <v>89</v>
      </c>
    </row>
    <row r="152" spans="1:44" ht="54.6" customHeight="1" thickBot="1">
      <c r="A152" s="1070" t="s">
        <v>697</v>
      </c>
      <c r="B152" s="993"/>
      <c r="C152" s="1069"/>
      <c r="D152" s="1069"/>
    </row>
    <row r="153" spans="1:44" ht="21.75" thickBot="1">
      <c r="A153" s="56"/>
      <c r="B153" s="1160" t="s">
        <v>789</v>
      </c>
    </row>
    <row r="154" spans="1:44" ht="21.75" thickBot="1">
      <c r="A154" s="56">
        <v>1</v>
      </c>
      <c r="B154" s="46">
        <v>2</v>
      </c>
    </row>
    <row r="155" spans="1:44" ht="57" customHeight="1" thickBot="1">
      <c r="A155" s="32" t="s">
        <v>147</v>
      </c>
      <c r="B155" s="1065" t="s">
        <v>758</v>
      </c>
    </row>
    <row r="156" spans="1:44" ht="63.75" thickBot="1">
      <c r="A156" s="280" t="s">
        <v>17</v>
      </c>
      <c r="B156" s="17" t="s">
        <v>147</v>
      </c>
    </row>
    <row r="157" spans="1:44">
      <c r="A157" s="397" t="str">
        <f t="shared" ref="A157:A184" si="23">A7</f>
        <v>Eastern Florida State College</v>
      </c>
      <c r="B157" s="1066">
        <v>1069587</v>
      </c>
    </row>
    <row r="158" spans="1:44">
      <c r="A158" s="377" t="str">
        <f t="shared" si="23"/>
        <v>Broward College</v>
      </c>
      <c r="B158" s="1067">
        <v>1702837</v>
      </c>
    </row>
    <row r="159" spans="1:44">
      <c r="A159" s="377" t="str">
        <f t="shared" si="23"/>
        <v>College of Central Florida</v>
      </c>
      <c r="B159" s="1067">
        <v>641483</v>
      </c>
    </row>
    <row r="160" spans="1:44">
      <c r="A160" s="377" t="str">
        <f t="shared" si="23"/>
        <v>Chipola College</v>
      </c>
      <c r="B160" s="1067">
        <v>222020</v>
      </c>
    </row>
    <row r="161" spans="1:2">
      <c r="A161" s="377" t="str">
        <f t="shared" si="23"/>
        <v>Daytona State College</v>
      </c>
      <c r="B161" s="1067">
        <v>765955</v>
      </c>
    </row>
    <row r="162" spans="1:2">
      <c r="A162" s="377" t="str">
        <f t="shared" si="23"/>
        <v>Florida SouthWestern State College</v>
      </c>
      <c r="B162" s="1067">
        <v>876744</v>
      </c>
    </row>
    <row r="163" spans="1:2">
      <c r="A163" s="377" t="str">
        <f t="shared" si="23"/>
        <v>Florida State College at Jacksonville</v>
      </c>
      <c r="B163" s="1067">
        <v>1028072</v>
      </c>
    </row>
    <row r="164" spans="1:2">
      <c r="A164" s="377" t="str">
        <f t="shared" si="23"/>
        <v>College of the Florida Keys</v>
      </c>
      <c r="B164" s="1067">
        <v>56638</v>
      </c>
    </row>
    <row r="165" spans="1:2">
      <c r="A165" s="377" t="str">
        <f t="shared" si="23"/>
        <v>Gulf Coast State College</v>
      </c>
      <c r="B165" s="1067">
        <v>322941</v>
      </c>
    </row>
    <row r="166" spans="1:2">
      <c r="A166" s="377" t="str">
        <f t="shared" si="23"/>
        <v>Hillsborough College</v>
      </c>
      <c r="B166" s="1067">
        <v>1508154</v>
      </c>
    </row>
    <row r="167" spans="1:2">
      <c r="A167" s="377" t="str">
        <f t="shared" si="23"/>
        <v>Indian River State College</v>
      </c>
      <c r="B167" s="1067">
        <v>1170072</v>
      </c>
    </row>
    <row r="168" spans="1:2">
      <c r="A168" s="377" t="str">
        <f t="shared" si="23"/>
        <v>Florida Gateway College</v>
      </c>
      <c r="B168" s="1067">
        <v>265298</v>
      </c>
    </row>
    <row r="169" spans="1:2">
      <c r="A169" s="377" t="str">
        <f t="shared" si="23"/>
        <v>Lake-Sumter State College</v>
      </c>
      <c r="B169" s="1067">
        <v>397483</v>
      </c>
    </row>
    <row r="170" spans="1:2">
      <c r="A170" s="377" t="str">
        <f t="shared" si="23"/>
        <v>State College of Florida, Manatee-Sarasota</v>
      </c>
      <c r="B170" s="1067">
        <v>513163</v>
      </c>
    </row>
    <row r="171" spans="1:2">
      <c r="A171" s="377" t="str">
        <f t="shared" si="23"/>
        <v>Miami Dade College</v>
      </c>
      <c r="B171" s="1067">
        <v>4987167</v>
      </c>
    </row>
    <row r="172" spans="1:2">
      <c r="A172" s="377" t="str">
        <f t="shared" si="23"/>
        <v>North Florida College</v>
      </c>
      <c r="B172" s="1067">
        <v>113298</v>
      </c>
    </row>
    <row r="173" spans="1:2">
      <c r="A173" s="377" t="str">
        <f t="shared" si="23"/>
        <v>Northwest Florida State College</v>
      </c>
      <c r="B173" s="1067">
        <v>287572</v>
      </c>
    </row>
    <row r="174" spans="1:2">
      <c r="A174" s="377" t="str">
        <f t="shared" si="23"/>
        <v>Palm Beach State College</v>
      </c>
      <c r="B174" s="1067">
        <v>1386337</v>
      </c>
    </row>
    <row r="175" spans="1:2">
      <c r="A175" s="377" t="str">
        <f t="shared" si="23"/>
        <v>Pasco-Hernando State College</v>
      </c>
      <c r="B175" s="1067">
        <v>815934</v>
      </c>
    </row>
    <row r="176" spans="1:2">
      <c r="A176" s="377" t="str">
        <f t="shared" si="23"/>
        <v>Pensacola State College</v>
      </c>
      <c r="B176" s="1067">
        <v>469053</v>
      </c>
    </row>
    <row r="177" spans="1:2">
      <c r="A177" s="377" t="str">
        <f t="shared" si="23"/>
        <v>Polk State College</v>
      </c>
      <c r="B177" s="1067">
        <v>350043</v>
      </c>
    </row>
    <row r="178" spans="1:2">
      <c r="A178" s="377" t="str">
        <f t="shared" si="23"/>
        <v>St. Johns River State College</v>
      </c>
      <c r="B178" s="1067">
        <v>348815</v>
      </c>
    </row>
    <row r="179" spans="1:2">
      <c r="A179" s="377" t="str">
        <f t="shared" si="23"/>
        <v>St. Petersburg College</v>
      </c>
      <c r="B179" s="1067">
        <v>1479966</v>
      </c>
    </row>
    <row r="180" spans="1:2">
      <c r="A180" s="377" t="str">
        <f t="shared" si="23"/>
        <v>Santa Fe College</v>
      </c>
      <c r="B180" s="1067">
        <v>1264711</v>
      </c>
    </row>
    <row r="181" spans="1:2">
      <c r="A181" s="377" t="str">
        <f t="shared" si="23"/>
        <v>Seminole State College of Florida</v>
      </c>
      <c r="B181" s="1067">
        <v>1540385</v>
      </c>
    </row>
    <row r="182" spans="1:2">
      <c r="A182" s="377" t="str">
        <f t="shared" si="23"/>
        <v>South Florida State College</v>
      </c>
      <c r="B182" s="1067">
        <v>213852</v>
      </c>
    </row>
    <row r="183" spans="1:2">
      <c r="A183" s="377" t="str">
        <f t="shared" si="23"/>
        <v>Tallahassee State College</v>
      </c>
      <c r="B183" s="1067">
        <v>1436493</v>
      </c>
    </row>
    <row r="184" spans="1:2" ht="21.75" thickBot="1">
      <c r="A184" s="378" t="str">
        <f t="shared" si="23"/>
        <v>Valencia College</v>
      </c>
      <c r="B184" s="1068">
        <v>4765927</v>
      </c>
    </row>
    <row r="185" spans="1:2" ht="24" thickBot="1">
      <c r="A185" s="379" t="s">
        <v>47</v>
      </c>
      <c r="B185" s="417">
        <f>SUM(B157:B184)</f>
        <v>30000000</v>
      </c>
    </row>
    <row r="187" spans="1:2" ht="36.75" thickBot="1">
      <c r="A187" s="1070" t="s">
        <v>697</v>
      </c>
      <c r="B187" s="993"/>
    </row>
    <row r="188" spans="1:2" ht="21.75" thickBot="1">
      <c r="A188" s="56"/>
      <c r="B188" s="57" t="s">
        <v>789</v>
      </c>
    </row>
    <row r="189" spans="1:2" ht="21.75" thickBot="1">
      <c r="A189" s="56">
        <v>1</v>
      </c>
      <c r="B189" s="46">
        <v>2</v>
      </c>
    </row>
    <row r="190" spans="1:2" ht="54" thickBot="1">
      <c r="A190" s="1071" t="s">
        <v>679</v>
      </c>
      <c r="B190" s="1065" t="s">
        <v>758</v>
      </c>
    </row>
    <row r="191" spans="1:2" ht="42.75" thickBot="1">
      <c r="A191" s="280" t="s">
        <v>17</v>
      </c>
      <c r="B191" s="17" t="s">
        <v>679</v>
      </c>
    </row>
    <row r="192" spans="1:2">
      <c r="A192" s="397" t="str">
        <f t="shared" ref="A192:A219" si="24">A7</f>
        <v>Eastern Florida State College</v>
      </c>
      <c r="B192" s="1072">
        <v>1163744</v>
      </c>
    </row>
    <row r="193" spans="1:2">
      <c r="A193" s="377" t="str">
        <f t="shared" si="24"/>
        <v>Broward College</v>
      </c>
      <c r="B193" s="1067">
        <v>1367137</v>
      </c>
    </row>
    <row r="194" spans="1:2">
      <c r="A194" s="377" t="str">
        <f t="shared" si="24"/>
        <v>College of Central Florida</v>
      </c>
      <c r="B194" s="1067">
        <v>1001213</v>
      </c>
    </row>
    <row r="195" spans="1:2">
      <c r="A195" s="377" t="str">
        <f t="shared" si="24"/>
        <v>Chipola College</v>
      </c>
      <c r="B195" s="1067">
        <v>654808</v>
      </c>
    </row>
    <row r="196" spans="1:2">
      <c r="A196" s="377" t="str">
        <f t="shared" si="24"/>
        <v>Daytona State College</v>
      </c>
      <c r="B196" s="1067">
        <v>1772572</v>
      </c>
    </row>
    <row r="197" spans="1:2">
      <c r="A197" s="377" t="str">
        <f t="shared" si="24"/>
        <v>Florida SouthWestern State College</v>
      </c>
      <c r="B197" s="1067">
        <v>1494713</v>
      </c>
    </row>
    <row r="198" spans="1:2">
      <c r="A198" s="377" t="str">
        <f t="shared" si="24"/>
        <v>Florida State College at Jacksonville</v>
      </c>
      <c r="B198" s="1067">
        <v>2212839</v>
      </c>
    </row>
    <row r="199" spans="1:2">
      <c r="A199" s="377" t="str">
        <f t="shared" si="24"/>
        <v>College of the Florida Keys</v>
      </c>
      <c r="B199" s="1067">
        <v>662553</v>
      </c>
    </row>
    <row r="200" spans="1:2">
      <c r="A200" s="377" t="str">
        <f t="shared" si="24"/>
        <v>Gulf Coast State College</v>
      </c>
      <c r="B200" s="1067">
        <v>1575608</v>
      </c>
    </row>
    <row r="201" spans="1:2">
      <c r="A201" s="377" t="str">
        <f t="shared" si="24"/>
        <v>Hillsborough College</v>
      </c>
      <c r="B201" s="1067">
        <v>1186213</v>
      </c>
    </row>
    <row r="202" spans="1:2">
      <c r="A202" s="377" t="str">
        <f t="shared" si="24"/>
        <v>Indian River State College</v>
      </c>
      <c r="B202" s="1067">
        <v>2275902</v>
      </c>
    </row>
    <row r="203" spans="1:2">
      <c r="A203" s="377" t="str">
        <f t="shared" si="24"/>
        <v>Florida Gateway College</v>
      </c>
      <c r="B203" s="1067">
        <v>1643510</v>
      </c>
    </row>
    <row r="204" spans="1:2">
      <c r="A204" s="377" t="str">
        <f t="shared" si="24"/>
        <v>Lake-Sumter State College</v>
      </c>
      <c r="B204" s="1067">
        <v>1092283</v>
      </c>
    </row>
    <row r="205" spans="1:2">
      <c r="A205" s="377" t="str">
        <f t="shared" si="24"/>
        <v>State College of Florida, Manatee-Sarasota</v>
      </c>
      <c r="B205" s="1067">
        <v>1530501</v>
      </c>
    </row>
    <row r="206" spans="1:2">
      <c r="A206" s="377" t="str">
        <f t="shared" si="24"/>
        <v>Miami Dade College</v>
      </c>
      <c r="B206" s="1067">
        <v>2808311</v>
      </c>
    </row>
    <row r="207" spans="1:2">
      <c r="A207" s="377" t="str">
        <f t="shared" si="24"/>
        <v>North Florida College</v>
      </c>
      <c r="B207" s="1067">
        <v>473845</v>
      </c>
    </row>
    <row r="208" spans="1:2">
      <c r="A208" s="377" t="str">
        <f t="shared" si="24"/>
        <v>Northwest Florida State College</v>
      </c>
      <c r="B208" s="1067">
        <v>942559</v>
      </c>
    </row>
    <row r="209" spans="1:2">
      <c r="A209" s="377" t="str">
        <f t="shared" si="24"/>
        <v>Palm Beach State College</v>
      </c>
      <c r="B209" s="1067">
        <v>2131701</v>
      </c>
    </row>
    <row r="210" spans="1:2">
      <c r="A210" s="377" t="str">
        <f t="shared" si="24"/>
        <v>Pasco-Hernando State College</v>
      </c>
      <c r="B210" s="1067">
        <v>1547834</v>
      </c>
    </row>
    <row r="211" spans="1:2">
      <c r="A211" s="377" t="str">
        <f t="shared" si="24"/>
        <v>Pensacola State College</v>
      </c>
      <c r="B211" s="1067">
        <v>1393554</v>
      </c>
    </row>
    <row r="212" spans="1:2">
      <c r="A212" s="377" t="str">
        <f t="shared" si="24"/>
        <v>Polk State College</v>
      </c>
      <c r="B212" s="1067">
        <v>1168387</v>
      </c>
    </row>
    <row r="213" spans="1:2">
      <c r="A213" s="377" t="str">
        <f t="shared" si="24"/>
        <v>St. Johns River State College</v>
      </c>
      <c r="B213" s="1067">
        <v>1585072</v>
      </c>
    </row>
    <row r="214" spans="1:2">
      <c r="A214" s="377" t="str">
        <f t="shared" si="24"/>
        <v>St. Petersburg College</v>
      </c>
      <c r="B214" s="1067">
        <v>1845523</v>
      </c>
    </row>
    <row r="215" spans="1:2">
      <c r="A215" s="377" t="str">
        <f t="shared" si="24"/>
        <v>Santa Fe College</v>
      </c>
      <c r="B215" s="1067">
        <v>1427135</v>
      </c>
    </row>
    <row r="216" spans="1:2">
      <c r="A216" s="377" t="str">
        <f t="shared" si="24"/>
        <v>Seminole State College of Florida</v>
      </c>
      <c r="B216" s="1067">
        <v>1434814</v>
      </c>
    </row>
    <row r="217" spans="1:2">
      <c r="A217" s="377" t="str">
        <f t="shared" si="24"/>
        <v>South Florida State College</v>
      </c>
      <c r="B217" s="1067">
        <v>1330680</v>
      </c>
    </row>
    <row r="218" spans="1:2">
      <c r="A218" s="377" t="str">
        <f t="shared" si="24"/>
        <v>Tallahassee State College</v>
      </c>
      <c r="B218" s="1067">
        <v>669075</v>
      </c>
    </row>
    <row r="219" spans="1:2" ht="21.75" thickBot="1">
      <c r="A219" s="378" t="str">
        <f t="shared" si="24"/>
        <v>Valencia College</v>
      </c>
      <c r="B219" s="1068">
        <v>1607914</v>
      </c>
    </row>
    <row r="220" spans="1:2" ht="24" thickBot="1">
      <c r="A220" s="379" t="s">
        <v>47</v>
      </c>
      <c r="B220" s="417">
        <f>SUM(B192:B219)</f>
        <v>40000000</v>
      </c>
    </row>
  </sheetData>
  <sheetProtection algorithmName="SHA-512" hashValue="RZnXa7pHtp6vBkoraeBjFfNZt7YfJ0dkIL+trHrkptKu7hI6zIGfAA2Ur6jeKquZNB9gn8O6U/FwR10p9xkemQ==" saltValue="8SyDrll+Ar4Dp8Ge9N1D2g==" spinCount="100000" sheet="1" selectLockedCells="1" selectUnlockedCells="1"/>
  <printOptions horizontalCentered="1"/>
  <pageMargins left="0.95" right="0.7" top="0.75" bottom="0.75" header="0.3" footer="0.3"/>
  <pageSetup scale="21" fitToWidth="0" orientation="landscape" r:id="rId1"/>
  <rowBreaks count="2" manualBreakCount="2">
    <brk id="64" max="32" man="1"/>
    <brk id="103" max="32" man="1"/>
  </rowBreaks>
  <legacyDrawing r:id="rId2"/>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ransitionEvaluation="1" codeName="Sheet6">
    <tabColor rgb="FF92D050"/>
  </sheetPr>
  <dimension ref="A1:I390"/>
  <sheetViews>
    <sheetView showGridLines="0" defaultGridColor="0" colorId="22" zoomScale="70" zoomScaleNormal="70" zoomScaleSheetLayoutView="51" zoomScalePageLayoutView="60" workbookViewId="0"/>
  </sheetViews>
  <sheetFormatPr defaultColWidth="9.7109375" defaultRowHeight="21"/>
  <cols>
    <col min="1" max="1" width="5.140625" style="11" customWidth="1"/>
    <col min="2" max="2" width="1.7109375" style="11" customWidth="1"/>
    <col min="3" max="3" width="104.85546875" style="11" customWidth="1"/>
    <col min="4" max="4" width="59.85546875" style="11" customWidth="1"/>
    <col min="5" max="5" width="34.28515625" style="11" customWidth="1"/>
    <col min="6" max="6" width="22.42578125" style="11" customWidth="1"/>
    <col min="7" max="7" width="18.7109375" style="11" customWidth="1"/>
    <col min="8" max="8" width="1.7109375" style="11" customWidth="1"/>
    <col min="9" max="9" width="63.42578125" style="11" customWidth="1"/>
    <col min="10" max="11" width="18.140625" style="11" customWidth="1"/>
    <col min="12" max="12" width="22.7109375" style="11" customWidth="1"/>
    <col min="13" max="13" width="3.28515625" style="11" customWidth="1"/>
    <col min="14" max="14" width="32" style="11" customWidth="1"/>
    <col min="15" max="15" width="47" style="11" customWidth="1"/>
    <col min="16" max="16" width="31.42578125" style="11" customWidth="1"/>
    <col min="17" max="17" width="2.85546875" style="11" customWidth="1"/>
    <col min="18" max="18" width="48.140625" style="11" customWidth="1"/>
    <col min="19" max="19" width="28.7109375" style="11" customWidth="1"/>
    <col min="20" max="20" width="5.140625" style="11" customWidth="1"/>
    <col min="21" max="21" width="70" style="11" customWidth="1"/>
    <col min="22" max="22" width="26.140625" style="11" customWidth="1"/>
    <col min="23" max="23" width="22.28515625" style="11" customWidth="1"/>
    <col min="24" max="24" width="24.42578125" style="11" customWidth="1"/>
    <col min="25" max="25" width="21.140625" style="11" customWidth="1"/>
    <col min="26" max="26" width="17.42578125" style="11" customWidth="1"/>
    <col min="27" max="16384" width="9.7109375" style="11"/>
  </cols>
  <sheetData>
    <row r="1" spans="1:9">
      <c r="A1" s="868" t="s">
        <v>11</v>
      </c>
      <c r="B1" s="868"/>
      <c r="C1" s="868"/>
      <c r="D1" s="868"/>
      <c r="E1" s="868"/>
      <c r="F1" s="868"/>
      <c r="G1" s="868"/>
      <c r="H1" s="22"/>
      <c r="I1" s="22"/>
    </row>
    <row r="2" spans="1:9" ht="20.100000000000001" customHeight="1">
      <c r="A2" s="868" t="s">
        <v>724</v>
      </c>
      <c r="B2" s="868"/>
      <c r="C2" s="868"/>
      <c r="D2" s="868"/>
      <c r="E2" s="868"/>
      <c r="F2" s="868"/>
      <c r="G2" s="868"/>
    </row>
    <row r="3" spans="1:9" ht="20.100000000000001" customHeight="1">
      <c r="A3" s="868"/>
      <c r="B3" s="868"/>
      <c r="C3" s="868"/>
      <c r="D3" s="868"/>
      <c r="E3" s="868"/>
      <c r="F3" s="868"/>
      <c r="G3" s="868"/>
      <c r="H3" s="82"/>
    </row>
    <row r="4" spans="1:9" ht="28.35" customHeight="1">
      <c r="A4" s="1085" t="s">
        <v>692</v>
      </c>
      <c r="B4" s="1085"/>
      <c r="C4" s="1085"/>
      <c r="D4" s="1085"/>
      <c r="E4" s="1085"/>
      <c r="F4" s="1085"/>
      <c r="G4" s="1085"/>
      <c r="H4" s="80"/>
      <c r="I4" s="80"/>
    </row>
    <row r="5" spans="1:9" ht="20.100000000000001" customHeight="1">
      <c r="D5" s="83"/>
      <c r="E5" s="83"/>
      <c r="F5" s="83"/>
      <c r="G5" s="84"/>
      <c r="H5" s="82"/>
    </row>
    <row r="6" spans="1:9" ht="20.100000000000001" customHeight="1">
      <c r="G6" s="82"/>
    </row>
    <row r="7" spans="1:9" ht="23.1" customHeight="1" thickBot="1">
      <c r="A7" s="85" t="s">
        <v>90</v>
      </c>
      <c r="C7" s="81" t="s">
        <v>91</v>
      </c>
      <c r="D7" s="789" t="s">
        <v>28</v>
      </c>
      <c r="E7" s="905"/>
      <c r="F7" s="905"/>
      <c r="G7" s="82"/>
      <c r="H7" s="82"/>
    </row>
    <row r="8" spans="1:9" ht="20.100000000000001" customHeight="1">
      <c r="A8" s="82"/>
      <c r="B8" s="82"/>
      <c r="C8" s="82"/>
      <c r="D8" s="82"/>
      <c r="E8" s="82"/>
      <c r="F8" s="82"/>
      <c r="G8" s="82"/>
      <c r="H8" s="82"/>
    </row>
    <row r="9" spans="1:9" ht="20.100000000000001" customHeight="1">
      <c r="A9" s="82"/>
      <c r="B9" s="82"/>
      <c r="C9" s="82"/>
      <c r="D9" s="82"/>
      <c r="E9" s="82"/>
      <c r="F9" s="82"/>
      <c r="G9" s="82"/>
      <c r="H9" s="82"/>
    </row>
    <row r="10" spans="1:9" ht="89.1" customHeight="1">
      <c r="A10" s="423" t="s">
        <v>92</v>
      </c>
      <c r="B10" s="85"/>
      <c r="C10" s="869" t="s">
        <v>725</v>
      </c>
      <c r="D10" s="869"/>
      <c r="E10" s="869"/>
      <c r="F10" s="869"/>
      <c r="G10" s="869"/>
      <c r="H10" s="87"/>
      <c r="I10" s="511"/>
    </row>
    <row r="11" spans="1:9" ht="20.45" customHeight="1">
      <c r="A11" s="85"/>
      <c r="B11" s="85"/>
      <c r="C11" s="420"/>
      <c r="D11" s="420"/>
      <c r="E11" s="420"/>
      <c r="F11" s="82"/>
      <c r="G11" s="82"/>
      <c r="H11" s="87"/>
    </row>
    <row r="12" spans="1:9" ht="20.100000000000001" customHeight="1">
      <c r="C12" s="16" t="s">
        <v>93</v>
      </c>
      <c r="D12" s="16"/>
      <c r="E12" s="16"/>
      <c r="F12" s="88"/>
      <c r="G12" s="88"/>
      <c r="H12" s="88"/>
    </row>
    <row r="13" spans="1:9" ht="20.100000000000001" customHeight="1">
      <c r="C13" s="86"/>
      <c r="H13" s="88"/>
    </row>
    <row r="14" spans="1:9" ht="20.100000000000001" customHeight="1">
      <c r="C14" s="86"/>
    </row>
    <row r="15" spans="1:9" ht="20.100000000000001" customHeight="1">
      <c r="A15" s="85" t="s">
        <v>94</v>
      </c>
      <c r="B15" s="85"/>
      <c r="C15" s="791" t="s">
        <v>95</v>
      </c>
      <c r="D15" s="791"/>
      <c r="E15" s="791"/>
    </row>
    <row r="16" spans="1:9" ht="20.100000000000001" customHeight="1">
      <c r="A16" s="791"/>
      <c r="B16" s="791"/>
      <c r="D16" s="82"/>
      <c r="E16" s="82"/>
      <c r="H16" s="82"/>
    </row>
    <row r="17" spans="1:8" ht="27" customHeight="1">
      <c r="C17" s="798">
        <f>IF(+'EXHIBIT A'!E44&gt;=0.0499,+'EXHIBIT A'!E44,"PERCENTAGE DOES NOT MEET STATUTORY GUIDELINES")</f>
        <v>4.9980000267212173E-2</v>
      </c>
      <c r="D17" s="798"/>
      <c r="E17" s="798"/>
      <c r="F17" s="798"/>
      <c r="G17" s="798"/>
      <c r="H17" s="82"/>
    </row>
    <row r="18" spans="1:8" ht="20.100000000000001" customHeight="1">
      <c r="A18" s="791"/>
      <c r="B18" s="791"/>
      <c r="C18" s="870" t="s">
        <v>96</v>
      </c>
      <c r="D18" s="870"/>
      <c r="E18" s="870"/>
      <c r="F18" s="870"/>
      <c r="G18" s="870"/>
      <c r="H18" s="82"/>
    </row>
    <row r="19" spans="1:8" ht="20.100000000000001" customHeight="1">
      <c r="A19" s="791"/>
      <c r="B19" s="791"/>
      <c r="C19" s="22"/>
      <c r="D19" s="22"/>
      <c r="E19" s="22"/>
      <c r="F19" s="82"/>
      <c r="G19" s="82"/>
      <c r="H19" s="82"/>
    </row>
    <row r="20" spans="1:8" ht="20.100000000000001" customHeight="1"/>
    <row r="21" spans="1:8" ht="20.100000000000001" customHeight="1">
      <c r="A21" s="85" t="s">
        <v>97</v>
      </c>
      <c r="B21" s="85"/>
      <c r="C21" s="791" t="s">
        <v>98</v>
      </c>
      <c r="D21" s="791"/>
      <c r="E21" s="791"/>
      <c r="F21" s="23"/>
      <c r="G21" s="23"/>
      <c r="H21" s="82"/>
    </row>
    <row r="22" spans="1:8" ht="20.100000000000001" customHeight="1">
      <c r="C22" s="23"/>
      <c r="D22" s="23"/>
      <c r="E22" s="23"/>
      <c r="F22" s="23"/>
      <c r="G22" s="23"/>
      <c r="H22" s="82"/>
    </row>
    <row r="23" spans="1:8" ht="20.100000000000001" customHeight="1">
      <c r="C23" s="82" t="s">
        <v>99</v>
      </c>
      <c r="H23" s="82"/>
    </row>
    <row r="24" spans="1:8" ht="20.100000000000001" customHeight="1">
      <c r="A24" s="89"/>
      <c r="B24" s="89"/>
      <c r="C24" s="82" t="s">
        <v>100</v>
      </c>
      <c r="D24" s="82"/>
      <c r="E24" s="82"/>
      <c r="F24" s="82"/>
      <c r="G24" s="82"/>
      <c r="H24" s="82"/>
    </row>
    <row r="25" spans="1:8" ht="20.100000000000001" customHeight="1">
      <c r="A25" s="85"/>
      <c r="B25" s="85"/>
      <c r="C25" s="82" t="s">
        <v>101</v>
      </c>
      <c r="D25" s="82"/>
      <c r="E25" s="90"/>
      <c r="F25" s="82"/>
      <c r="G25" s="82"/>
      <c r="H25" s="82"/>
    </row>
    <row r="26" spans="1:8" ht="20.100000000000001" customHeight="1">
      <c r="A26" s="85"/>
      <c r="B26" s="85"/>
      <c r="C26" s="82" t="s">
        <v>102</v>
      </c>
      <c r="D26" s="82"/>
      <c r="E26" s="90"/>
      <c r="F26" s="82"/>
      <c r="G26" s="82"/>
      <c r="H26" s="82"/>
    </row>
    <row r="27" spans="1:8" ht="20.100000000000001" customHeight="1">
      <c r="A27" s="85"/>
      <c r="B27" s="85"/>
      <c r="C27" s="82" t="s">
        <v>103</v>
      </c>
      <c r="D27" s="82"/>
      <c r="E27" s="82"/>
      <c r="F27" s="82"/>
      <c r="G27" s="82"/>
      <c r="H27" s="82"/>
    </row>
    <row r="28" spans="1:8" ht="20.100000000000001" customHeight="1">
      <c r="A28" s="91"/>
      <c r="B28" s="91"/>
      <c r="C28" s="82" t="s">
        <v>104</v>
      </c>
      <c r="H28" s="82"/>
    </row>
    <row r="29" spans="1:8" ht="20.100000000000001" customHeight="1">
      <c r="A29" s="91"/>
      <c r="B29" s="91"/>
      <c r="C29" s="11" t="s">
        <v>105</v>
      </c>
      <c r="D29" s="82"/>
      <c r="E29" s="82"/>
      <c r="F29" s="82"/>
      <c r="G29" s="82"/>
      <c r="H29" s="82"/>
    </row>
    <row r="30" spans="1:8" ht="20.100000000000001" customHeight="1">
      <c r="A30" s="91"/>
      <c r="B30" s="91"/>
      <c r="D30" s="82"/>
      <c r="E30" s="82"/>
      <c r="F30" s="82"/>
      <c r="G30" s="82"/>
      <c r="H30" s="82"/>
    </row>
    <row r="31" spans="1:8" ht="20.100000000000001" customHeight="1">
      <c r="A31" s="91"/>
      <c r="B31" s="91"/>
      <c r="D31" s="82"/>
      <c r="E31" s="82"/>
      <c r="F31" s="82"/>
      <c r="G31" s="82"/>
      <c r="H31" s="82"/>
    </row>
    <row r="32" spans="1:8" ht="20.100000000000001" customHeight="1">
      <c r="A32" s="91" t="s">
        <v>106</v>
      </c>
      <c r="B32" s="91"/>
      <c r="C32" s="23" t="s">
        <v>107</v>
      </c>
      <c r="D32" s="82"/>
      <c r="E32" s="82"/>
      <c r="F32" s="82"/>
      <c r="G32" s="82"/>
      <c r="H32" s="82"/>
    </row>
    <row r="33" spans="1:8" ht="20.100000000000001" customHeight="1">
      <c r="A33" s="92"/>
      <c r="B33" s="92"/>
      <c r="C33" s="86"/>
      <c r="D33" s="82"/>
      <c r="E33" s="82"/>
      <c r="F33" s="82"/>
      <c r="G33" s="82"/>
      <c r="H33" s="82"/>
    </row>
    <row r="34" spans="1:8" ht="20.100000000000001" customHeight="1">
      <c r="A34" s="92"/>
      <c r="B34" s="92"/>
      <c r="C34" s="1090" t="str">
        <f>IF(+'EXHIBIT C'!H47+'EXHIBIT C(2)'!E31='EXHIBIT D'!G45,"Equal","Not Equal")</f>
        <v>Equal</v>
      </c>
      <c r="D34" s="82"/>
      <c r="E34" s="82"/>
      <c r="F34" s="82"/>
      <c r="G34" s="82"/>
      <c r="H34" s="82"/>
    </row>
    <row r="35" spans="1:8" ht="20.100000000000001" customHeight="1">
      <c r="A35" s="92"/>
      <c r="B35" s="92"/>
      <c r="C35" s="93"/>
      <c r="D35" s="82"/>
      <c r="E35" s="82"/>
      <c r="F35" s="82"/>
      <c r="G35" s="82"/>
      <c r="H35" s="82"/>
    </row>
    <row r="36" spans="1:8" ht="20.100000000000001" customHeight="1">
      <c r="E36" s="82"/>
      <c r="F36" s="82"/>
      <c r="G36" s="82"/>
      <c r="H36" s="82"/>
    </row>
    <row r="37" spans="1:8" ht="20.100000000000001" customHeight="1">
      <c r="A37" s="85" t="s">
        <v>108</v>
      </c>
      <c r="B37" s="85"/>
      <c r="C37" s="23" t="s">
        <v>109</v>
      </c>
      <c r="D37" s="82"/>
      <c r="E37" s="82"/>
      <c r="F37" s="94"/>
      <c r="G37" s="82"/>
      <c r="H37" s="82"/>
    </row>
    <row r="38" spans="1:8" ht="20.100000000000001" customHeight="1">
      <c r="C38" s="23" t="s">
        <v>110</v>
      </c>
      <c r="D38" s="82"/>
      <c r="E38" s="82"/>
      <c r="F38" s="95"/>
      <c r="G38" s="82"/>
      <c r="H38" s="82"/>
    </row>
    <row r="39" spans="1:8" ht="20.100000000000001" customHeight="1" thickBot="1">
      <c r="G39" s="82"/>
      <c r="H39" s="82"/>
    </row>
    <row r="40" spans="1:8" ht="20.100000000000001" customHeight="1">
      <c r="C40" s="96"/>
      <c r="D40" s="97" t="s">
        <v>726</v>
      </c>
      <c r="E40" s="97" t="str">
        <f>D40</f>
        <v>2026-27</v>
      </c>
      <c r="F40" s="98"/>
      <c r="G40" s="99"/>
      <c r="H40" s="82"/>
    </row>
    <row r="41" spans="1:8" ht="20.100000000000001" customHeight="1">
      <c r="C41" s="100"/>
      <c r="D41" s="101" t="s">
        <v>111</v>
      </c>
      <c r="E41" s="102" t="s">
        <v>112</v>
      </c>
      <c r="F41" s="102"/>
      <c r="G41" s="103" t="s">
        <v>113</v>
      </c>
      <c r="H41" s="82"/>
    </row>
    <row r="42" spans="1:8" ht="20.100000000000001" customHeight="1">
      <c r="C42" s="104"/>
      <c r="D42" s="101" t="s">
        <v>114</v>
      </c>
      <c r="E42" s="102" t="s">
        <v>115</v>
      </c>
      <c r="F42" s="102" t="s">
        <v>116</v>
      </c>
      <c r="G42" s="103" t="s">
        <v>117</v>
      </c>
      <c r="H42" s="82"/>
    </row>
    <row r="43" spans="1:8" ht="20.100000000000001" customHeight="1" thickBot="1">
      <c r="C43" s="100" t="s">
        <v>118</v>
      </c>
      <c r="D43" s="101" t="s">
        <v>119</v>
      </c>
      <c r="E43" s="102" t="s">
        <v>120</v>
      </c>
      <c r="F43" s="102" t="s">
        <v>113</v>
      </c>
      <c r="G43" s="105" t="s">
        <v>121</v>
      </c>
      <c r="H43" s="82"/>
    </row>
    <row r="44" spans="1:8" ht="20.100000000000001" customHeight="1">
      <c r="C44" s="106" t="s">
        <v>122</v>
      </c>
      <c r="D44" s="107">
        <f>VLOOKUP($D$7,VLOOKUP!$A$116:$S$144,2)*30+D59</f>
        <v>3780</v>
      </c>
      <c r="E44" s="108">
        <f>+'EXHIBIT C'!F10</f>
        <v>3746</v>
      </c>
      <c r="F44" s="109">
        <f t="shared" ref="F44:F50" si="0">IF(D44=0,"0",(E44/D44-1))</f>
        <v>-8.9947089947089998E-3</v>
      </c>
      <c r="G44" s="110" t="str">
        <f t="shared" ref="G44:G50" si="1">IF(OR(F44&gt;3%, F44&lt;-3%),"YES","NO")</f>
        <v>NO</v>
      </c>
      <c r="H44" s="82"/>
    </row>
    <row r="45" spans="1:8" ht="20.100000000000001" customHeight="1">
      <c r="C45" s="111" t="s">
        <v>123</v>
      </c>
      <c r="D45" s="620">
        <f>VLOOKUP($D$7,VLOOKUP!$A$116:$S$144,5)*30+D60</f>
        <v>69381.019183087556</v>
      </c>
      <c r="E45" s="112">
        <f>+'EXHIBIT C'!F11</f>
        <v>67643</v>
      </c>
      <c r="F45" s="621">
        <f t="shared" si="0"/>
        <v>-2.5050355321260764E-2</v>
      </c>
      <c r="G45" s="622" t="str">
        <f t="shared" si="1"/>
        <v>NO</v>
      </c>
      <c r="H45" s="82"/>
    </row>
    <row r="46" spans="1:8" ht="20.100000000000001" customHeight="1">
      <c r="C46" s="623" t="s">
        <v>124</v>
      </c>
      <c r="D46" s="624">
        <f>VLOOKUP($D$7,VLOOKUP!$A$116:$S$144,8)*30</f>
        <v>16474.851936218678</v>
      </c>
      <c r="E46" s="625">
        <f>+'EXHIBIT C'!F12</f>
        <v>16157</v>
      </c>
      <c r="F46" s="621">
        <f t="shared" si="0"/>
        <v>-1.9293158897525808E-2</v>
      </c>
      <c r="G46" s="622" t="str">
        <f t="shared" si="1"/>
        <v>NO</v>
      </c>
      <c r="H46" s="82"/>
    </row>
    <row r="47" spans="1:8" ht="20.100000000000001" customHeight="1">
      <c r="C47" s="623" t="s">
        <v>74</v>
      </c>
      <c r="D47" s="624">
        <f>VLOOKUP($D$7,VLOOKUP!$A$116:$S$144,17)*30</f>
        <v>5708.5132634176434</v>
      </c>
      <c r="E47" s="625">
        <f>+'EXHIBIT C'!F13</f>
        <v>5709</v>
      </c>
      <c r="F47" s="621">
        <f t="shared" si="0"/>
        <v>8.5265034851733645E-5</v>
      </c>
      <c r="G47" s="622" t="str">
        <f t="shared" si="1"/>
        <v>NO</v>
      </c>
      <c r="H47" s="82"/>
    </row>
    <row r="48" spans="1:8" ht="20.100000000000001" customHeight="1">
      <c r="C48" s="623" t="s">
        <v>125</v>
      </c>
      <c r="D48" s="624">
        <f>VLOOKUP($D$7,VLOOKUP!$A$116:$S$144,11)*30</f>
        <v>1315.736040609137</v>
      </c>
      <c r="E48" s="625">
        <f>+'EXHIBIT C'!F14</f>
        <v>1317</v>
      </c>
      <c r="F48" s="621">
        <f t="shared" si="0"/>
        <v>9.6064814814811328E-4</v>
      </c>
      <c r="G48" s="622" t="str">
        <f t="shared" si="1"/>
        <v>NO</v>
      </c>
      <c r="H48" s="82"/>
    </row>
    <row r="49" spans="3:8" ht="20.100000000000001" customHeight="1" thickBot="1">
      <c r="C49" s="626" t="s">
        <v>126</v>
      </c>
      <c r="D49" s="627">
        <f>VLOOKUP($D$7,VLOOKUP!$A$116:$S$144,14)*30</f>
        <v>0</v>
      </c>
      <c r="E49" s="628">
        <f>+'EXHIBIT C'!F15</f>
        <v>0</v>
      </c>
      <c r="F49" s="629" t="str">
        <f t="shared" si="0"/>
        <v>0</v>
      </c>
      <c r="G49" s="630" t="str">
        <f t="shared" si="1"/>
        <v>NO</v>
      </c>
      <c r="H49" s="82"/>
    </row>
    <row r="50" spans="3:8" ht="20.100000000000001" customHeight="1" thickBot="1">
      <c r="C50" s="113" t="s">
        <v>47</v>
      </c>
      <c r="D50" s="114">
        <f>SUM(D44:D49)</f>
        <v>96660.120423333006</v>
      </c>
      <c r="E50" s="115">
        <f>+'EXHIBIT C'!F17</f>
        <v>94572</v>
      </c>
      <c r="F50" s="116">
        <f t="shared" si="0"/>
        <v>-2.1602708688835293E-2</v>
      </c>
      <c r="G50" s="117" t="str">
        <f t="shared" si="1"/>
        <v>NO</v>
      </c>
      <c r="H50" s="82"/>
    </row>
    <row r="51" spans="3:8" ht="46.5" customHeight="1" thickBot="1">
      <c r="C51" s="871" t="s">
        <v>127</v>
      </c>
      <c r="D51" s="872"/>
      <c r="E51" s="872"/>
      <c r="F51" s="872"/>
      <c r="G51" s="873"/>
      <c r="H51" s="82"/>
    </row>
    <row r="52" spans="3:8" ht="24.6" customHeight="1" thickBot="1">
      <c r="C52" s="795" t="s">
        <v>693</v>
      </c>
      <c r="D52" s="796"/>
      <c r="E52" s="796"/>
      <c r="F52" s="796"/>
      <c r="G52" s="797"/>
      <c r="H52" s="118"/>
    </row>
    <row r="53" spans="3:8" ht="205.5" customHeight="1" thickBot="1">
      <c r="C53" s="1045"/>
      <c r="D53" s="1046"/>
      <c r="E53" s="1046"/>
      <c r="F53" s="1046"/>
      <c r="G53" s="1047"/>
      <c r="H53" s="118"/>
    </row>
    <row r="54" spans="3:8" ht="20.100000000000001" customHeight="1" thickBot="1">
      <c r="C54" s="92"/>
      <c r="D54" s="94"/>
      <c r="E54" s="82"/>
      <c r="F54" s="82"/>
      <c r="G54" s="119"/>
    </row>
    <row r="55" spans="3:8" ht="20.100000000000001" customHeight="1">
      <c r="C55" s="96"/>
      <c r="D55" s="97" t="str">
        <f>D40</f>
        <v>2026-27</v>
      </c>
      <c r="E55" s="97" t="str">
        <f>E40</f>
        <v>2026-27</v>
      </c>
      <c r="F55" s="98"/>
      <c r="G55" s="99"/>
      <c r="H55" s="118"/>
    </row>
    <row r="56" spans="3:8" ht="20.100000000000001" customHeight="1">
      <c r="C56" s="100"/>
      <c r="D56" s="101" t="s">
        <v>128</v>
      </c>
      <c r="E56" s="102" t="s">
        <v>129</v>
      </c>
      <c r="F56" s="102"/>
      <c r="G56" s="105" t="s">
        <v>113</v>
      </c>
      <c r="H56" s="118"/>
    </row>
    <row r="57" spans="3:8" ht="20.100000000000001" customHeight="1">
      <c r="C57" s="104"/>
      <c r="D57" s="101" t="s">
        <v>114</v>
      </c>
      <c r="E57" s="102" t="s">
        <v>115</v>
      </c>
      <c r="F57" s="102" t="s">
        <v>116</v>
      </c>
      <c r="G57" s="105" t="s">
        <v>117</v>
      </c>
      <c r="H57" s="118"/>
    </row>
    <row r="58" spans="3:8" ht="20.100000000000001" customHeight="1" thickBot="1">
      <c r="C58" s="120" t="s">
        <v>130</v>
      </c>
      <c r="D58" s="121" t="s">
        <v>119</v>
      </c>
      <c r="E58" s="122" t="s">
        <v>120</v>
      </c>
      <c r="F58" s="122" t="s">
        <v>113</v>
      </c>
      <c r="G58" s="123" t="s">
        <v>131</v>
      </c>
      <c r="H58" s="118"/>
    </row>
    <row r="59" spans="3:8" ht="20.100000000000001" customHeight="1">
      <c r="C59" s="106" t="s">
        <v>122</v>
      </c>
      <c r="D59" s="631">
        <f>VLOOKUP($D$7,VLOOKUP!$A$116:$S$144,3)*30</f>
        <v>0</v>
      </c>
      <c r="E59" s="124">
        <f>+'EXHIBIT C'!D19</f>
        <v>0</v>
      </c>
      <c r="F59" s="632" t="str">
        <f t="shared" ref="F59:F65" si="2">IF(D59=0,"0",(E59/D59-1))</f>
        <v>0</v>
      </c>
      <c r="G59" s="633" t="str">
        <f>IF(OR(F59&gt;5%, F59&lt;-5%),"YES","NO")</f>
        <v>NO</v>
      </c>
    </row>
    <row r="60" spans="3:8" ht="20.100000000000001" customHeight="1">
      <c r="C60" s="111" t="s">
        <v>123</v>
      </c>
      <c r="D60" s="631">
        <f>VLOOKUP($D$7,VLOOKUP!$A$116:$S$144,6)*30</f>
        <v>4340.7999478011225</v>
      </c>
      <c r="E60" s="125">
        <f>+'EXHIBIT C'!D20</f>
        <v>4239</v>
      </c>
      <c r="F60" s="632">
        <f t="shared" si="2"/>
        <v>-2.345188652443897E-2</v>
      </c>
      <c r="G60" s="633" t="str">
        <f t="shared" ref="G60:G65" si="3">IF(OR(F60&gt;5%, F60&lt;-5%),"YES","NO")</f>
        <v>NO</v>
      </c>
      <c r="H60" s="82"/>
    </row>
    <row r="61" spans="3:8" ht="20.100000000000001" customHeight="1">
      <c r="C61" s="623" t="s">
        <v>124</v>
      </c>
      <c r="D61" s="634">
        <f>VLOOKUP($D$7,VLOOKUP!$A$116:$S$144,9)*30</f>
        <v>1079.3166287015947</v>
      </c>
      <c r="E61" s="635">
        <f>+'EXHIBIT C'!D21</f>
        <v>1047</v>
      </c>
      <c r="F61" s="632">
        <f t="shared" si="2"/>
        <v>-2.9941750031657777E-2</v>
      </c>
      <c r="G61" s="633" t="str">
        <f t="shared" si="3"/>
        <v>NO</v>
      </c>
      <c r="H61" s="82"/>
    </row>
    <row r="62" spans="3:8" ht="20.100000000000001" customHeight="1">
      <c r="C62" s="623" t="s">
        <v>74</v>
      </c>
      <c r="D62" s="634">
        <f>VLOOKUP($D$7,VLOOKUP!$A$116:$S$144,18)*30</f>
        <v>261.48673658235657</v>
      </c>
      <c r="E62" s="635">
        <f>+'EXHIBIT C'!D22</f>
        <v>261</v>
      </c>
      <c r="F62" s="632">
        <f t="shared" si="2"/>
        <v>-1.8614197749310391E-3</v>
      </c>
      <c r="G62" s="633" t="str">
        <f t="shared" si="3"/>
        <v>NO</v>
      </c>
      <c r="H62" s="82"/>
    </row>
    <row r="63" spans="3:8" ht="20.100000000000001" customHeight="1">
      <c r="C63" s="623" t="s">
        <v>125</v>
      </c>
      <c r="D63" s="634">
        <f>VLOOKUP($D$7,VLOOKUP!$A$116:$S$144,12)*30</f>
        <v>304.26395939086296</v>
      </c>
      <c r="E63" s="635">
        <f>+'EXHIBIT C'!D23</f>
        <v>296</v>
      </c>
      <c r="F63" s="632">
        <f t="shared" si="2"/>
        <v>-2.716049382716057E-2</v>
      </c>
      <c r="G63" s="633" t="str">
        <f t="shared" si="3"/>
        <v>NO</v>
      </c>
      <c r="H63" s="82"/>
    </row>
    <row r="64" spans="3:8" ht="20.100000000000001" customHeight="1" thickBot="1">
      <c r="C64" s="626" t="s">
        <v>126</v>
      </c>
      <c r="D64" s="636">
        <f>VLOOKUP($D$7,VLOOKUP!$A$116:$S$144,15)*30</f>
        <v>0</v>
      </c>
      <c r="E64" s="637">
        <f>+'EXHIBIT C'!D24</f>
        <v>0</v>
      </c>
      <c r="F64" s="638" t="str">
        <f t="shared" si="2"/>
        <v>0</v>
      </c>
      <c r="G64" s="639" t="str">
        <f t="shared" si="3"/>
        <v>NO</v>
      </c>
      <c r="H64" s="82"/>
    </row>
    <row r="65" spans="1:8" ht="20.100000000000001" customHeight="1" thickBot="1">
      <c r="C65" s="113" t="s">
        <v>47</v>
      </c>
      <c r="D65" s="126">
        <f>SUM(D59:D64)</f>
        <v>5985.8672724759363</v>
      </c>
      <c r="E65" s="127">
        <f>SUM(E59:E64)</f>
        <v>5843</v>
      </c>
      <c r="F65" s="128">
        <f t="shared" si="2"/>
        <v>-2.3867430728520267E-2</v>
      </c>
      <c r="G65" s="129" t="str">
        <f t="shared" si="3"/>
        <v>NO</v>
      </c>
      <c r="H65" s="82"/>
    </row>
    <row r="66" spans="1:8" ht="42" customHeight="1" thickBot="1">
      <c r="C66" s="871" t="s">
        <v>132</v>
      </c>
      <c r="D66" s="872"/>
      <c r="E66" s="872"/>
      <c r="F66" s="872"/>
      <c r="G66" s="873"/>
      <c r="H66" s="82"/>
    </row>
    <row r="67" spans="1:8" ht="24.6" customHeight="1" thickBot="1">
      <c r="A67" s="92"/>
      <c r="B67" s="92"/>
      <c r="C67" s="792" t="s">
        <v>693</v>
      </c>
      <c r="D67" s="793"/>
      <c r="E67" s="793"/>
      <c r="F67" s="793"/>
      <c r="G67" s="794"/>
      <c r="H67" s="82"/>
    </row>
    <row r="68" spans="1:8" ht="227.25" customHeight="1" thickBot="1">
      <c r="A68" s="92"/>
      <c r="B68" s="92"/>
      <c r="C68" s="1048"/>
      <c r="D68" s="1049"/>
      <c r="E68" s="1049"/>
      <c r="F68" s="1049"/>
      <c r="G68" s="1050"/>
      <c r="H68" s="82"/>
    </row>
    <row r="69" spans="1:8" ht="20.100000000000001" customHeight="1">
      <c r="C69" s="11" t="s">
        <v>10</v>
      </c>
      <c r="H69" s="82"/>
    </row>
    <row r="70" spans="1:8" ht="20.100000000000001" customHeight="1">
      <c r="H70" s="82"/>
    </row>
    <row r="71" spans="1:8" ht="20.100000000000001" customHeight="1">
      <c r="A71" s="91" t="s">
        <v>133</v>
      </c>
      <c r="B71" s="91"/>
      <c r="C71" s="23" t="s">
        <v>134</v>
      </c>
      <c r="D71" s="82"/>
      <c r="E71" s="82"/>
      <c r="F71" s="82"/>
      <c r="G71" s="82"/>
      <c r="H71" s="82"/>
    </row>
    <row r="72" spans="1:8" ht="20.100000000000001" customHeight="1">
      <c r="A72" s="92"/>
      <c r="B72" s="92"/>
      <c r="C72" s="82"/>
      <c r="D72" s="82"/>
      <c r="E72" s="82"/>
      <c r="F72" s="82"/>
      <c r="G72" s="82"/>
      <c r="H72" s="82"/>
    </row>
    <row r="73" spans="1:8" ht="20.100000000000001" customHeight="1">
      <c r="A73" s="92"/>
      <c r="B73" s="92"/>
      <c r="C73" s="130" t="s">
        <v>135</v>
      </c>
      <c r="D73" s="82"/>
      <c r="E73" s="82"/>
      <c r="F73" s="82"/>
      <c r="G73" s="82"/>
      <c r="H73" s="82"/>
    </row>
    <row r="74" spans="1:8" ht="20.100000000000001" customHeight="1">
      <c r="A74" s="92"/>
      <c r="B74" s="92"/>
      <c r="C74" s="643" t="str">
        <f>IF(+'EXHIBIT A'!E19='EXHIBIT C'!B70,"Equal","Not Equal")</f>
        <v>Equal</v>
      </c>
      <c r="D74" s="82" t="s">
        <v>136</v>
      </c>
      <c r="E74" s="82"/>
      <c r="F74" s="82"/>
      <c r="G74" s="82"/>
      <c r="H74" s="82"/>
    </row>
    <row r="75" spans="1:8" ht="20.100000000000001" customHeight="1">
      <c r="A75" s="92"/>
      <c r="B75" s="92"/>
      <c r="C75" s="1091" t="str">
        <f>IF('EXHIBIT C'!B70=SUM('EXHIBIT D'!G133+'EXHIBIT D'!G134),"Equal","Not Equal")</f>
        <v>Equal</v>
      </c>
      <c r="D75" s="82" t="s">
        <v>137</v>
      </c>
      <c r="E75" s="82"/>
      <c r="F75" s="82"/>
      <c r="G75" s="82"/>
    </row>
    <row r="76" spans="1:8" ht="20.100000000000001" customHeight="1">
      <c r="A76" s="92"/>
      <c r="B76" s="92"/>
      <c r="C76" s="131" t="s">
        <v>138</v>
      </c>
      <c r="D76" s="82"/>
      <c r="E76" s="82"/>
      <c r="F76" s="82"/>
      <c r="G76" s="82"/>
    </row>
    <row r="77" spans="1:8" ht="20.100000000000001" customHeight="1">
      <c r="C77" s="643" t="str">
        <f>IF((+'EXHIBIT A'!E26)='EXHIBIT C'!B61,"Equal","Not Equal")</f>
        <v>Equal</v>
      </c>
      <c r="D77" s="82" t="s">
        <v>139</v>
      </c>
      <c r="E77" s="82"/>
      <c r="F77" s="82"/>
      <c r="G77" s="82"/>
      <c r="H77" s="82"/>
    </row>
    <row r="78" spans="1:8" ht="20.100000000000001" customHeight="1">
      <c r="A78" s="92"/>
      <c r="B78" s="92"/>
      <c r="C78" s="1091" t="str">
        <f>IF('EXHIBIT C'!B61=SUM('EXHIBIT D'!G222+'EXHIBIT D'!G223),"Equal","Not Equal")</f>
        <v>Equal</v>
      </c>
      <c r="D78" s="82" t="s">
        <v>140</v>
      </c>
      <c r="E78" s="82"/>
      <c r="F78" s="82"/>
      <c r="G78" s="82"/>
      <c r="H78" s="82"/>
    </row>
    <row r="79" spans="1:8" ht="20.100000000000001" customHeight="1">
      <c r="A79" s="91"/>
      <c r="B79" s="91"/>
      <c r="C79" s="132"/>
      <c r="D79" s="82"/>
      <c r="E79" s="82"/>
      <c r="F79" s="82"/>
      <c r="G79" s="82"/>
      <c r="H79" s="82"/>
    </row>
    <row r="80" spans="1:8" ht="20.100000000000001" customHeight="1">
      <c r="A80" s="91"/>
      <c r="B80" s="91"/>
      <c r="C80" s="132"/>
      <c r="D80" s="82"/>
      <c r="E80" s="82"/>
      <c r="F80" s="82"/>
      <c r="G80" s="82"/>
      <c r="H80" s="82"/>
    </row>
    <row r="81" spans="1:8" ht="21.6" customHeight="1">
      <c r="A81" s="133" t="s">
        <v>141</v>
      </c>
      <c r="B81" s="91"/>
      <c r="C81" s="874" t="s">
        <v>142</v>
      </c>
      <c r="D81" s="874"/>
      <c r="E81" s="874"/>
      <c r="F81" s="874"/>
      <c r="G81" s="874"/>
      <c r="H81" s="790"/>
    </row>
    <row r="82" spans="1:8" ht="20.100000000000001" customHeight="1" thickBot="1">
      <c r="A82" s="92"/>
      <c r="B82" s="92"/>
      <c r="C82" s="82"/>
      <c r="D82" s="82"/>
      <c r="E82" s="134"/>
      <c r="F82" s="82"/>
      <c r="G82" s="82"/>
      <c r="H82" s="82"/>
    </row>
    <row r="83" spans="1:8" ht="38.1" customHeight="1">
      <c r="A83" s="92"/>
      <c r="B83" s="92"/>
      <c r="C83" s="135" t="s">
        <v>143</v>
      </c>
      <c r="D83" s="136" t="s">
        <v>144</v>
      </c>
      <c r="E83" s="135" t="s">
        <v>145</v>
      </c>
      <c r="F83" s="135" t="s">
        <v>113</v>
      </c>
      <c r="G83" s="82"/>
      <c r="H83" s="82"/>
    </row>
    <row r="84" spans="1:8" ht="20.100000000000001" customHeight="1">
      <c r="A84" s="92"/>
      <c r="B84" s="92"/>
      <c r="C84" s="640" t="s">
        <v>146</v>
      </c>
      <c r="D84" s="641">
        <f>VLOOKUP($D$7,VLOOKUP!$A$7:$E$35,2)</f>
        <v>23425463</v>
      </c>
      <c r="E84" s="1086">
        <f>+'EXHIBIT D'!G77</f>
        <v>23425463</v>
      </c>
      <c r="F84" s="1086">
        <f>D84-E84</f>
        <v>0</v>
      </c>
      <c r="G84" s="82"/>
      <c r="H84" s="82"/>
    </row>
    <row r="85" spans="1:8" ht="20.100000000000001" customHeight="1">
      <c r="A85" s="92"/>
      <c r="B85" s="92"/>
      <c r="C85" s="642" t="s">
        <v>147</v>
      </c>
      <c r="D85" s="641">
        <f>VLOOKUP($D$7,VLOOKUP!$A$157:$B$185,2)</f>
        <v>322941</v>
      </c>
      <c r="E85" s="1086">
        <f>'EXHIBIT D'!G79</f>
        <v>322941</v>
      </c>
      <c r="F85" s="1086">
        <f>D85-E85</f>
        <v>0</v>
      </c>
      <c r="G85" s="82"/>
      <c r="H85" s="82"/>
    </row>
    <row r="86" spans="1:8" ht="20.100000000000001" customHeight="1">
      <c r="A86" s="92"/>
      <c r="B86" s="92"/>
      <c r="C86" s="642" t="s">
        <v>148</v>
      </c>
      <c r="D86" s="641">
        <f>VLOOKUP($D$7,VLOOKUP!$A$7:$E$35,3)</f>
        <v>4601687</v>
      </c>
      <c r="E86" s="1086">
        <f>'EXHIBIT D'!G82</f>
        <v>4601687</v>
      </c>
      <c r="F86" s="1086">
        <f>D86-E86</f>
        <v>0</v>
      </c>
      <c r="G86" s="82"/>
      <c r="H86" s="82"/>
    </row>
    <row r="87" spans="1:8" ht="20.100000000000001" customHeight="1" thickBot="1">
      <c r="A87" s="91"/>
      <c r="B87" s="91"/>
      <c r="C87" s="137" t="s">
        <v>679</v>
      </c>
      <c r="D87" s="641">
        <f>VLOOKUP($D$7,VLOOKUP!$A$192:$B$220,2)</f>
        <v>1575608</v>
      </c>
      <c r="E87" s="1087">
        <f>'EXHIBIT D'!G78</f>
        <v>1575608</v>
      </c>
      <c r="F87" s="1086">
        <f>D87-E87</f>
        <v>0</v>
      </c>
      <c r="G87" s="82"/>
      <c r="H87" s="82"/>
    </row>
    <row r="88" spans="1:8" ht="20.100000000000001" customHeight="1" thickBot="1">
      <c r="A88" s="91"/>
      <c r="B88" s="91"/>
      <c r="C88" s="138" t="s">
        <v>149</v>
      </c>
      <c r="D88" s="139">
        <f>SUM(D84:D87)</f>
        <v>29925699</v>
      </c>
      <c r="E88" s="139">
        <f>SUM(E84:E87)</f>
        <v>29925699</v>
      </c>
      <c r="F88" s="139">
        <f>SUM(F84:F87)</f>
        <v>0</v>
      </c>
      <c r="G88" s="82"/>
      <c r="H88" s="82"/>
    </row>
    <row r="89" spans="1:8">
      <c r="A89" s="91"/>
      <c r="B89" s="91"/>
      <c r="C89" s="140"/>
      <c r="D89" s="140"/>
      <c r="E89" s="140"/>
      <c r="F89" s="82"/>
      <c r="G89" s="82"/>
      <c r="H89" s="82"/>
    </row>
    <row r="90" spans="1:8" ht="20.100000000000001" customHeight="1">
      <c r="A90" s="91"/>
      <c r="B90" s="91"/>
      <c r="C90" s="140"/>
      <c r="D90" s="140"/>
      <c r="E90" s="140"/>
      <c r="F90" s="82"/>
      <c r="G90" s="82"/>
      <c r="H90" s="82"/>
    </row>
    <row r="91" spans="1:8" ht="20.100000000000001" customHeight="1">
      <c r="A91" s="91" t="s">
        <v>150</v>
      </c>
      <c r="B91" s="91"/>
      <c r="C91" s="91" t="s">
        <v>151</v>
      </c>
      <c r="D91" s="82"/>
      <c r="E91" s="82"/>
      <c r="F91" s="82"/>
      <c r="G91" s="82"/>
      <c r="H91" s="82"/>
    </row>
    <row r="92" spans="1:8" ht="20.100000000000001" customHeight="1">
      <c r="A92" s="92"/>
      <c r="B92" s="92"/>
      <c r="C92" s="91"/>
      <c r="D92" s="82"/>
      <c r="E92" s="82"/>
      <c r="F92" s="82"/>
      <c r="G92" s="82"/>
      <c r="H92" s="82"/>
    </row>
    <row r="93" spans="1:8" ht="20.100000000000001" customHeight="1">
      <c r="A93" s="92"/>
      <c r="B93" s="92"/>
      <c r="C93" s="643" t="str">
        <f>IF(+'EXHIBIT E'!B21=+'EXHIBIT D'!G194,"Equal","Not Equal")</f>
        <v>Equal</v>
      </c>
      <c r="D93" s="82" t="s">
        <v>152</v>
      </c>
      <c r="E93" s="82"/>
      <c r="F93" s="82"/>
      <c r="G93" s="87"/>
      <c r="H93" s="82"/>
    </row>
    <row r="94" spans="1:8" ht="20.100000000000001" customHeight="1">
      <c r="A94" s="92"/>
      <c r="B94" s="92"/>
      <c r="C94" s="643" t="str">
        <f>IF(+'EXHIBIT E'!C21=+'EXHIBIT D'!G228,"Equal","Not Equal")</f>
        <v>Equal</v>
      </c>
      <c r="D94" s="82" t="s">
        <v>153</v>
      </c>
      <c r="E94" s="141"/>
      <c r="F94" s="82"/>
      <c r="G94" s="87"/>
      <c r="H94" s="82"/>
    </row>
    <row r="95" spans="1:8" ht="20.100000000000001" customHeight="1">
      <c r="C95" s="643" t="str">
        <f>IF(+'EXHIBIT E'!D21=+'EXHIBIT D'!G246,"Equal","Not Equal")</f>
        <v>Equal</v>
      </c>
      <c r="D95" s="82" t="s">
        <v>154</v>
      </c>
      <c r="E95" s="141"/>
      <c r="F95" s="82"/>
      <c r="G95" s="82"/>
      <c r="H95" s="82"/>
    </row>
    <row r="96" spans="1:8" ht="20.100000000000001" customHeight="1">
      <c r="A96" s="91"/>
      <c r="B96" s="91"/>
      <c r="C96" s="643" t="str">
        <f>IF(+'EXHIBIT E'!E21=+'EXHIBIT D'!G248,"Equal","Not Equal")</f>
        <v>Equal</v>
      </c>
      <c r="D96" s="142" t="s">
        <v>47</v>
      </c>
      <c r="E96" s="141"/>
      <c r="F96" s="82"/>
      <c r="G96" s="87"/>
      <c r="H96" s="82"/>
    </row>
    <row r="97" spans="1:8" ht="20.100000000000001" customHeight="1">
      <c r="A97" s="92"/>
      <c r="B97" s="92"/>
      <c r="E97" s="82"/>
      <c r="F97" s="82"/>
      <c r="G97" s="118"/>
      <c r="H97" s="82"/>
    </row>
    <row r="98" spans="1:8" ht="20.100000000000001" customHeight="1">
      <c r="A98" s="92"/>
      <c r="B98" s="92"/>
      <c r="E98" s="82"/>
      <c r="F98" s="82"/>
      <c r="G98" s="82"/>
      <c r="H98" s="82"/>
    </row>
    <row r="99" spans="1:8" ht="42" customHeight="1">
      <c r="A99" s="143" t="s">
        <v>155</v>
      </c>
      <c r="B99" s="144"/>
      <c r="C99" s="875" t="s">
        <v>764</v>
      </c>
      <c r="D99" s="875"/>
      <c r="E99" s="875"/>
      <c r="F99" s="875"/>
      <c r="G99" s="799"/>
      <c r="H99" s="799"/>
    </row>
    <row r="100" spans="1:8" ht="20.100000000000001" customHeight="1">
      <c r="A100" s="143"/>
      <c r="B100" s="144"/>
      <c r="C100" s="799"/>
      <c r="D100" s="799"/>
      <c r="E100" s="799"/>
      <c r="F100" s="799"/>
      <c r="G100" s="82"/>
      <c r="H100" s="82"/>
    </row>
    <row r="101" spans="1:8" ht="20.100000000000001" customHeight="1">
      <c r="C101" s="644">
        <f>+'EXHIBIT A'!E40</f>
        <v>2184655</v>
      </c>
      <c r="D101" s="786" t="s">
        <v>727</v>
      </c>
      <c r="E101" s="786"/>
      <c r="F101" s="786"/>
      <c r="G101" s="82"/>
      <c r="H101" s="82"/>
    </row>
    <row r="102" spans="1:8" ht="20.100000000000001" customHeight="1">
      <c r="A102" s="89"/>
      <c r="B102" s="89"/>
      <c r="C102" s="644">
        <f>'EXHIBIT D'!G266-'EXHIBIT D'!G252-'EXHIBIT D'!G264</f>
        <v>2184655</v>
      </c>
      <c r="D102" s="788" t="s">
        <v>728</v>
      </c>
      <c r="E102" s="788"/>
      <c r="F102" s="788"/>
      <c r="G102" s="82"/>
      <c r="H102" s="82"/>
    </row>
    <row r="103" spans="1:8" ht="66.599999999999994" customHeight="1">
      <c r="A103" s="145"/>
      <c r="B103" s="145"/>
      <c r="C103" s="645">
        <f>C101-C102</f>
        <v>0</v>
      </c>
      <c r="D103" s="876" t="s">
        <v>686</v>
      </c>
      <c r="E103" s="876"/>
      <c r="F103" s="876"/>
      <c r="G103" s="876"/>
      <c r="H103" s="82"/>
    </row>
    <row r="104" spans="1:8" ht="20.100000000000001" customHeight="1">
      <c r="C104" s="146"/>
      <c r="E104" s="82"/>
      <c r="F104" s="82"/>
      <c r="G104" s="82"/>
      <c r="H104" s="82"/>
    </row>
    <row r="105" spans="1:8" ht="20.100000000000001" customHeight="1">
      <c r="C105" s="146"/>
      <c r="D105" s="82"/>
      <c r="E105" s="82"/>
      <c r="F105" s="82"/>
      <c r="G105" s="82"/>
      <c r="H105" s="82"/>
    </row>
    <row r="106" spans="1:8" ht="63" customHeight="1">
      <c r="A106" s="147" t="s">
        <v>156</v>
      </c>
      <c r="B106" s="89"/>
      <c r="C106" s="869" t="s">
        <v>690</v>
      </c>
      <c r="D106" s="869"/>
      <c r="E106" s="869"/>
      <c r="F106" s="869"/>
      <c r="G106" s="869"/>
      <c r="H106" s="787"/>
    </row>
    <row r="107" spans="1:8" ht="20.100000000000001" customHeight="1">
      <c r="A107" s="145"/>
      <c r="B107" s="145"/>
    </row>
    <row r="108" spans="1:8" ht="24.75" customHeight="1">
      <c r="A108" s="145"/>
      <c r="B108" s="145"/>
      <c r="C108" s="148">
        <f>'EXHIBIT A'!E14</f>
        <v>0</v>
      </c>
      <c r="D108" s="11" t="s">
        <v>729</v>
      </c>
    </row>
    <row r="109" spans="1:8" ht="26.25" customHeight="1">
      <c r="A109" s="145"/>
      <c r="B109" s="145"/>
      <c r="C109" s="646">
        <f>'EXHIBIT A'!E36</f>
        <v>100000</v>
      </c>
      <c r="D109" s="11" t="s">
        <v>730</v>
      </c>
    </row>
    <row r="110" spans="1:8" ht="26.1" customHeight="1">
      <c r="A110" s="145"/>
      <c r="B110" s="145"/>
      <c r="C110" s="647">
        <f>C108-C109</f>
        <v>-100000</v>
      </c>
      <c r="D110" s="83" t="s">
        <v>157</v>
      </c>
      <c r="E110" s="83"/>
      <c r="F110" s="83"/>
      <c r="G110" s="83"/>
    </row>
    <row r="111" spans="1:8" ht="20.100000000000001" customHeight="1">
      <c r="A111" s="145"/>
      <c r="B111" s="145"/>
      <c r="C111" s="148"/>
    </row>
    <row r="112" spans="1:8" ht="26.1" customHeight="1">
      <c r="A112" s="145"/>
      <c r="B112" s="145"/>
      <c r="C112" s="645">
        <f>'EXHIBIT D'!G186</f>
        <v>100000</v>
      </c>
      <c r="D112" s="142" t="s">
        <v>158</v>
      </c>
      <c r="E112" s="86"/>
      <c r="F112" s="86"/>
    </row>
    <row r="113" spans="1:8" ht="20.100000000000001" customHeight="1"/>
    <row r="114" spans="1:8" ht="38.450000000000003" customHeight="1">
      <c r="C114" s="1089">
        <f>C110+C112</f>
        <v>0</v>
      </c>
      <c r="D114" s="876" t="s">
        <v>687</v>
      </c>
      <c r="E114" s="876"/>
      <c r="F114" s="876"/>
      <c r="G114" s="876"/>
    </row>
    <row r="115" spans="1:8" ht="20.100000000000001" customHeight="1">
      <c r="C115" s="148"/>
      <c r="D115" s="10"/>
    </row>
    <row r="116" spans="1:8" ht="20.100000000000001" customHeight="1">
      <c r="A116" s="22"/>
      <c r="B116" s="22"/>
      <c r="C116" s="22"/>
    </row>
    <row r="117" spans="1:8" ht="39" customHeight="1">
      <c r="A117" s="149" t="s">
        <v>159</v>
      </c>
      <c r="B117" s="22"/>
      <c r="C117" s="869" t="s">
        <v>160</v>
      </c>
      <c r="D117" s="869"/>
      <c r="E117" s="869"/>
      <c r="F117" s="869"/>
      <c r="G117" s="869"/>
      <c r="H117" s="787"/>
    </row>
    <row r="118" spans="1:8" ht="20.100000000000001" customHeight="1"/>
    <row r="119" spans="1:8" ht="20.100000000000001" customHeight="1">
      <c r="C119" s="150">
        <f>IF('EXHIBIT G'!D117=0,"No Credit Hours or Not Applicable",('EXHIBIT G'!D117/'EXHIBIT C'!F10))</f>
        <v>91.789909236518952</v>
      </c>
      <c r="D119" s="11" t="s">
        <v>78</v>
      </c>
    </row>
    <row r="120" spans="1:8" ht="20.100000000000001" customHeight="1">
      <c r="C120" s="151"/>
    </row>
    <row r="121" spans="1:8" ht="20.100000000000001" customHeight="1">
      <c r="C121" s="152" t="str">
        <f>IF('EXHIBIT G'!D118=0,"No Credit Hours or Not Applicable",('EXHIBIT G'!D118/'EXHIBIT C'!D19))</f>
        <v>No Credit Hours or Not Applicable</v>
      </c>
      <c r="D121" s="11" t="s">
        <v>161</v>
      </c>
      <c r="F121" s="22"/>
      <c r="G121" s="22"/>
      <c r="H121" s="22"/>
    </row>
    <row r="122" spans="1:8" ht="20.100000000000001" customHeight="1">
      <c r="C122" s="153"/>
      <c r="F122" s="22"/>
      <c r="G122" s="22"/>
      <c r="H122" s="22"/>
    </row>
    <row r="123" spans="1:8" ht="20.100000000000001" customHeight="1">
      <c r="C123" s="801"/>
      <c r="D123" s="802"/>
      <c r="E123" s="802"/>
    </row>
    <row r="124" spans="1:8" ht="20.100000000000001" customHeight="1">
      <c r="A124" s="22" t="s">
        <v>162</v>
      </c>
      <c r="B124" s="22"/>
      <c r="C124" s="22" t="s">
        <v>163</v>
      </c>
    </row>
    <row r="125" spans="1:8" ht="20.100000000000001" customHeight="1"/>
    <row r="126" spans="1:8" ht="42.6" customHeight="1">
      <c r="C126" s="1088" t="str">
        <f>IF(+'EXHIBIT G'!D117='EXHIBIT C'!H10,"Equal","Not Equal")</f>
        <v>Equal</v>
      </c>
      <c r="D126" s="877" t="s">
        <v>688</v>
      </c>
      <c r="E126" s="877"/>
      <c r="F126" s="877"/>
      <c r="G126" s="877"/>
    </row>
    <row r="127" spans="1:8" ht="20.100000000000001" customHeight="1">
      <c r="C127" s="151"/>
      <c r="D127" s="84"/>
      <c r="E127" s="84"/>
      <c r="F127" s="84"/>
      <c r="G127" s="84"/>
    </row>
    <row r="128" spans="1:8" ht="20.100000000000001" customHeight="1"/>
    <row r="129" spans="1:8" ht="58.35" customHeight="1">
      <c r="C129" s="1088" t="str">
        <f>IF(+'EXHIBIT G'!D118='EXHIBIT C'!F19,"Equal","Not Equal")</f>
        <v>Equal</v>
      </c>
      <c r="D129" s="877" t="s">
        <v>689</v>
      </c>
      <c r="E129" s="877"/>
      <c r="F129" s="877"/>
      <c r="G129" s="877"/>
    </row>
    <row r="130" spans="1:8" ht="20.100000000000001" customHeight="1">
      <c r="C130" s="151"/>
      <c r="D130" s="84"/>
      <c r="E130" s="84"/>
      <c r="F130" s="84"/>
      <c r="G130" s="84"/>
    </row>
    <row r="131" spans="1:8" ht="20.100000000000001" customHeight="1">
      <c r="C131" s="151"/>
      <c r="D131" s="800"/>
      <c r="E131" s="800"/>
      <c r="F131" s="800"/>
      <c r="G131" s="800"/>
    </row>
    <row r="132" spans="1:8" ht="20.100000000000001" customHeight="1">
      <c r="C132" s="10"/>
      <c r="D132" s="800"/>
      <c r="E132" s="800"/>
      <c r="F132" s="800"/>
      <c r="G132" s="800"/>
    </row>
    <row r="133" spans="1:8" ht="62.1" customHeight="1">
      <c r="A133" s="149" t="s">
        <v>164</v>
      </c>
      <c r="B133" s="22"/>
      <c r="C133" s="869" t="s">
        <v>713</v>
      </c>
      <c r="D133" s="869"/>
      <c r="E133" s="869"/>
      <c r="F133" s="869"/>
      <c r="G133" s="869"/>
      <c r="H133" s="787"/>
    </row>
    <row r="134" spans="1:8" ht="20.100000000000001" customHeight="1"/>
    <row r="135" spans="1:8" ht="20.100000000000001" customHeight="1">
      <c r="C135" s="1088" t="str">
        <f>IF(+'EXHIBIT G'!F112='EXHIBIT G'!F128,"Equal","Not Equal")</f>
        <v>Equal</v>
      </c>
      <c r="D135" s="786" t="s">
        <v>165</v>
      </c>
      <c r="E135" s="786"/>
      <c r="F135" s="786"/>
    </row>
    <row r="136" spans="1:8" ht="20.100000000000001" customHeight="1" thickBot="1">
      <c r="C136" s="10"/>
    </row>
    <row r="137" spans="1:8" ht="24.6" customHeight="1" thickBot="1">
      <c r="C137" s="795" t="s">
        <v>694</v>
      </c>
      <c r="D137" s="796"/>
      <c r="E137" s="796"/>
      <c r="F137" s="796"/>
      <c r="G137" s="797"/>
      <c r="H137" s="22"/>
    </row>
    <row r="138" spans="1:8" ht="199.5" customHeight="1" thickBot="1">
      <c r="C138" s="1051"/>
      <c r="D138" s="1052"/>
      <c r="E138" s="1052"/>
      <c r="F138" s="1052"/>
      <c r="G138" s="1053"/>
      <c r="H138" s="154"/>
    </row>
    <row r="139" spans="1:8" ht="20.100000000000001" customHeight="1"/>
    <row r="140" spans="1:8" ht="20.100000000000001" customHeight="1"/>
    <row r="141" spans="1:8" ht="20.100000000000001" customHeight="1"/>
    <row r="142" spans="1:8" ht="20.100000000000001" customHeight="1"/>
    <row r="143" spans="1:8" ht="20.100000000000001" customHeight="1"/>
    <row r="144" spans="1:8" ht="20.100000000000001" customHeight="1"/>
    <row r="145" ht="20.100000000000001" customHeight="1"/>
    <row r="146" ht="20.100000000000001" customHeight="1"/>
    <row r="147" ht="20.100000000000001" customHeight="1"/>
    <row r="148" ht="20.100000000000001" customHeight="1"/>
    <row r="149" ht="20.100000000000001" customHeight="1"/>
    <row r="150" ht="20.100000000000001" customHeight="1"/>
    <row r="151" ht="20.100000000000001" customHeight="1"/>
    <row r="152" ht="20.100000000000001" customHeight="1"/>
    <row r="153" ht="20.100000000000001" customHeight="1"/>
    <row r="154" ht="20.100000000000001" customHeight="1"/>
    <row r="155" ht="20.100000000000001" customHeight="1"/>
    <row r="156" ht="20.100000000000001" customHeight="1"/>
    <row r="157" ht="20.100000000000001" customHeight="1"/>
    <row r="158" ht="20.100000000000001" customHeight="1"/>
    <row r="159" ht="20.100000000000001" customHeight="1"/>
    <row r="160" ht="20.100000000000001" customHeight="1"/>
    <row r="161" ht="20.100000000000001" customHeight="1"/>
    <row r="162" ht="20.100000000000001" customHeight="1"/>
    <row r="163" ht="20.100000000000001" customHeight="1"/>
    <row r="164" ht="20.100000000000001" customHeight="1"/>
    <row r="165" ht="20.100000000000001" customHeight="1"/>
    <row r="166" ht="20.100000000000001" customHeight="1"/>
    <row r="167" ht="20.100000000000001" customHeight="1"/>
    <row r="168" ht="20.100000000000001" customHeight="1"/>
    <row r="169" ht="20.100000000000001" customHeight="1"/>
    <row r="170" ht="20.100000000000001" customHeight="1"/>
    <row r="171" ht="20.100000000000001" customHeight="1"/>
    <row r="172" ht="20.100000000000001" customHeight="1"/>
    <row r="173" ht="20.100000000000001" customHeight="1"/>
    <row r="174" ht="20.100000000000001" customHeight="1"/>
    <row r="175" ht="20.100000000000001" customHeight="1"/>
    <row r="176" ht="20.100000000000001" customHeight="1"/>
    <row r="177" ht="20.100000000000001" customHeight="1"/>
    <row r="178" ht="20.100000000000001" customHeight="1"/>
    <row r="179" ht="20.100000000000001" customHeight="1"/>
    <row r="180" ht="20.100000000000001" customHeight="1"/>
    <row r="181" ht="20.100000000000001" customHeight="1"/>
    <row r="182" ht="20.100000000000001" customHeight="1"/>
    <row r="183" ht="20.100000000000001" customHeight="1"/>
    <row r="184" ht="20.100000000000001" customHeight="1"/>
    <row r="185" ht="20.100000000000001" customHeight="1"/>
    <row r="186" ht="20.100000000000001" customHeight="1"/>
    <row r="187" ht="20.100000000000001" customHeight="1"/>
    <row r="188" ht="20.100000000000001" customHeight="1"/>
    <row r="189" ht="20.100000000000001" customHeight="1"/>
    <row r="190" ht="20.100000000000001" customHeight="1"/>
    <row r="191" ht="20.100000000000001" customHeight="1"/>
    <row r="192" ht="20.100000000000001" customHeight="1"/>
    <row r="193" ht="20.100000000000001" customHeight="1"/>
    <row r="194" ht="20.100000000000001" customHeight="1"/>
    <row r="195" ht="20.100000000000001" customHeight="1"/>
    <row r="196" ht="20.100000000000001" customHeight="1"/>
    <row r="197" ht="20.100000000000001" customHeight="1"/>
    <row r="198" ht="20.100000000000001" customHeight="1"/>
    <row r="199" ht="20.100000000000001" customHeight="1"/>
    <row r="200" ht="20.100000000000001" customHeight="1"/>
    <row r="201" ht="20.100000000000001" customHeight="1"/>
    <row r="202" ht="20.100000000000001" customHeight="1"/>
    <row r="203" ht="20.100000000000001" customHeight="1"/>
    <row r="204" ht="20.100000000000001" customHeight="1"/>
    <row r="205" ht="20.100000000000001" customHeight="1"/>
    <row r="206" ht="20.100000000000001" customHeight="1"/>
    <row r="207" ht="20.100000000000001" customHeight="1"/>
    <row r="208" ht="20.100000000000001" customHeight="1"/>
    <row r="209" ht="20.100000000000001" customHeight="1"/>
    <row r="210" ht="20.100000000000001" customHeight="1"/>
    <row r="211" ht="20.100000000000001" customHeight="1"/>
    <row r="212" ht="20.100000000000001" customHeight="1"/>
    <row r="213" ht="20.100000000000001" customHeight="1"/>
    <row r="214" ht="20.100000000000001" customHeight="1"/>
    <row r="215" ht="20.100000000000001" customHeight="1"/>
    <row r="216" ht="20.100000000000001" customHeight="1"/>
    <row r="217" ht="20.100000000000001" customHeight="1"/>
    <row r="218" ht="20.100000000000001" customHeight="1"/>
    <row r="219" ht="20.100000000000001" customHeight="1"/>
    <row r="220" ht="20.100000000000001" customHeight="1"/>
    <row r="221" ht="20.100000000000001" customHeight="1"/>
    <row r="222" ht="20.100000000000001" customHeight="1"/>
    <row r="223" ht="20.100000000000001" customHeight="1"/>
    <row r="224" ht="20.100000000000001" customHeight="1"/>
    <row r="225" ht="20.100000000000001" customHeight="1"/>
    <row r="226" ht="20.100000000000001" customHeight="1"/>
    <row r="227" ht="20.100000000000001" customHeight="1"/>
    <row r="228" ht="20.100000000000001" customHeight="1"/>
    <row r="229" ht="20.100000000000001" customHeight="1"/>
    <row r="230" ht="20.100000000000001" customHeight="1"/>
    <row r="231" ht="20.100000000000001" customHeight="1"/>
    <row r="232" ht="20.100000000000001" customHeight="1"/>
    <row r="233" ht="20.100000000000001" customHeight="1"/>
    <row r="234" ht="20.100000000000001" customHeight="1"/>
    <row r="235" ht="20.100000000000001" customHeight="1"/>
    <row r="236" ht="20.100000000000001" customHeight="1"/>
    <row r="237" ht="20.100000000000001" customHeight="1"/>
    <row r="238" ht="20.100000000000001" customHeight="1"/>
    <row r="239" ht="20.100000000000001" customHeight="1"/>
    <row r="240" ht="20.100000000000001" customHeight="1"/>
    <row r="241" ht="20.100000000000001" customHeight="1"/>
    <row r="242" ht="20.100000000000001" customHeight="1"/>
    <row r="243" ht="20.100000000000001" customHeight="1"/>
    <row r="244" ht="20.100000000000001" customHeight="1"/>
    <row r="245" ht="20.100000000000001" customHeight="1"/>
    <row r="246" ht="20.100000000000001" customHeight="1"/>
    <row r="247" ht="20.100000000000001" customHeight="1"/>
    <row r="248" ht="20.100000000000001" customHeight="1"/>
    <row r="249" ht="20.100000000000001" customHeight="1"/>
    <row r="250" ht="20.100000000000001" customHeight="1"/>
    <row r="251" ht="20.100000000000001" customHeight="1"/>
    <row r="252" ht="20.100000000000001" customHeight="1"/>
    <row r="253" ht="20.100000000000001" customHeight="1"/>
    <row r="254" ht="20.100000000000001" customHeight="1"/>
    <row r="255" ht="20.100000000000001" customHeight="1"/>
    <row r="256" ht="20.100000000000001" customHeight="1"/>
    <row r="257" ht="20.100000000000001" customHeight="1"/>
    <row r="258" ht="20.100000000000001" customHeight="1"/>
    <row r="259" ht="20.100000000000001" customHeight="1"/>
    <row r="260" ht="20.100000000000001" customHeight="1"/>
    <row r="261" ht="20.100000000000001" customHeight="1"/>
    <row r="262" ht="20.100000000000001" customHeight="1"/>
    <row r="263" ht="20.100000000000001" customHeight="1"/>
    <row r="264" ht="20.100000000000001" customHeight="1"/>
    <row r="265" ht="20.100000000000001" customHeight="1"/>
    <row r="266" ht="20.100000000000001" customHeight="1"/>
    <row r="267" ht="20.100000000000001" customHeight="1"/>
    <row r="268" ht="20.100000000000001" customHeight="1"/>
    <row r="269" ht="20.100000000000001" customHeight="1"/>
    <row r="270" ht="20.100000000000001" customHeight="1"/>
    <row r="271" ht="20.100000000000001" customHeight="1"/>
    <row r="272" ht="20.100000000000001" customHeight="1"/>
    <row r="273" ht="20.100000000000001" customHeight="1"/>
    <row r="274" ht="20.100000000000001" customHeight="1"/>
    <row r="275" ht="20.100000000000001" customHeight="1"/>
    <row r="276" ht="20.100000000000001" customHeight="1"/>
    <row r="277" ht="20.100000000000001" customHeight="1"/>
    <row r="278" ht="20.100000000000001" customHeight="1"/>
    <row r="279" ht="20.100000000000001" customHeight="1"/>
    <row r="280" ht="20.100000000000001" customHeight="1"/>
    <row r="281" ht="20.100000000000001" customHeight="1"/>
    <row r="282" ht="20.100000000000001" customHeight="1"/>
    <row r="283" ht="20.100000000000001" customHeight="1"/>
    <row r="284" ht="20.100000000000001" customHeight="1"/>
    <row r="285" ht="20.100000000000001" customHeight="1"/>
    <row r="286" ht="20.100000000000001" customHeight="1"/>
    <row r="287" ht="20.100000000000001" customHeight="1"/>
    <row r="288" ht="20.100000000000001" customHeight="1"/>
    <row r="289" ht="20.100000000000001" customHeight="1"/>
    <row r="290" ht="20.100000000000001" customHeight="1"/>
    <row r="291" ht="20.100000000000001" customHeight="1"/>
    <row r="292" ht="20.100000000000001" customHeight="1"/>
    <row r="293" ht="20.100000000000001" customHeight="1"/>
    <row r="294" ht="20.100000000000001" customHeight="1"/>
    <row r="295" ht="20.100000000000001" customHeight="1"/>
    <row r="296" ht="20.100000000000001" customHeight="1"/>
    <row r="297" ht="20.100000000000001" customHeight="1"/>
    <row r="298" ht="20.100000000000001" customHeight="1"/>
    <row r="299" ht="20.100000000000001" customHeight="1"/>
    <row r="300" ht="20.100000000000001" customHeight="1"/>
    <row r="301" ht="20.100000000000001" customHeight="1"/>
    <row r="302" ht="20.100000000000001" customHeight="1"/>
    <row r="303" ht="20.100000000000001" customHeight="1"/>
    <row r="304" ht="20.100000000000001" customHeight="1"/>
    <row r="305" ht="20.100000000000001" customHeight="1"/>
    <row r="306" ht="20.100000000000001" customHeight="1"/>
    <row r="307" ht="20.100000000000001" customHeight="1"/>
    <row r="308" ht="20.100000000000001" customHeight="1"/>
    <row r="309" ht="20.100000000000001" customHeight="1"/>
    <row r="310" ht="20.100000000000001" customHeight="1"/>
    <row r="311" ht="20.100000000000001" customHeight="1"/>
    <row r="312" ht="20.100000000000001" customHeight="1"/>
    <row r="313" ht="20.100000000000001" customHeight="1"/>
    <row r="314" ht="20.100000000000001" customHeight="1"/>
    <row r="315" ht="20.100000000000001" customHeight="1"/>
    <row r="316" ht="20.100000000000001" customHeight="1"/>
    <row r="317" ht="20.100000000000001" customHeight="1"/>
    <row r="318" ht="20.100000000000001" customHeight="1"/>
    <row r="319" ht="20.100000000000001" customHeight="1"/>
    <row r="320" ht="20.100000000000001" customHeight="1"/>
    <row r="321" ht="20.100000000000001" customHeight="1"/>
    <row r="322" ht="20.100000000000001" customHeight="1"/>
    <row r="323" ht="20.100000000000001" customHeight="1"/>
    <row r="324" ht="20.100000000000001" customHeight="1"/>
    <row r="325" ht="20.100000000000001" customHeight="1"/>
    <row r="326" ht="20.100000000000001" customHeight="1"/>
    <row r="327" ht="20.100000000000001" customHeight="1"/>
    <row r="328" ht="20.100000000000001" customHeight="1"/>
    <row r="329" ht="20.100000000000001" customHeight="1"/>
    <row r="330" ht="20.100000000000001" customHeight="1"/>
    <row r="331" ht="20.100000000000001" customHeight="1"/>
    <row r="332" ht="20.100000000000001" customHeight="1"/>
    <row r="333" ht="20.100000000000001" customHeight="1"/>
    <row r="334" ht="20.100000000000001" customHeight="1"/>
    <row r="335" ht="20.100000000000001" customHeight="1"/>
    <row r="336" ht="20.100000000000001" customHeight="1"/>
    <row r="337" ht="20.100000000000001" customHeight="1"/>
    <row r="338" ht="20.100000000000001" customHeight="1"/>
    <row r="339" ht="20.100000000000001" customHeight="1"/>
    <row r="340" ht="20.100000000000001" customHeight="1"/>
    <row r="341" ht="20.100000000000001" customHeight="1"/>
    <row r="342" ht="20.100000000000001" customHeight="1"/>
    <row r="343" ht="20.100000000000001" customHeight="1"/>
    <row r="344" ht="20.100000000000001" customHeight="1"/>
    <row r="345" ht="20.100000000000001" customHeight="1"/>
    <row r="346" ht="20.100000000000001" customHeight="1"/>
    <row r="347" ht="20.100000000000001" customHeight="1"/>
    <row r="348" ht="20.100000000000001" customHeight="1"/>
    <row r="349" ht="20.100000000000001" customHeight="1"/>
    <row r="350" ht="20.100000000000001" customHeight="1"/>
    <row r="351" ht="20.100000000000001" customHeight="1"/>
    <row r="352" ht="20.100000000000001" customHeight="1"/>
    <row r="353" ht="20.100000000000001" customHeight="1"/>
    <row r="354" ht="20.100000000000001" customHeight="1"/>
    <row r="355" ht="20.100000000000001" customHeight="1"/>
    <row r="356" ht="20.100000000000001" customHeight="1"/>
    <row r="357" ht="20.100000000000001" customHeight="1"/>
    <row r="358" ht="20.100000000000001" customHeight="1"/>
    <row r="359" ht="20.100000000000001" customHeight="1"/>
    <row r="360" ht="20.100000000000001" customHeight="1"/>
    <row r="361" ht="20.100000000000001" customHeight="1"/>
    <row r="362" ht="20.100000000000001" customHeight="1"/>
    <row r="363" ht="20.100000000000001" customHeight="1"/>
    <row r="364" ht="20.100000000000001" customHeight="1"/>
    <row r="365" ht="20.100000000000001" customHeight="1"/>
    <row r="366" ht="20.100000000000001" customHeight="1"/>
    <row r="367" ht="20.100000000000001" customHeight="1"/>
    <row r="368" ht="20.100000000000001" customHeight="1"/>
    <row r="369" ht="20.100000000000001" customHeight="1"/>
    <row r="370" ht="20.100000000000001" customHeight="1"/>
    <row r="371" ht="20.100000000000001" customHeight="1"/>
    <row r="372" ht="20.100000000000001" customHeight="1"/>
    <row r="373" ht="20.100000000000001" customHeight="1"/>
    <row r="374" ht="20.100000000000001" customHeight="1"/>
    <row r="375" ht="20.100000000000001" customHeight="1"/>
    <row r="376" ht="20.100000000000001" customHeight="1"/>
    <row r="377" ht="20.100000000000001" customHeight="1"/>
    <row r="378" ht="20.100000000000001" customHeight="1"/>
    <row r="379" ht="20.100000000000001" customHeight="1"/>
    <row r="380" ht="20.100000000000001" customHeight="1"/>
    <row r="381" ht="20.100000000000001" customHeight="1"/>
    <row r="382" ht="20.100000000000001" customHeight="1"/>
    <row r="383" ht="20.100000000000001" customHeight="1"/>
    <row r="384" ht="20.100000000000001" customHeight="1"/>
    <row r="385" ht="20.100000000000001" customHeight="1"/>
    <row r="386" ht="20.100000000000001" customHeight="1"/>
    <row r="387" ht="20.100000000000001" customHeight="1"/>
    <row r="388" ht="20.100000000000001" customHeight="1"/>
    <row r="389" ht="20.100000000000001" customHeight="1"/>
    <row r="390" ht="20.100000000000001" customHeight="1"/>
  </sheetData>
  <sheetProtection algorithmName="SHA-512" hashValue="yAO61/Jqf8ePgB0ZJqBOEg3JNh26STIpbjCQosA+v2GmkGqOPB+BKlaJVs57SMz86K3vt7ZIyovUUuFvjF2w5g==" saltValue="Szg8TJ6cKLVL5jv1Hc21hg==" spinCount="100000" sheet="1" objects="1" scenarios="1"/>
  <customSheetViews>
    <customSheetView guid="{8CA1AA3C-D3A6-493D-93EE-74DE1406A5FE}" scale="87" colorId="22" showGridLines="0" showRuler="0" topLeftCell="A95">
      <selection activeCell="B102" sqref="B102"/>
      <rowBreaks count="1" manualBreakCount="1">
        <brk id="70" max="5" man="1"/>
      </rowBreaks>
      <colBreaks count="1" manualBreakCount="1">
        <brk id="16" min="1" max="39" man="1"/>
      </colBreaks>
      <pageMargins left="0.7" right="0.7" top="0.75" bottom="0.75" header="0.3" footer="0.3"/>
      <pageSetup scale="65" orientation="portrait"/>
      <headerFooter alignWithMargins="0">
        <oddFooter>&amp;L&amp;Z&amp;F&amp;R&amp;D</oddFooter>
      </headerFooter>
    </customSheetView>
  </customSheetViews>
  <phoneticPr fontId="0" type="noConversion"/>
  <conditionalFormatting sqref="C34">
    <cfRule type="containsText" dxfId="8" priority="2" operator="containsText" text="Not">
      <formula>NOT(ISERROR(SEARCH("Not",C34)))</formula>
    </cfRule>
  </conditionalFormatting>
  <conditionalFormatting sqref="C74:C75 C77:C78">
    <cfRule type="containsText" dxfId="7" priority="1" operator="containsText" text="Not">
      <formula>NOT(ISERROR(SEARCH("Not",C74)))</formula>
    </cfRule>
  </conditionalFormatting>
  <conditionalFormatting sqref="C93:C96">
    <cfRule type="containsText" dxfId="6" priority="3" operator="containsText" text="Not">
      <formula>NOT(ISERROR(SEARCH("Not",C93)))</formula>
    </cfRule>
  </conditionalFormatting>
  <conditionalFormatting sqref="C114:C115">
    <cfRule type="cellIs" dxfId="5" priority="15" operator="lessThan">
      <formula>0</formula>
    </cfRule>
    <cfRule type="cellIs" dxfId="4" priority="16" operator="greaterThan">
      <formula>0</formula>
    </cfRule>
  </conditionalFormatting>
  <conditionalFormatting sqref="C126">
    <cfRule type="containsText" dxfId="3" priority="4" operator="containsText" text="Not">
      <formula>NOT(ISERROR(SEARCH("Not",C126)))</formula>
    </cfRule>
  </conditionalFormatting>
  <conditionalFormatting sqref="C135">
    <cfRule type="containsText" dxfId="2" priority="5" operator="containsText" text="Not Equal">
      <formula>NOT(ISERROR(SEARCH("Not Equal",C135)))</formula>
    </cfRule>
  </conditionalFormatting>
  <dataValidations count="1">
    <dataValidation allowBlank="1" showInputMessage="1" showErrorMessage="1" promptTitle="Select" sqref="E7:F7" xr:uid="{00000000-0002-0000-0300-000000000000}"/>
  </dataValidations>
  <pageMargins left="0.75" right="0.75" top="1" bottom="1" header="0.5" footer="0.5"/>
  <pageSetup scale="34" orientation="portrait" r:id="rId1"/>
  <headerFooter alignWithMargins="0">
    <oddFooter>&amp;L&amp;Z&amp;F&amp;R&amp;D</oddFooter>
  </headerFooter>
  <rowBreaks count="2" manualBreakCount="2">
    <brk id="54" max="8" man="1"/>
    <brk id="90" max="8" man="1"/>
  </rowBreaks>
  <colBreaks count="1" manualBreakCount="1">
    <brk id="16" min="1" max="39" man="1"/>
  </colBreaks>
  <ignoredErrors>
    <ignoredError sqref="A71 A105:A106 A20:A21 A133:A134 A117:A121 A128:A129 A123:A126 A101:A103 A12:A18 A7:A8 A81:A99 A32:A37 A10" numberStoredAsText="1"/>
    <ignoredError sqref="E84 C17 F59:F65 G59:G65 D59:D64 F44:F50 G44:G50 D44:D50 D84 F84:F86 D65 E86 D86" evalError="1"/>
  </ignoredErrors>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promptTitle="Select" xr:uid="{00000000-0002-0000-0300-000001000000}">
          <x14:formula1>
            <xm:f>VLOOKUP!$A$6:$A$34</xm:f>
          </x14:formula1>
          <xm:sqref>D7</xm:sqref>
        </x14:dataValidation>
      </x14:dataValidations>
    </ex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
    <tabColor theme="3" tint="0.79998168889431442"/>
  </sheetPr>
  <dimension ref="B1:J91"/>
  <sheetViews>
    <sheetView showGridLines="0" tabSelected="1" topLeftCell="A4" zoomScale="70" zoomScaleNormal="70" zoomScaleSheetLayoutView="90" zoomScalePageLayoutView="70" workbookViewId="0">
      <selection activeCell="B8" sqref="B8"/>
    </sheetView>
  </sheetViews>
  <sheetFormatPr defaultColWidth="9.140625" defaultRowHeight="21"/>
  <cols>
    <col min="1" max="1" width="9.140625" style="11"/>
    <col min="2" max="2" width="21.28515625" style="11" customWidth="1"/>
    <col min="3" max="3" width="75.140625" style="11" customWidth="1"/>
    <col min="4" max="4" width="40.28515625" style="11" customWidth="1"/>
    <col min="5" max="5" width="24" style="11" customWidth="1"/>
    <col min="6" max="6" width="3" style="11" customWidth="1"/>
    <col min="7" max="9" width="9.140625" style="11"/>
    <col min="10" max="10" width="16.7109375" style="11" customWidth="1"/>
    <col min="11" max="16384" width="9.140625" style="11"/>
  </cols>
  <sheetData>
    <row r="1" spans="2:7" ht="26.25">
      <c r="B1" s="878" t="s">
        <v>166</v>
      </c>
      <c r="C1" s="878"/>
      <c r="D1" s="878"/>
      <c r="E1" s="878"/>
      <c r="F1" s="274"/>
      <c r="G1" s="274"/>
    </row>
    <row r="2" spans="2:7" ht="26.25">
      <c r="B2" s="878" t="s">
        <v>11</v>
      </c>
      <c r="C2" s="878"/>
      <c r="D2" s="878"/>
      <c r="E2" s="878"/>
      <c r="F2" s="476"/>
      <c r="G2" s="476"/>
    </row>
    <row r="3" spans="2:7" ht="26.25">
      <c r="B3" s="878" t="s">
        <v>167</v>
      </c>
      <c r="C3" s="878"/>
      <c r="D3" s="878"/>
      <c r="E3" s="878"/>
      <c r="F3" s="476"/>
      <c r="G3" s="476"/>
    </row>
    <row r="4" spans="2:7" ht="26.25">
      <c r="B4" s="878" t="s">
        <v>168</v>
      </c>
      <c r="C4" s="878"/>
      <c r="D4" s="878"/>
      <c r="E4" s="878"/>
      <c r="F4" s="476"/>
      <c r="G4" s="476"/>
    </row>
    <row r="5" spans="2:7" ht="26.25">
      <c r="B5" s="878" t="s">
        <v>732</v>
      </c>
      <c r="C5" s="878"/>
      <c r="D5" s="878"/>
      <c r="E5" s="878"/>
      <c r="F5" s="476"/>
      <c r="G5" s="476"/>
    </row>
    <row r="6" spans="2:7" ht="25.35" customHeight="1">
      <c r="B6" s="476"/>
      <c r="C6" s="476"/>
      <c r="D6" s="476"/>
      <c r="E6" s="476"/>
      <c r="F6" s="476"/>
      <c r="G6" s="476"/>
    </row>
    <row r="7" spans="2:7" ht="25.35" customHeight="1">
      <c r="B7" s="274"/>
      <c r="C7" s="476"/>
      <c r="D7" s="274"/>
      <c r="E7" s="274"/>
      <c r="F7" s="274"/>
      <c r="G7" s="274"/>
    </row>
    <row r="8" spans="2:7" ht="25.35" customHeight="1">
      <c r="B8" s="326" t="s">
        <v>169</v>
      </c>
      <c r="C8" s="803" t="str">
        <f>'CHECK SHEET'!D7</f>
        <v>Gulf Coast State College</v>
      </c>
      <c r="D8" s="803"/>
      <c r="E8" s="803"/>
      <c r="F8" s="273"/>
      <c r="G8" s="273"/>
    </row>
    <row r="9" spans="2:7" ht="25.35" customHeight="1"/>
    <row r="10" spans="2:7" ht="41.45" customHeight="1">
      <c r="E10" s="554" t="s">
        <v>170</v>
      </c>
    </row>
    <row r="11" spans="2:7" ht="25.35" customHeight="1">
      <c r="B11" s="22" t="s">
        <v>733</v>
      </c>
      <c r="D11" s="22"/>
      <c r="E11" s="155"/>
    </row>
    <row r="12" spans="2:7" ht="25.35" customHeight="1">
      <c r="B12" s="22"/>
      <c r="C12" s="22"/>
      <c r="D12" s="22"/>
    </row>
    <row r="13" spans="2:7" ht="25.35" customHeight="1">
      <c r="B13" s="11" t="s">
        <v>734</v>
      </c>
      <c r="C13" s="22"/>
      <c r="D13" s="22"/>
      <c r="E13" s="1094">
        <v>1164655</v>
      </c>
    </row>
    <row r="14" spans="2:7" ht="25.35" customHeight="1">
      <c r="B14" s="11" t="s">
        <v>171</v>
      </c>
      <c r="D14" s="22"/>
      <c r="E14" s="1157">
        <v>0</v>
      </c>
    </row>
    <row r="15" spans="2:7" ht="25.35" customHeight="1">
      <c r="B15" s="22"/>
      <c r="D15" s="22"/>
      <c r="E15" s="156"/>
    </row>
    <row r="16" spans="2:7" ht="25.35" customHeight="1">
      <c r="B16" s="11" t="s">
        <v>735</v>
      </c>
      <c r="C16" s="22"/>
      <c r="D16" s="22"/>
      <c r="E16" s="555">
        <f>+E14+E13</f>
        <v>1164655</v>
      </c>
    </row>
    <row r="17" spans="2:7" ht="25.35" customHeight="1">
      <c r="B17" s="22"/>
      <c r="C17" s="22"/>
      <c r="D17" s="22"/>
      <c r="E17" s="157"/>
    </row>
    <row r="18" spans="2:7" ht="25.35" customHeight="1">
      <c r="B18" s="11" t="s">
        <v>172</v>
      </c>
      <c r="C18" s="22"/>
      <c r="D18" s="22"/>
      <c r="E18" s="167">
        <f>+'EXHIBIT D'!G143-SUM(+'EXHIBIT D'!G133+'EXHIBIT D'!G134)</f>
        <v>42091014</v>
      </c>
      <c r="G18" s="132"/>
    </row>
    <row r="19" spans="2:7" ht="25.35" customHeight="1">
      <c r="B19" s="11" t="s">
        <v>173</v>
      </c>
      <c r="D19" s="22"/>
      <c r="E19" s="555">
        <f>+'EXHIBIT D'!G133+'EXHIBIT D'!G134</f>
        <v>454915</v>
      </c>
    </row>
    <row r="20" spans="2:7" ht="25.35" customHeight="1">
      <c r="B20" s="22"/>
      <c r="D20" s="22"/>
      <c r="E20" s="162"/>
    </row>
    <row r="21" spans="2:7" ht="25.35" customHeight="1">
      <c r="B21" s="11" t="s">
        <v>174</v>
      </c>
      <c r="C21" s="22"/>
      <c r="D21" s="22"/>
      <c r="E21" s="556">
        <f>+E19+E18</f>
        <v>42545929</v>
      </c>
    </row>
    <row r="22" spans="2:7" ht="25.35" customHeight="1">
      <c r="B22" s="22"/>
      <c r="C22" s="22"/>
      <c r="D22" s="22"/>
      <c r="E22" s="162"/>
    </row>
    <row r="23" spans="2:7" ht="25.35" customHeight="1">
      <c r="B23" s="22" t="s">
        <v>175</v>
      </c>
      <c r="C23" s="22"/>
      <c r="D23" s="22"/>
      <c r="E23" s="556">
        <f>+E21+E16</f>
        <v>43710584</v>
      </c>
    </row>
    <row r="24" spans="2:7" ht="25.35" customHeight="1">
      <c r="B24" s="22"/>
      <c r="C24" s="22"/>
      <c r="D24" s="22"/>
      <c r="E24" s="162"/>
    </row>
    <row r="25" spans="2:7" ht="25.35" customHeight="1">
      <c r="B25" s="11" t="s">
        <v>176</v>
      </c>
      <c r="C25" s="22"/>
      <c r="D25" s="22"/>
      <c r="E25" s="168">
        <f>'EXHIBIT D'!G248-SUM(+'EXHIBIT D'!G222+'EXHIBIT D'!G223)</f>
        <v>42545929</v>
      </c>
    </row>
    <row r="26" spans="2:7" ht="25.35" customHeight="1">
      <c r="B26" s="11" t="s">
        <v>177</v>
      </c>
      <c r="D26" s="22"/>
      <c r="E26" s="555">
        <f>'EXHIBIT D'!G222+'EXHIBIT D'!G223</f>
        <v>0</v>
      </c>
    </row>
    <row r="27" spans="2:7" ht="25.35" customHeight="1">
      <c r="B27" s="22"/>
      <c r="D27" s="22"/>
      <c r="E27" s="162"/>
    </row>
    <row r="28" spans="2:7" ht="25.35" customHeight="1">
      <c r="B28" s="22" t="s">
        <v>178</v>
      </c>
      <c r="C28" s="22"/>
      <c r="D28" s="22"/>
      <c r="E28" s="557">
        <f>+E26+E25</f>
        <v>42545929</v>
      </c>
    </row>
    <row r="29" spans="2:7" ht="25.35" customHeight="1">
      <c r="B29" s="22"/>
      <c r="C29" s="22"/>
      <c r="D29" s="22"/>
      <c r="E29" s="158"/>
    </row>
    <row r="30" spans="2:7" ht="25.35" customHeight="1">
      <c r="B30" s="22" t="s">
        <v>736</v>
      </c>
      <c r="C30" s="22"/>
      <c r="D30" s="22"/>
      <c r="E30" s="158"/>
    </row>
    <row r="31" spans="2:7" ht="25.35" customHeight="1">
      <c r="B31" s="22"/>
      <c r="C31" s="22"/>
      <c r="D31" s="22"/>
      <c r="E31" s="158"/>
    </row>
    <row r="32" spans="2:7" ht="25.35" customHeight="1">
      <c r="B32" s="11" t="s">
        <v>179</v>
      </c>
      <c r="C32" s="22"/>
      <c r="D32" s="159">
        <f>+E23-E28</f>
        <v>1164655</v>
      </c>
      <c r="E32" s="158"/>
    </row>
    <row r="33" spans="2:10" ht="25.35" customHeight="1">
      <c r="B33" s="11" t="s">
        <v>180</v>
      </c>
      <c r="C33" s="22"/>
      <c r="D33" s="558">
        <f>+'EXHIBIT D'!G186</f>
        <v>100000</v>
      </c>
      <c r="E33" s="158"/>
    </row>
    <row r="34" spans="2:10" ht="25.35" customHeight="1">
      <c r="B34" s="22"/>
      <c r="D34" s="22"/>
      <c r="E34" s="158"/>
      <c r="J34" s="160"/>
    </row>
    <row r="35" spans="2:10" ht="25.35" customHeight="1">
      <c r="B35" s="11" t="s">
        <v>737</v>
      </c>
      <c r="C35" s="22"/>
      <c r="D35" s="22"/>
      <c r="E35" s="161">
        <f>+D32+D33</f>
        <v>1264655</v>
      </c>
    </row>
    <row r="36" spans="2:10" ht="25.35" customHeight="1">
      <c r="B36" s="11" t="s">
        <v>738</v>
      </c>
      <c r="C36" s="22"/>
      <c r="D36" s="22"/>
      <c r="E36" s="556">
        <f>-'EXHIBIT D'!G264</f>
        <v>100000</v>
      </c>
      <c r="J36" s="42"/>
    </row>
    <row r="37" spans="2:10" ht="25.35" customHeight="1">
      <c r="D37" s="22"/>
      <c r="E37" s="161"/>
    </row>
    <row r="38" spans="2:10" ht="25.35" customHeight="1">
      <c r="B38" s="22" t="s">
        <v>739</v>
      </c>
      <c r="D38" s="22"/>
      <c r="E38" s="555">
        <f>+E35-E36</f>
        <v>1164655</v>
      </c>
    </row>
    <row r="39" spans="2:10" ht="25.35" customHeight="1">
      <c r="B39" s="22"/>
      <c r="C39" s="22"/>
      <c r="D39" s="22"/>
      <c r="E39" s="162"/>
    </row>
    <row r="40" spans="2:10" ht="25.35" customHeight="1">
      <c r="B40" s="11" t="s">
        <v>740</v>
      </c>
      <c r="C40" s="22"/>
      <c r="D40" s="22"/>
      <c r="E40" s="557">
        <f>'EXHIBIT D'!G253+'EXHIBIT D'!G254+'EXHIBIT D'!G255+'EXHIBIT D'!G256+'EXHIBIT D'!G257+'EXHIBIT D'!G258+'EXHIBIT D'!G259+'EXHIBIT D'!G260</f>
        <v>2184655</v>
      </c>
    </row>
    <row r="41" spans="2:10" ht="25.35" customHeight="1">
      <c r="B41" s="11" t="s">
        <v>181</v>
      </c>
      <c r="D41" s="22"/>
      <c r="E41" s="163"/>
    </row>
    <row r="42" spans="2:10" ht="25.35" customHeight="1">
      <c r="D42" s="22"/>
      <c r="E42" s="164"/>
    </row>
    <row r="43" spans="2:10" ht="25.35" customHeight="1">
      <c r="B43" s="22" t="s">
        <v>182</v>
      </c>
      <c r="D43" s="22"/>
      <c r="E43" s="164"/>
    </row>
    <row r="44" spans="2:10" ht="25.35" customHeight="1">
      <c r="B44" s="22" t="s">
        <v>741</v>
      </c>
      <c r="C44" s="22"/>
      <c r="D44" s="22"/>
      <c r="E44" s="559">
        <f>+E40/E23</f>
        <v>4.9980000267212173E-2</v>
      </c>
    </row>
    <row r="45" spans="2:10" ht="25.35" customHeight="1">
      <c r="B45" s="22"/>
      <c r="C45" s="22"/>
      <c r="D45" s="22"/>
      <c r="E45" s="164"/>
    </row>
    <row r="46" spans="2:10" ht="25.35" customHeight="1">
      <c r="B46" s="22" t="s">
        <v>183</v>
      </c>
      <c r="C46" s="22"/>
      <c r="D46" s="22"/>
      <c r="E46" s="164"/>
    </row>
    <row r="47" spans="2:10" ht="25.35" customHeight="1">
      <c r="B47" s="22"/>
      <c r="C47" s="22"/>
      <c r="D47" s="22"/>
      <c r="E47" s="164"/>
    </row>
    <row r="48" spans="2:10" ht="25.35" customHeight="1">
      <c r="B48" s="22"/>
      <c r="C48" s="22"/>
      <c r="D48" s="22"/>
      <c r="E48" s="164"/>
    </row>
    <row r="49" spans="2:5" ht="25.35" customHeight="1">
      <c r="B49" s="22"/>
      <c r="C49" s="22"/>
      <c r="D49" s="22"/>
      <c r="E49" s="164"/>
    </row>
    <row r="50" spans="2:5" ht="25.35" customHeight="1">
      <c r="B50" s="560"/>
      <c r="C50" s="560"/>
      <c r="D50" s="22"/>
      <c r="E50" s="561"/>
    </row>
    <row r="51" spans="2:5" ht="25.35" customHeight="1">
      <c r="B51" s="22" t="s">
        <v>184</v>
      </c>
      <c r="E51" s="165" t="s">
        <v>185</v>
      </c>
    </row>
    <row r="52" spans="2:5" ht="15.75" customHeight="1">
      <c r="C52" s="22"/>
      <c r="E52" s="166"/>
    </row>
    <row r="53" spans="2:5" ht="15.75" customHeight="1">
      <c r="E53" s="166"/>
    </row>
    <row r="54" spans="2:5" ht="15.75" customHeight="1"/>
    <row r="55" spans="2:5" ht="15.75" customHeight="1"/>
    <row r="56" spans="2:5" ht="15.75" customHeight="1"/>
    <row r="57" spans="2:5" ht="15.75" customHeight="1"/>
    <row r="58" spans="2:5" ht="15.75" customHeight="1"/>
    <row r="59" spans="2:5" ht="15.75" customHeight="1"/>
    <row r="60" spans="2:5" ht="15.75" customHeight="1"/>
    <row r="61" spans="2:5" ht="15.75" customHeight="1"/>
    <row r="62" spans="2:5" ht="15.75" customHeight="1"/>
    <row r="63" spans="2:5" ht="15.75" customHeight="1"/>
    <row r="64" spans="2:5"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8" customHeight="1"/>
    <row r="87" ht="18" customHeight="1"/>
    <row r="88" ht="18" customHeight="1"/>
    <row r="89" ht="18" customHeight="1"/>
    <row r="90" ht="18" customHeight="1"/>
    <row r="91" ht="18" customHeight="1"/>
  </sheetData>
  <sheetProtection algorithmName="SHA-512" hashValue="kc88ym2KQJNYBCwrZ25AymwjAkGo86SsYFJ+i/IBKDzWlgGBMsEw48RiwR3V4LQn07Tj5+h3CJY4B8oTr4LBbg==" saltValue="fUy6UVvBc8CAVHlsV+BseQ==" spinCount="100000" sheet="1" objects="1" scenarios="1"/>
  <protectedRanges>
    <protectedRange sqref="J34" name="Range1_1"/>
    <protectedRange sqref="E13:E14" name="Range1_2"/>
  </protectedRanges>
  <customSheetViews>
    <customSheetView guid="{8CA1AA3C-D3A6-493D-93EE-74DE1406A5FE}" showGridLines="0" showRuler="0" topLeftCell="A13">
      <selection activeCell="F26" sqref="F26"/>
      <pageMargins left="0.7" right="0.7" top="0.75" bottom="0.75" header="0.3" footer="0.3"/>
      <printOptions horizontalCentered="1"/>
      <pageSetup scale="70" orientation="portrait"/>
      <headerFooter alignWithMargins="0">
        <oddFooter>&amp;L&amp;Z&amp;F&amp;R&amp;D</oddFooter>
      </headerFooter>
    </customSheetView>
  </customSheetViews>
  <phoneticPr fontId="0" type="noConversion"/>
  <printOptions horizontalCentered="1"/>
  <pageMargins left="0.2" right="0.2" top="0.25" bottom="0.25" header="0.3" footer="0.3"/>
  <pageSetup scale="55" orientation="portrait" r:id="rId1"/>
  <headerFooter alignWithMargins="0">
    <oddFooter>&amp;L&amp;Z&amp;F&amp;R&amp;D</oddFooter>
  </headerFooter>
  <ignoredErrors>
    <ignoredError sqref="E44 E37:E38 E22:E23 E35:E36 D32 E20:E21 E18" evalError="1"/>
  </ignoredErrors>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2">
    <tabColor theme="3" tint="0.79998168889431442"/>
  </sheetPr>
  <dimension ref="A1:R88"/>
  <sheetViews>
    <sheetView showGridLines="0" topLeftCell="A13" zoomScale="50" zoomScaleNormal="50" zoomScalePageLayoutView="50" workbookViewId="0">
      <selection activeCell="F25" sqref="F25"/>
    </sheetView>
  </sheetViews>
  <sheetFormatPr defaultColWidth="9.140625" defaultRowHeight="12.75"/>
  <cols>
    <col min="1" max="1" width="98.28515625" style="172" customWidth="1"/>
    <col min="2" max="2" width="18" style="172" customWidth="1"/>
    <col min="3" max="4" width="16.42578125" style="172" customWidth="1"/>
    <col min="5" max="6" width="22.42578125" style="172" customWidth="1"/>
    <col min="7" max="7" width="21.28515625" style="172" customWidth="1"/>
    <col min="8" max="8" width="20.28515625" style="172" bestFit="1" customWidth="1"/>
    <col min="9" max="9" width="20.28515625" style="172" customWidth="1"/>
    <col min="10" max="10" width="2" style="172" customWidth="1"/>
    <col min="11" max="11" width="21" style="172" bestFit="1" customWidth="1"/>
    <col min="12" max="12" width="19.140625" style="172" customWidth="1"/>
    <col min="13" max="13" width="5.7109375" style="172" customWidth="1"/>
    <col min="14" max="16384" width="9.140625" style="172"/>
  </cols>
  <sheetData>
    <row r="1" spans="1:18" s="274" customFormat="1" ht="23.1" customHeight="1">
      <c r="I1" s="324" t="s">
        <v>186</v>
      </c>
      <c r="L1" s="324"/>
      <c r="M1" s="324"/>
      <c r="N1" s="324"/>
      <c r="O1" s="324"/>
      <c r="P1" s="324"/>
      <c r="Q1" s="324"/>
      <c r="R1" s="324"/>
    </row>
    <row r="2" spans="1:18" s="274" customFormat="1" ht="20.100000000000001" customHeight="1"/>
    <row r="3" spans="1:18" s="274" customFormat="1" ht="20.100000000000001" customHeight="1">
      <c r="A3" s="878" t="s">
        <v>11</v>
      </c>
      <c r="B3" s="878"/>
      <c r="C3" s="878"/>
      <c r="D3" s="878"/>
      <c r="E3" s="878"/>
      <c r="F3" s="878"/>
      <c r="G3" s="878"/>
      <c r="H3" s="878"/>
      <c r="I3" s="476"/>
      <c r="J3" s="273"/>
      <c r="K3" s="273"/>
    </row>
    <row r="4" spans="1:18" s="274" customFormat="1" ht="20.100000000000001" customHeight="1">
      <c r="A4" s="878" t="s">
        <v>167</v>
      </c>
      <c r="B4" s="878"/>
      <c r="C4" s="878"/>
      <c r="D4" s="878"/>
      <c r="E4" s="878"/>
      <c r="F4" s="878"/>
      <c r="G4" s="878"/>
      <c r="H4" s="878"/>
      <c r="I4" s="476"/>
    </row>
    <row r="5" spans="1:18" s="274" customFormat="1" ht="24" customHeight="1">
      <c r="A5" s="878" t="s">
        <v>742</v>
      </c>
      <c r="B5" s="878"/>
      <c r="C5" s="878"/>
      <c r="D5" s="878"/>
      <c r="E5" s="878"/>
      <c r="F5" s="878"/>
      <c r="G5" s="878"/>
      <c r="H5" s="878"/>
      <c r="I5" s="476"/>
    </row>
    <row r="6" spans="1:18" s="274" customFormat="1" ht="24" customHeight="1">
      <c r="A6" s="878" t="s">
        <v>187</v>
      </c>
      <c r="B6" s="878"/>
      <c r="C6" s="878"/>
      <c r="D6" s="878"/>
      <c r="E6" s="878"/>
      <c r="F6" s="878"/>
      <c r="G6" s="878"/>
      <c r="H6" s="878"/>
      <c r="I6" s="476"/>
    </row>
    <row r="7" spans="1:18" s="274" customFormat="1" ht="20.100000000000001" customHeight="1">
      <c r="A7" s="878"/>
      <c r="B7" s="878"/>
      <c r="C7" s="878"/>
      <c r="D7" s="878"/>
      <c r="E7" s="878"/>
      <c r="F7" s="878"/>
      <c r="G7" s="878"/>
      <c r="H7" s="878"/>
      <c r="I7" s="476"/>
    </row>
    <row r="8" spans="1:18" s="274" customFormat="1" ht="25.35" customHeight="1" thickBot="1">
      <c r="A8" s="878"/>
      <c r="B8" s="880"/>
      <c r="C8" s="878" t="s">
        <v>169</v>
      </c>
      <c r="D8" s="881" t="str">
        <f>'CHECK SHEET'!D7</f>
        <v>Gulf Coast State College</v>
      </c>
      <c r="E8" s="881"/>
      <c r="F8" s="881"/>
      <c r="G8" s="881"/>
      <c r="H8" s="881"/>
    </row>
    <row r="9" spans="1:18" s="11" customFormat="1" ht="20.100000000000001" customHeight="1"/>
    <row r="10" spans="1:18" s="11" customFormat="1" ht="20.100000000000001" customHeight="1">
      <c r="B10" s="22"/>
      <c r="C10" s="22"/>
      <c r="D10" s="22"/>
      <c r="E10" s="879"/>
      <c r="F10" s="25"/>
      <c r="G10" s="25"/>
    </row>
    <row r="11" spans="1:18" s="11" customFormat="1" ht="20.100000000000001" customHeight="1">
      <c r="B11" s="804" t="s">
        <v>188</v>
      </c>
      <c r="C11" s="804"/>
      <c r="D11" s="22"/>
      <c r="E11" s="22"/>
    </row>
    <row r="12" spans="1:18" s="11" customFormat="1" ht="20.100000000000001" customHeight="1" thickBot="1">
      <c r="B12" s="805" t="s">
        <v>189</v>
      </c>
      <c r="C12" s="805"/>
      <c r="D12" s="805"/>
      <c r="E12" s="805"/>
      <c r="J12" s="22"/>
    </row>
    <row r="13" spans="1:18" s="11" customFormat="1" ht="105.75" customHeight="1" thickBot="1">
      <c r="A13" s="327" t="s">
        <v>190</v>
      </c>
      <c r="B13" s="295" t="s">
        <v>191</v>
      </c>
      <c r="C13" s="809" t="s">
        <v>192</v>
      </c>
      <c r="D13" s="295" t="s">
        <v>193</v>
      </c>
      <c r="E13" s="295" t="s">
        <v>194</v>
      </c>
      <c r="F13" s="808" t="s">
        <v>195</v>
      </c>
      <c r="G13" s="295" t="s">
        <v>47</v>
      </c>
      <c r="H13" s="809" t="s">
        <v>196</v>
      </c>
      <c r="J13" s="22"/>
    </row>
    <row r="14" spans="1:18" s="11" customFormat="1" ht="20.100000000000001" customHeight="1">
      <c r="A14" s="22" t="s">
        <v>197</v>
      </c>
      <c r="B14" s="928">
        <v>91.79</v>
      </c>
      <c r="C14" s="928">
        <v>4.37</v>
      </c>
      <c r="D14" s="928">
        <v>4.37</v>
      </c>
      <c r="E14" s="928">
        <v>8.74</v>
      </c>
      <c r="F14" s="928">
        <v>4.37</v>
      </c>
      <c r="G14" s="649">
        <f>SUM(B14:F14)</f>
        <v>113.64000000000001</v>
      </c>
      <c r="H14" s="355">
        <f>G14*30</f>
        <v>3409.2000000000003</v>
      </c>
    </row>
    <row r="15" spans="1:18" s="11" customFormat="1" ht="20.100000000000001" customHeight="1">
      <c r="A15" s="22" t="s">
        <v>198</v>
      </c>
      <c r="B15" s="929">
        <v>72.92</v>
      </c>
      <c r="C15" s="929">
        <v>3.65</v>
      </c>
      <c r="D15" s="929">
        <v>7.29</v>
      </c>
      <c r="E15" s="929">
        <v>7.29</v>
      </c>
      <c r="F15" s="929">
        <v>3.65</v>
      </c>
      <c r="G15" s="649">
        <f>SUM(B15:F15)</f>
        <v>94.800000000000026</v>
      </c>
      <c r="H15" s="328">
        <f>G15*30</f>
        <v>2844.0000000000009</v>
      </c>
    </row>
    <row r="16" spans="1:18" s="11" customFormat="1" ht="20.100000000000001" customHeight="1" thickBot="1">
      <c r="A16" s="22" t="s">
        <v>74</v>
      </c>
      <c r="B16" s="930">
        <v>69.930000000000007</v>
      </c>
      <c r="C16" s="930">
        <v>6.99</v>
      </c>
      <c r="D16" s="931"/>
      <c r="E16" s="930">
        <v>3.5</v>
      </c>
      <c r="F16" s="930">
        <v>3.5</v>
      </c>
      <c r="G16" s="329">
        <f>SUM(B16:F16)</f>
        <v>83.92</v>
      </c>
      <c r="H16" s="650">
        <f>G16*30</f>
        <v>2517.6</v>
      </c>
    </row>
    <row r="17" spans="1:11" s="11" customFormat="1" ht="20.100000000000001" customHeight="1" thickBot="1">
      <c r="A17" s="283"/>
      <c r="B17" s="348"/>
      <c r="C17" s="513"/>
      <c r="D17" s="513"/>
      <c r="E17" s="513"/>
      <c r="F17" s="513"/>
      <c r="G17" s="354"/>
      <c r="H17" s="330"/>
    </row>
    <row r="18" spans="1:11" s="11" customFormat="1" ht="65.099999999999994" customHeight="1" thickBot="1">
      <c r="A18" s="338" t="s">
        <v>190</v>
      </c>
      <c r="B18" s="295" t="s">
        <v>199</v>
      </c>
      <c r="C18" s="357"/>
      <c r="D18" s="357"/>
      <c r="E18" s="357"/>
      <c r="F18" s="357"/>
      <c r="G18" s="353" t="s">
        <v>47</v>
      </c>
      <c r="H18" s="809" t="s">
        <v>200</v>
      </c>
    </row>
    <row r="19" spans="1:11" s="11" customFormat="1" ht="20.100000000000001" customHeight="1">
      <c r="A19" s="22" t="s">
        <v>201</v>
      </c>
      <c r="B19" s="648">
        <v>0</v>
      </c>
      <c r="C19" s="356"/>
      <c r="D19" s="356"/>
      <c r="E19" s="356"/>
      <c r="F19" s="356"/>
      <c r="G19" s="649">
        <f>B19</f>
        <v>0</v>
      </c>
      <c r="H19" s="577">
        <f>G19*3</f>
        <v>0</v>
      </c>
    </row>
    <row r="20" spans="1:11" s="11" customFormat="1" ht="20.100000000000001" customHeight="1" thickBot="1">
      <c r="A20" s="22" t="s">
        <v>202</v>
      </c>
      <c r="B20" s="568">
        <v>0</v>
      </c>
      <c r="C20" s="310"/>
      <c r="D20" s="310"/>
      <c r="E20" s="310"/>
      <c r="F20" s="310"/>
      <c r="G20" s="331">
        <f>B20</f>
        <v>0</v>
      </c>
      <c r="H20" s="543">
        <f>G20*3</f>
        <v>0</v>
      </c>
    </row>
    <row r="21" spans="1:11" s="11" customFormat="1" ht="20.100000000000001" customHeight="1" thickBot="1">
      <c r="A21" s="332"/>
      <c r="B21" s="348"/>
      <c r="C21" s="283"/>
      <c r="D21" s="283"/>
      <c r="E21" s="283"/>
      <c r="F21" s="283"/>
      <c r="G21" s="354"/>
      <c r="H21" s="330"/>
    </row>
    <row r="22" spans="1:11" s="11" customFormat="1" ht="20.100000000000001" customHeight="1">
      <c r="A22" s="22" t="s">
        <v>203</v>
      </c>
      <c r="B22" s="425">
        <v>0</v>
      </c>
      <c r="C22" s="514"/>
      <c r="D22" s="514"/>
      <c r="E22" s="514"/>
      <c r="F22" s="514"/>
      <c r="G22" s="333">
        <f>B22</f>
        <v>0</v>
      </c>
      <c r="H22" s="352">
        <f>G22*2</f>
        <v>0</v>
      </c>
    </row>
    <row r="23" spans="1:11" s="11" customFormat="1" ht="20.100000000000001" customHeight="1" thickBot="1">
      <c r="A23" s="22" t="s">
        <v>204</v>
      </c>
      <c r="B23" s="651">
        <v>0</v>
      </c>
      <c r="C23" s="310"/>
      <c r="D23" s="310"/>
      <c r="E23" s="310"/>
      <c r="F23" s="310"/>
      <c r="G23" s="652">
        <f>B23</f>
        <v>0</v>
      </c>
      <c r="H23" s="650">
        <f>G23*2</f>
        <v>0</v>
      </c>
      <c r="J23" s="334"/>
      <c r="K23" s="334"/>
    </row>
    <row r="24" spans="1:11" s="11" customFormat="1" ht="25.35" customHeight="1">
      <c r="B24" s="334"/>
      <c r="C24" s="22"/>
      <c r="D24" s="22"/>
      <c r="E24" s="22"/>
      <c r="F24" s="22"/>
      <c r="G24" s="334"/>
      <c r="H24" s="334"/>
      <c r="I24" s="334"/>
      <c r="J24" s="334"/>
      <c r="K24" s="334"/>
    </row>
    <row r="25" spans="1:11" s="11" customFormat="1" ht="13.5" customHeight="1">
      <c r="A25" s="22"/>
      <c r="B25" s="334"/>
      <c r="C25" s="334"/>
      <c r="D25" s="334"/>
      <c r="E25" s="334"/>
      <c r="F25" s="334"/>
      <c r="G25" s="334"/>
      <c r="H25" s="334"/>
      <c r="I25" s="334"/>
      <c r="J25" s="334"/>
      <c r="K25" s="334"/>
    </row>
    <row r="26" spans="1:11" s="11" customFormat="1" ht="20.100000000000001" customHeight="1">
      <c r="B26" s="22" t="s">
        <v>205</v>
      </c>
      <c r="C26" s="22"/>
      <c r="D26" s="22"/>
      <c r="E26" s="22"/>
      <c r="F26" s="334"/>
      <c r="G26" s="334"/>
      <c r="H26" s="334"/>
      <c r="I26" s="334"/>
      <c r="J26" s="334"/>
      <c r="K26" s="334"/>
    </row>
    <row r="27" spans="1:11" s="11" customFormat="1" ht="20.100000000000001" customHeight="1" thickBot="1">
      <c r="A27" s="22"/>
      <c r="B27" s="22" t="s">
        <v>189</v>
      </c>
      <c r="C27" s="22"/>
      <c r="D27" s="22"/>
      <c r="E27" s="22"/>
      <c r="F27" s="334"/>
      <c r="G27" s="334"/>
      <c r="H27" s="334"/>
      <c r="I27" s="334"/>
    </row>
    <row r="28" spans="1:11" s="11" customFormat="1" ht="108" customHeight="1" thickBot="1">
      <c r="A28" s="327" t="s">
        <v>190</v>
      </c>
      <c r="B28" s="276" t="s">
        <v>191</v>
      </c>
      <c r="C28" s="295" t="s">
        <v>206</v>
      </c>
      <c r="D28" s="295" t="s">
        <v>192</v>
      </c>
      <c r="E28" s="295" t="s">
        <v>193</v>
      </c>
      <c r="F28" s="295" t="s">
        <v>194</v>
      </c>
      <c r="G28" s="808" t="s">
        <v>195</v>
      </c>
      <c r="H28" s="295" t="s">
        <v>47</v>
      </c>
      <c r="I28" s="809" t="s">
        <v>196</v>
      </c>
      <c r="J28" s="22"/>
      <c r="K28" s="22"/>
    </row>
    <row r="29" spans="1:11" s="11" customFormat="1" ht="20.100000000000001" customHeight="1">
      <c r="A29" s="22" t="str">
        <f t="shared" ref="A29:B31" si="0">A14</f>
        <v>UPPER LEVEL - BACCALAUREATE</v>
      </c>
      <c r="B29" s="335">
        <f t="shared" si="0"/>
        <v>91.79</v>
      </c>
      <c r="C29" s="928">
        <v>436.86</v>
      </c>
      <c r="D29" s="928">
        <v>26.21</v>
      </c>
      <c r="E29" s="515">
        <f>D14</f>
        <v>4.37</v>
      </c>
      <c r="F29" s="928">
        <v>34.950000000000003</v>
      </c>
      <c r="G29" s="928">
        <v>26.21</v>
      </c>
      <c r="H29" s="336">
        <f>SUM(B29:G29)</f>
        <v>620.3900000000001</v>
      </c>
      <c r="I29" s="349">
        <f>H29*30</f>
        <v>18611.700000000004</v>
      </c>
    </row>
    <row r="30" spans="1:11" s="11" customFormat="1" ht="20.100000000000001" customHeight="1">
      <c r="A30" s="22" t="str">
        <f t="shared" si="0"/>
        <v>LOWER LEVEL - CREDIT (A &amp; P, PSV, DEVELOPMENTAL EDUCATION AND EPI)</v>
      </c>
      <c r="B30" s="653">
        <f t="shared" si="0"/>
        <v>72.92</v>
      </c>
      <c r="C30" s="932">
        <v>221.42</v>
      </c>
      <c r="D30" s="932">
        <v>14.72</v>
      </c>
      <c r="E30" s="654">
        <f>D15</f>
        <v>7.29</v>
      </c>
      <c r="F30" s="932">
        <v>24.69</v>
      </c>
      <c r="G30" s="932">
        <v>14.72</v>
      </c>
      <c r="H30" s="649">
        <f>SUM(B30:G30)</f>
        <v>355.76000000000005</v>
      </c>
      <c r="I30" s="328">
        <f>H30*30</f>
        <v>10672.800000000001</v>
      </c>
    </row>
    <row r="31" spans="1:11" s="11" customFormat="1" ht="20.100000000000001" customHeight="1">
      <c r="A31" s="22" t="str">
        <f t="shared" si="0"/>
        <v>CAREER CERTIFICATE AND APPLIED TECHNOLOGY DIPLOMA</v>
      </c>
      <c r="B31" s="1106">
        <f t="shared" si="0"/>
        <v>69.930000000000007</v>
      </c>
      <c r="C31" s="929">
        <v>209.79</v>
      </c>
      <c r="D31" s="929">
        <v>27.97</v>
      </c>
      <c r="E31" s="1107"/>
      <c r="F31" s="929">
        <v>13.99</v>
      </c>
      <c r="G31" s="929">
        <v>13.99</v>
      </c>
      <c r="H31" s="1108">
        <f>SUM(B31:G31)</f>
        <v>335.67000000000007</v>
      </c>
      <c r="I31" s="1108">
        <f>H31*30</f>
        <v>10070.100000000002</v>
      </c>
    </row>
    <row r="32" spans="1:11" s="11" customFormat="1" ht="20.100000000000001" customHeight="1" thickBot="1">
      <c r="A32" s="22" t="s">
        <v>706</v>
      </c>
      <c r="B32" s="1123">
        <v>0</v>
      </c>
      <c r="C32" s="1121">
        <v>0</v>
      </c>
      <c r="D32" s="1121">
        <v>0</v>
      </c>
      <c r="E32" s="1122"/>
      <c r="F32" s="1121">
        <v>0</v>
      </c>
      <c r="G32" s="1121">
        <v>0</v>
      </c>
      <c r="H32" s="1108">
        <f>SUM(B32:G32)</f>
        <v>0</v>
      </c>
      <c r="I32" s="1108">
        <f>H32*30</f>
        <v>0</v>
      </c>
    </row>
    <row r="33" spans="1:11" s="11" customFormat="1" ht="20.100000000000001" customHeight="1" thickBot="1">
      <c r="A33" s="332"/>
      <c r="B33" s="283"/>
      <c r="C33" s="283"/>
      <c r="D33" s="283"/>
      <c r="E33" s="283"/>
      <c r="F33" s="283"/>
      <c r="G33" s="283"/>
      <c r="H33" s="283"/>
      <c r="I33" s="337"/>
    </row>
    <row r="34" spans="1:11" s="11" customFormat="1" ht="65.099999999999994" customHeight="1" thickBot="1">
      <c r="A34" s="338" t="s">
        <v>190</v>
      </c>
      <c r="B34" s="295" t="s">
        <v>199</v>
      </c>
      <c r="C34" s="283"/>
      <c r="D34" s="283"/>
      <c r="E34" s="283"/>
      <c r="F34" s="283"/>
      <c r="G34" s="283"/>
      <c r="H34" s="295" t="s">
        <v>47</v>
      </c>
      <c r="I34" s="809" t="s">
        <v>200</v>
      </c>
    </row>
    <row r="35" spans="1:11" s="11" customFormat="1" ht="20.100000000000001" customHeight="1">
      <c r="A35" s="22" t="str">
        <f>A19</f>
        <v>VOCATIONAL PREPARATORY (PER TERM)</v>
      </c>
      <c r="B35" s="339">
        <f>B19</f>
        <v>0</v>
      </c>
      <c r="C35" s="356"/>
      <c r="D35" s="356"/>
      <c r="E35" s="356"/>
      <c r="F35" s="356"/>
      <c r="G35" s="356"/>
      <c r="H35" s="655">
        <f>B35</f>
        <v>0</v>
      </c>
      <c r="I35" s="350">
        <f>H35*3</f>
        <v>0</v>
      </c>
      <c r="J35" s="334"/>
      <c r="K35" s="334"/>
    </row>
    <row r="36" spans="1:11" s="11" customFormat="1" ht="20.100000000000001" customHeight="1" thickBot="1">
      <c r="A36" s="22" t="str">
        <f>A20</f>
        <v>ADULT GENERAL EDUCATION AND SECONDARY (PER TERM)</v>
      </c>
      <c r="B36" s="656">
        <f>B20</f>
        <v>0</v>
      </c>
      <c r="C36" s="310"/>
      <c r="D36" s="310"/>
      <c r="E36" s="310"/>
      <c r="F36" s="310"/>
      <c r="G36" s="310"/>
      <c r="H36" s="340">
        <f>B36</f>
        <v>0</v>
      </c>
      <c r="I36" s="657">
        <f>H36*3</f>
        <v>0</v>
      </c>
    </row>
    <row r="37" spans="1:11" s="11" customFormat="1" ht="20.100000000000001" customHeight="1" thickBot="1">
      <c r="A37" s="332"/>
      <c r="B37" s="426"/>
      <c r="C37" s="283"/>
      <c r="D37" s="283"/>
      <c r="E37" s="283"/>
      <c r="F37" s="283"/>
      <c r="G37" s="283"/>
      <c r="H37" s="426"/>
      <c r="I37" s="427"/>
    </row>
    <row r="38" spans="1:11" s="11" customFormat="1" ht="20.100000000000001" customHeight="1">
      <c r="A38" s="22" t="str">
        <f>A22</f>
        <v>VOCATIONAL PREPARATORY (PER HALF YEAR)</v>
      </c>
      <c r="B38" s="339">
        <f>B22</f>
        <v>0</v>
      </c>
      <c r="C38" s="514"/>
      <c r="D38" s="514"/>
      <c r="E38" s="514"/>
      <c r="F38" s="514"/>
      <c r="G38" s="514"/>
      <c r="H38" s="336">
        <f>B38</f>
        <v>0</v>
      </c>
      <c r="I38" s="349">
        <f>H38*2</f>
        <v>0</v>
      </c>
    </row>
    <row r="39" spans="1:11" s="11" customFormat="1" ht="20.100000000000001" customHeight="1" thickBot="1">
      <c r="A39" s="22" t="str">
        <f>A23</f>
        <v>ADULT GENERAL EDUCATION AND SECONDARY (PER HALF YEAR)</v>
      </c>
      <c r="B39" s="656">
        <f>B23</f>
        <v>0</v>
      </c>
      <c r="C39" s="310"/>
      <c r="D39" s="310"/>
      <c r="E39" s="310"/>
      <c r="F39" s="310"/>
      <c r="G39" s="310"/>
      <c r="H39" s="658">
        <f>B39</f>
        <v>0</v>
      </c>
      <c r="I39" s="351">
        <f>H39*2</f>
        <v>0</v>
      </c>
    </row>
    <row r="40" spans="1:11" s="11" customFormat="1" ht="20.100000000000001" customHeight="1">
      <c r="A40" s="22"/>
      <c r="B40" s="341"/>
    </row>
    <row r="41" spans="1:11" ht="26.25" customHeight="1">
      <c r="A41" s="173" t="s">
        <v>705</v>
      </c>
      <c r="B41" s="882"/>
      <c r="C41" s="882"/>
      <c r="D41" s="882"/>
      <c r="E41" s="882"/>
      <c r="F41" s="882"/>
      <c r="G41" s="882"/>
      <c r="H41" s="882"/>
      <c r="I41" s="882"/>
      <c r="J41" s="169"/>
    </row>
    <row r="42" spans="1:11" ht="20.25" customHeight="1">
      <c r="A42" s="11" t="s">
        <v>743</v>
      </c>
      <c r="B42" s="171"/>
      <c r="C42" s="171"/>
      <c r="D42" s="171"/>
      <c r="E42" s="171"/>
      <c r="F42" s="171"/>
      <c r="G42" s="171"/>
      <c r="H42" s="171"/>
      <c r="I42" s="171"/>
    </row>
    <row r="43" spans="1:11" ht="20.25" customHeight="1">
      <c r="A43" s="11" t="s">
        <v>707</v>
      </c>
      <c r="B43" s="171"/>
      <c r="C43" s="171"/>
      <c r="D43" s="171"/>
      <c r="E43" s="171"/>
      <c r="F43" s="171"/>
      <c r="G43" s="171"/>
      <c r="H43" s="171"/>
      <c r="I43" s="171"/>
    </row>
    <row r="44" spans="1:11" ht="20.25" customHeight="1">
      <c r="A44" s="11" t="s">
        <v>711</v>
      </c>
      <c r="B44" s="171"/>
      <c r="C44" s="171"/>
      <c r="D44" s="171"/>
      <c r="E44" s="171"/>
      <c r="F44" s="171"/>
      <c r="G44" s="171"/>
      <c r="H44" s="171"/>
      <c r="I44" s="171"/>
    </row>
    <row r="45" spans="1:11" ht="20.25" customHeight="1">
      <c r="A45" s="11" t="s">
        <v>708</v>
      </c>
      <c r="B45" s="171"/>
      <c r="C45" s="171"/>
      <c r="D45" s="171"/>
      <c r="E45" s="171"/>
      <c r="F45" s="171"/>
      <c r="G45" s="171"/>
      <c r="H45" s="171"/>
      <c r="I45" s="171"/>
    </row>
    <row r="46" spans="1:11" ht="20.25" customHeight="1">
      <c r="A46" s="171"/>
      <c r="B46" s="171"/>
      <c r="C46" s="171"/>
      <c r="D46" s="171"/>
      <c r="E46" s="171"/>
      <c r="F46" s="171"/>
      <c r="G46" s="171"/>
      <c r="H46" s="171"/>
      <c r="I46" s="171"/>
    </row>
    <row r="47" spans="1:11" ht="20.25" customHeight="1">
      <c r="A47" s="171"/>
      <c r="B47" s="171"/>
      <c r="C47" s="171"/>
      <c r="D47" s="171"/>
      <c r="E47" s="171"/>
      <c r="F47" s="171"/>
      <c r="G47" s="171"/>
      <c r="H47" s="171"/>
      <c r="I47" s="171"/>
    </row>
    <row r="48" spans="1:11" ht="20.25" customHeight="1">
      <c r="A48" s="171"/>
      <c r="B48" s="171"/>
      <c r="C48" s="171"/>
      <c r="D48" s="171"/>
      <c r="E48" s="171"/>
      <c r="F48" s="171"/>
      <c r="G48" s="171"/>
      <c r="H48" s="171"/>
      <c r="I48" s="171"/>
    </row>
    <row r="49" spans="1:9" ht="20.25" customHeight="1">
      <c r="A49" s="171"/>
      <c r="B49" s="171"/>
      <c r="C49" s="171"/>
      <c r="D49" s="171"/>
      <c r="E49" s="171"/>
      <c r="F49" s="171"/>
      <c r="G49" s="171"/>
      <c r="H49" s="171"/>
      <c r="I49" s="171"/>
    </row>
    <row r="50" spans="1:9" ht="20.25" customHeight="1">
      <c r="A50" s="171"/>
      <c r="B50" s="171"/>
      <c r="C50" s="171"/>
      <c r="D50" s="171"/>
      <c r="E50" s="171"/>
      <c r="F50" s="171"/>
      <c r="G50" s="171"/>
      <c r="H50" s="171"/>
      <c r="I50" s="171"/>
    </row>
    <row r="51" spans="1:9" ht="20.25" customHeight="1">
      <c r="A51" s="171"/>
      <c r="B51" s="171"/>
      <c r="C51" s="171"/>
      <c r="D51" s="171"/>
      <c r="E51" s="171"/>
      <c r="F51" s="171"/>
      <c r="G51" s="171"/>
      <c r="H51" s="171"/>
      <c r="I51" s="171"/>
    </row>
    <row r="52" spans="1:9" ht="20.25" customHeight="1">
      <c r="A52" s="171"/>
      <c r="B52" s="171"/>
      <c r="C52" s="171"/>
      <c r="D52" s="171"/>
      <c r="E52" s="171"/>
      <c r="F52" s="171"/>
      <c r="G52" s="171"/>
      <c r="H52" s="171"/>
      <c r="I52" s="171"/>
    </row>
    <row r="53" spans="1:9" ht="20.25" customHeight="1">
      <c r="A53" s="171"/>
      <c r="B53" s="171"/>
      <c r="C53" s="171"/>
      <c r="D53" s="171"/>
      <c r="E53" s="171"/>
      <c r="F53" s="171"/>
      <c r="G53" s="171"/>
      <c r="H53" s="171"/>
      <c r="I53" s="171"/>
    </row>
    <row r="54" spans="1:9" ht="20.25" customHeight="1">
      <c r="A54" s="171"/>
      <c r="B54" s="171"/>
      <c r="C54" s="171"/>
      <c r="D54" s="171"/>
      <c r="E54" s="171"/>
      <c r="F54" s="171"/>
      <c r="G54" s="171"/>
      <c r="H54" s="171"/>
      <c r="I54" s="171"/>
    </row>
    <row r="55" spans="1:9" ht="20.25" customHeight="1">
      <c r="B55" s="171"/>
      <c r="C55" s="171"/>
      <c r="D55" s="171"/>
      <c r="E55" s="171"/>
      <c r="F55" s="171"/>
      <c r="G55" s="171"/>
      <c r="H55" s="171"/>
      <c r="I55" s="171"/>
    </row>
    <row r="56" spans="1:9" ht="20.25" customHeight="1"/>
    <row r="57" spans="1:9" ht="20.25" customHeight="1"/>
    <row r="58" spans="1:9" ht="20.25" customHeight="1"/>
    <row r="59" spans="1:9" ht="20.25" customHeight="1"/>
    <row r="60" spans="1:9" ht="20.25" customHeight="1"/>
    <row r="61" spans="1:9" ht="20.25" customHeight="1"/>
    <row r="62" spans="1:9" ht="20.25" customHeight="1"/>
    <row r="63" spans="1:9" ht="20.25" customHeight="1"/>
    <row r="64" spans="1:9" ht="20.25" customHeight="1"/>
    <row r="65" ht="20.25" customHeight="1"/>
    <row r="66" ht="20.25" customHeight="1"/>
    <row r="67" ht="20.25" customHeight="1"/>
    <row r="68" ht="20.25" customHeight="1"/>
    <row r="69" ht="20.25" customHeight="1"/>
    <row r="70" ht="20.25" customHeight="1"/>
    <row r="71" ht="20.25" customHeight="1"/>
    <row r="72" ht="20.25" customHeight="1"/>
    <row r="73" ht="20.25" customHeight="1"/>
    <row r="74" ht="20.25" customHeight="1"/>
    <row r="75" ht="20.25" customHeight="1"/>
    <row r="76" ht="20.25" customHeight="1"/>
    <row r="77" ht="20.25" customHeight="1"/>
    <row r="78" ht="20.25" customHeight="1"/>
    <row r="79" ht="20.25" customHeight="1"/>
    <row r="80" ht="20.25" customHeight="1"/>
    <row r="81" ht="20.25" customHeight="1"/>
    <row r="82" ht="20.25" customHeight="1"/>
    <row r="83" ht="20.25" customHeight="1"/>
    <row r="84" ht="20.25" customHeight="1"/>
    <row r="85" ht="20.25" customHeight="1"/>
    <row r="86" ht="20.25" customHeight="1"/>
    <row r="87" ht="20.25" customHeight="1"/>
    <row r="88" ht="20.25" customHeight="1"/>
  </sheetData>
  <sheetProtection algorithmName="SHA-512" hashValue="Al0Znp7Xwq42W/7NZ1M/jZNmvxUUazEQZCD6ZwrtbCp8soc/G1a8p0rxrPQji5J2hJrAmHcmeoaidwGt2sKsCg==" saltValue="jocKRJg9Ibnh6NBZSqqLqg==" spinCount="100000" sheet="1" objects="1" scenarios="1"/>
  <customSheetViews>
    <customSheetView guid="{8CA1AA3C-D3A6-493D-93EE-74DE1406A5FE}" showGridLines="0" showRuler="0">
      <selection sqref="A1:H1"/>
      <pageMargins left="0.7" right="0.7" top="0.75" bottom="0.75" header="0.3" footer="0.3"/>
      <pageSetup scale="65" orientation="landscape"/>
      <headerFooter alignWithMargins="0">
        <oddFooter>&amp;L&amp;Z&amp;F&amp;R&amp;D</oddFooter>
      </headerFooter>
    </customSheetView>
  </customSheetViews>
  <phoneticPr fontId="0" type="noConversion"/>
  <conditionalFormatting sqref="H32">
    <cfRule type="cellIs" dxfId="1" priority="1" operator="greaterThan">
      <formula>290</formula>
    </cfRule>
  </conditionalFormatting>
  <pageMargins left="0.75" right="0.75" top="1" bottom="1" header="0.5" footer="0.5"/>
  <pageSetup scale="40" orientation="landscape" r:id="rId1"/>
  <headerFooter alignWithMargins="0">
    <oddFooter>&amp;L&amp;Z&amp;F&amp;R&amp;D</oddFooter>
  </headerFooter>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3">
    <tabColor theme="3" tint="0.79998168889431442"/>
  </sheetPr>
  <dimension ref="A1:J148"/>
  <sheetViews>
    <sheetView showGridLines="0" topLeftCell="A51" zoomScale="70" zoomScaleNormal="70" zoomScaleSheetLayoutView="50" zoomScalePageLayoutView="50" workbookViewId="0">
      <selection activeCell="E66" sqref="E66"/>
    </sheetView>
  </sheetViews>
  <sheetFormatPr defaultColWidth="9.140625" defaultRowHeight="21"/>
  <cols>
    <col min="1" max="1" width="43.7109375" style="11" customWidth="1"/>
    <col min="2" max="2" width="81.140625" style="11" customWidth="1"/>
    <col min="3" max="3" width="18.7109375" style="11" customWidth="1"/>
    <col min="4" max="4" width="23.28515625" style="11" customWidth="1"/>
    <col min="5" max="5" width="29" style="11" customWidth="1"/>
    <col min="6" max="6" width="19.7109375" style="11" customWidth="1"/>
    <col min="7" max="8" width="20.42578125" style="11" customWidth="1"/>
    <col min="9" max="9" width="5.140625" style="11" customWidth="1"/>
    <col min="10" max="16384" width="9.140625" style="11"/>
  </cols>
  <sheetData>
    <row r="1" spans="1:9" ht="23.1" customHeight="1">
      <c r="H1" s="170" t="s">
        <v>207</v>
      </c>
    </row>
    <row r="2" spans="1:9" ht="20.100000000000001" customHeight="1">
      <c r="A2" s="884" t="s">
        <v>11</v>
      </c>
      <c r="B2" s="884"/>
      <c r="C2" s="884"/>
      <c r="D2" s="884"/>
      <c r="E2" s="884"/>
      <c r="F2" s="884"/>
      <c r="G2" s="884"/>
      <c r="H2" s="807"/>
      <c r="I2" s="22"/>
    </row>
    <row r="3" spans="1:9" ht="20.100000000000001" customHeight="1">
      <c r="A3" s="884" t="s">
        <v>744</v>
      </c>
      <c r="B3" s="884"/>
      <c r="C3" s="884"/>
      <c r="D3" s="884"/>
      <c r="E3" s="884"/>
      <c r="F3" s="884"/>
      <c r="G3" s="884"/>
      <c r="H3" s="807"/>
    </row>
    <row r="4" spans="1:9" ht="20.100000000000001" customHeight="1">
      <c r="A4" s="320"/>
      <c r="B4" s="320"/>
      <c r="C4" s="320"/>
      <c r="D4" s="320"/>
      <c r="E4" s="320"/>
      <c r="F4" s="320"/>
      <c r="G4" s="320"/>
      <c r="H4" s="275"/>
    </row>
    <row r="5" spans="1:9" ht="27.6" customHeight="1" thickBot="1">
      <c r="A5" s="884" t="s">
        <v>208</v>
      </c>
      <c r="B5" s="885" t="str">
        <f>'CHECK SHEET'!D7</f>
        <v>Gulf Coast State College</v>
      </c>
      <c r="C5" s="885"/>
      <c r="D5" s="885"/>
      <c r="E5" s="885"/>
      <c r="F5" s="885"/>
      <c r="G5" s="320"/>
      <c r="H5" s="883"/>
    </row>
    <row r="6" spans="1:9" ht="20.100000000000001" customHeight="1">
      <c r="A6" s="320"/>
      <c r="B6" s="320"/>
      <c r="C6" s="320"/>
      <c r="D6" s="320"/>
      <c r="E6" s="320"/>
      <c r="F6" s="320"/>
      <c r="G6" s="320"/>
      <c r="H6" s="883"/>
    </row>
    <row r="7" spans="1:9" ht="20.100000000000001" customHeight="1">
      <c r="A7" s="804" t="s">
        <v>209</v>
      </c>
      <c r="B7" s="804"/>
      <c r="C7" s="804"/>
      <c r="D7" s="804"/>
      <c r="E7" s="804"/>
      <c r="F7" s="804"/>
      <c r="G7" s="804"/>
      <c r="H7" s="804"/>
    </row>
    <row r="8" spans="1:9" ht="20.100000000000001" customHeight="1" thickBot="1">
      <c r="C8" s="22"/>
    </row>
    <row r="9" spans="1:9" ht="85.5" customHeight="1" thickBot="1">
      <c r="A9" s="276" t="s">
        <v>210</v>
      </c>
      <c r="B9" s="276" t="s">
        <v>211</v>
      </c>
      <c r="C9" s="284" t="s">
        <v>212</v>
      </c>
      <c r="D9" s="284" t="s">
        <v>213</v>
      </c>
      <c r="E9" s="284" t="s">
        <v>214</v>
      </c>
      <c r="F9" s="284" t="s">
        <v>64</v>
      </c>
      <c r="G9" s="284" t="s">
        <v>215</v>
      </c>
      <c r="H9" s="285" t="s">
        <v>216</v>
      </c>
      <c r="I9" s="13"/>
    </row>
    <row r="10" spans="1:9" ht="20.100000000000001" customHeight="1">
      <c r="A10" s="516" t="s">
        <v>191</v>
      </c>
      <c r="B10" s="516" t="s">
        <v>217</v>
      </c>
      <c r="C10" s="517">
        <v>40101</v>
      </c>
      <c r="D10" s="659">
        <v>3746</v>
      </c>
      <c r="E10" s="518">
        <v>0</v>
      </c>
      <c r="F10" s="519">
        <f t="shared" ref="F10:F15" si="0">+D10-E10</f>
        <v>3746</v>
      </c>
      <c r="G10" s="519">
        <f>'EXHIBIT B'!B14</f>
        <v>91.79</v>
      </c>
      <c r="H10" s="1156">
        <f>ROUND(+F10*G10,0)</f>
        <v>343845</v>
      </c>
    </row>
    <row r="11" spans="1:9" ht="20.100000000000001" customHeight="1">
      <c r="A11" s="660" t="s">
        <v>191</v>
      </c>
      <c r="B11" s="660" t="s">
        <v>123</v>
      </c>
      <c r="C11" s="661" t="s">
        <v>218</v>
      </c>
      <c r="D11" s="659">
        <v>85158</v>
      </c>
      <c r="E11" s="659">
        <v>17515</v>
      </c>
      <c r="F11" s="662">
        <f t="shared" si="0"/>
        <v>67643</v>
      </c>
      <c r="G11" s="662">
        <f>+'EXHIBIT B'!B15</f>
        <v>72.92</v>
      </c>
      <c r="H11" s="663">
        <f t="shared" ref="H11:H15" si="1">ROUND(+F11*G11,0)</f>
        <v>4932528</v>
      </c>
    </row>
    <row r="12" spans="1:9" ht="20.100000000000001" customHeight="1">
      <c r="A12" s="660" t="s">
        <v>191</v>
      </c>
      <c r="B12" s="660" t="s">
        <v>124</v>
      </c>
      <c r="C12" s="661" t="s">
        <v>219</v>
      </c>
      <c r="D12" s="659">
        <v>16157</v>
      </c>
      <c r="E12" s="659">
        <v>0</v>
      </c>
      <c r="F12" s="662">
        <f t="shared" si="0"/>
        <v>16157</v>
      </c>
      <c r="G12" s="662">
        <f>+'EXHIBIT B'!B15</f>
        <v>72.92</v>
      </c>
      <c r="H12" s="663">
        <f t="shared" si="1"/>
        <v>1178168</v>
      </c>
    </row>
    <row r="13" spans="1:9" ht="20.100000000000001" customHeight="1">
      <c r="A13" s="660" t="s">
        <v>191</v>
      </c>
      <c r="B13" s="660" t="s">
        <v>74</v>
      </c>
      <c r="C13" s="661" t="s">
        <v>220</v>
      </c>
      <c r="D13" s="664">
        <v>5709</v>
      </c>
      <c r="E13" s="664">
        <v>0</v>
      </c>
      <c r="F13" s="662">
        <f t="shared" si="0"/>
        <v>5709</v>
      </c>
      <c r="G13" s="662">
        <f>+'EXHIBIT B'!B16</f>
        <v>69.930000000000007</v>
      </c>
      <c r="H13" s="663">
        <f t="shared" si="1"/>
        <v>399230</v>
      </c>
    </row>
    <row r="14" spans="1:9" ht="20.100000000000001" customHeight="1">
      <c r="A14" s="660" t="s">
        <v>191</v>
      </c>
      <c r="B14" s="660" t="s">
        <v>125</v>
      </c>
      <c r="C14" s="661" t="s">
        <v>221</v>
      </c>
      <c r="D14" s="659">
        <v>1317</v>
      </c>
      <c r="E14" s="659">
        <v>0</v>
      </c>
      <c r="F14" s="662">
        <f t="shared" si="0"/>
        <v>1317</v>
      </c>
      <c r="G14" s="662">
        <f>+'EXHIBIT B'!B15</f>
        <v>72.92</v>
      </c>
      <c r="H14" s="663">
        <f t="shared" si="1"/>
        <v>96036</v>
      </c>
    </row>
    <row r="15" spans="1:9" ht="20.100000000000001" customHeight="1" thickBot="1">
      <c r="A15" s="665" t="s">
        <v>191</v>
      </c>
      <c r="B15" s="665" t="s">
        <v>126</v>
      </c>
      <c r="C15" s="666">
        <v>40160</v>
      </c>
      <c r="D15" s="667">
        <v>0</v>
      </c>
      <c r="E15" s="667">
        <v>0</v>
      </c>
      <c r="F15" s="668">
        <f t="shared" si="0"/>
        <v>0</v>
      </c>
      <c r="G15" s="668">
        <f>+'EXHIBIT B'!B15</f>
        <v>72.92</v>
      </c>
      <c r="H15" s="669">
        <f t="shared" si="1"/>
        <v>0</v>
      </c>
    </row>
    <row r="16" spans="1:9" ht="24.95" customHeight="1" thickBot="1">
      <c r="A16" s="286"/>
      <c r="B16" s="286"/>
      <c r="C16" s="286"/>
      <c r="D16" s="287"/>
      <c r="E16" s="287"/>
      <c r="F16" s="288"/>
      <c r="G16" s="288"/>
      <c r="H16" s="289"/>
    </row>
    <row r="17" spans="1:9" ht="24.95" customHeight="1" thickBot="1">
      <c r="A17" s="290"/>
      <c r="B17" s="291" t="s">
        <v>222</v>
      </c>
      <c r="C17" s="291"/>
      <c r="D17" s="292">
        <f>SUM(D10:D15)</f>
        <v>112087</v>
      </c>
      <c r="E17" s="292">
        <f>SUM(E10:E15)</f>
        <v>17515</v>
      </c>
      <c r="F17" s="293">
        <f>SUM(F10:F15)</f>
        <v>94572</v>
      </c>
      <c r="G17" s="293"/>
      <c r="H17" s="294">
        <f>SUM(H10:H15)</f>
        <v>6949807</v>
      </c>
    </row>
    <row r="18" spans="1:9" ht="88.35" customHeight="1" thickBot="1">
      <c r="A18" s="295" t="s">
        <v>223</v>
      </c>
      <c r="B18" s="276" t="s">
        <v>211</v>
      </c>
      <c r="C18" s="284" t="s">
        <v>212</v>
      </c>
      <c r="D18" s="295" t="s">
        <v>224</v>
      </c>
      <c r="E18" s="284" t="s">
        <v>215</v>
      </c>
      <c r="F18" s="285" t="s">
        <v>216</v>
      </c>
    </row>
    <row r="19" spans="1:9" ht="24.95" customHeight="1">
      <c r="A19" s="605" t="s">
        <v>206</v>
      </c>
      <c r="B19" s="605" t="s">
        <v>217</v>
      </c>
      <c r="C19" s="670">
        <v>40301</v>
      </c>
      <c r="D19" s="933">
        <v>0</v>
      </c>
      <c r="E19" s="671">
        <f>'EXHIBIT B'!C29</f>
        <v>436.86</v>
      </c>
      <c r="F19" s="1155">
        <f t="shared" ref="F19:F25" si="2">ROUND(+D19*E19,0)</f>
        <v>0</v>
      </c>
      <c r="G19" s="296"/>
      <c r="H19" s="296"/>
    </row>
    <row r="20" spans="1:9" ht="20.100000000000001" customHeight="1">
      <c r="A20" s="611" t="s">
        <v>206</v>
      </c>
      <c r="B20" s="611" t="s">
        <v>123</v>
      </c>
      <c r="C20" s="672" t="s">
        <v>225</v>
      </c>
      <c r="D20" s="679">
        <v>4239</v>
      </c>
      <c r="E20" s="673">
        <f>+'EXHIBIT B'!C30</f>
        <v>221.42</v>
      </c>
      <c r="F20" s="674">
        <f t="shared" si="2"/>
        <v>938599</v>
      </c>
      <c r="G20" s="42"/>
      <c r="H20" s="42"/>
    </row>
    <row r="21" spans="1:9" ht="20.100000000000001" customHeight="1">
      <c r="A21" s="611" t="s">
        <v>206</v>
      </c>
      <c r="B21" s="611" t="s">
        <v>124</v>
      </c>
      <c r="C21" s="672" t="s">
        <v>226</v>
      </c>
      <c r="D21" s="679">
        <v>1047</v>
      </c>
      <c r="E21" s="673">
        <f>+'EXHIBIT B'!C30</f>
        <v>221.42</v>
      </c>
      <c r="F21" s="674">
        <f t="shared" si="2"/>
        <v>231827</v>
      </c>
      <c r="G21" s="42"/>
      <c r="H21" s="42"/>
    </row>
    <row r="22" spans="1:9" ht="20.100000000000001" customHeight="1">
      <c r="A22" s="611" t="s">
        <v>206</v>
      </c>
      <c r="B22" s="611" t="s">
        <v>74</v>
      </c>
      <c r="C22" s="672" t="s">
        <v>227</v>
      </c>
      <c r="D22" s="679">
        <v>261</v>
      </c>
      <c r="E22" s="673">
        <f>+'EXHIBIT B'!C31</f>
        <v>209.79</v>
      </c>
      <c r="F22" s="674">
        <f t="shared" si="2"/>
        <v>54755</v>
      </c>
      <c r="G22" s="42"/>
      <c r="H22" s="42"/>
    </row>
    <row r="23" spans="1:9" ht="20.100000000000001" customHeight="1">
      <c r="A23" s="611" t="s">
        <v>206</v>
      </c>
      <c r="B23" s="611" t="s">
        <v>125</v>
      </c>
      <c r="C23" s="672" t="s">
        <v>228</v>
      </c>
      <c r="D23" s="679">
        <v>296</v>
      </c>
      <c r="E23" s="673">
        <f>+'EXHIBIT B'!C30</f>
        <v>221.42</v>
      </c>
      <c r="F23" s="674">
        <f t="shared" si="2"/>
        <v>65540</v>
      </c>
      <c r="G23" s="42"/>
      <c r="H23" s="42"/>
    </row>
    <row r="24" spans="1:9" ht="20.100000000000001" customHeight="1">
      <c r="A24" s="1017" t="s">
        <v>206</v>
      </c>
      <c r="B24" s="1017" t="s">
        <v>722</v>
      </c>
      <c r="C24" s="1111">
        <v>40360</v>
      </c>
      <c r="D24" s="1112">
        <v>0</v>
      </c>
      <c r="E24" s="1113">
        <f>+'EXHIBIT B'!C30</f>
        <v>221.42</v>
      </c>
      <c r="F24" s="1114">
        <f t="shared" si="2"/>
        <v>0</v>
      </c>
      <c r="G24" s="42"/>
      <c r="H24" s="42"/>
    </row>
    <row r="25" spans="1:9" ht="20.100000000000001" customHeight="1" thickBot="1">
      <c r="A25" s="373" t="s">
        <v>206</v>
      </c>
      <c r="B25" s="373" t="s">
        <v>703</v>
      </c>
      <c r="C25" s="1109" t="s">
        <v>704</v>
      </c>
      <c r="D25" s="1110">
        <v>0</v>
      </c>
      <c r="E25" s="1113">
        <f>+'EXHIBIT B'!H32</f>
        <v>0</v>
      </c>
      <c r="F25" s="1114">
        <f t="shared" si="2"/>
        <v>0</v>
      </c>
      <c r="G25" s="42"/>
      <c r="H25" s="42"/>
    </row>
    <row r="26" spans="1:9" ht="20.100000000000001" customHeight="1" thickBot="1">
      <c r="A26" s="297"/>
      <c r="B26" s="297"/>
      <c r="C26" s="297"/>
      <c r="D26" s="297"/>
      <c r="E26" s="298"/>
      <c r="F26" s="299"/>
      <c r="G26" s="42"/>
      <c r="H26" s="42"/>
    </row>
    <row r="27" spans="1:9" ht="20.100000000000001" customHeight="1" thickBot="1">
      <c r="A27" s="675"/>
      <c r="B27" s="675" t="s">
        <v>222</v>
      </c>
      <c r="C27" s="675"/>
      <c r="D27" s="676">
        <f>SUM(D19:D25)</f>
        <v>5843</v>
      </c>
      <c r="E27" s="677"/>
      <c r="F27" s="678">
        <f>SUM(F19:F25)</f>
        <v>1290721</v>
      </c>
      <c r="G27" s="300"/>
      <c r="H27" s="300"/>
    </row>
    <row r="28" spans="1:9" ht="20.100000000000001" customHeight="1" thickBot="1">
      <c r="A28" s="301" t="s">
        <v>229</v>
      </c>
      <c r="B28" s="301"/>
      <c r="C28" s="301"/>
      <c r="D28" s="301"/>
      <c r="E28" s="301"/>
      <c r="F28" s="302"/>
      <c r="G28" s="520"/>
      <c r="H28" s="303">
        <f>H17+F27</f>
        <v>8240528</v>
      </c>
    </row>
    <row r="29" spans="1:9" ht="24.95" customHeight="1">
      <c r="I29" s="164"/>
    </row>
    <row r="30" spans="1:9" ht="24.95" customHeight="1">
      <c r="A30" s="804" t="s">
        <v>230</v>
      </c>
      <c r="B30" s="804"/>
      <c r="C30" s="804"/>
      <c r="D30" s="804"/>
      <c r="E30" s="804"/>
      <c r="F30" s="804"/>
      <c r="G30" s="804"/>
      <c r="H30" s="804"/>
      <c r="I30" s="164"/>
    </row>
    <row r="31" spans="1:9" ht="24.95" customHeight="1" thickBot="1">
      <c r="I31" s="164"/>
    </row>
    <row r="32" spans="1:9" ht="88.35" customHeight="1" thickBot="1">
      <c r="A32" s="295" t="s">
        <v>231</v>
      </c>
      <c r="B32" s="304" t="s">
        <v>211</v>
      </c>
      <c r="C32" s="295" t="s">
        <v>212</v>
      </c>
      <c r="D32" s="295" t="s">
        <v>232</v>
      </c>
      <c r="E32" s="295" t="s">
        <v>233</v>
      </c>
      <c r="F32" s="295" t="s">
        <v>64</v>
      </c>
      <c r="G32" s="295" t="s">
        <v>234</v>
      </c>
      <c r="H32" s="809" t="s">
        <v>216</v>
      </c>
      <c r="I32" s="164"/>
    </row>
    <row r="33" spans="1:8" ht="20.100000000000001" customHeight="1">
      <c r="A33" s="521" t="s">
        <v>235</v>
      </c>
      <c r="B33" s="521" t="s">
        <v>236</v>
      </c>
      <c r="C33" s="522" t="s">
        <v>237</v>
      </c>
      <c r="D33" s="523">
        <v>0</v>
      </c>
      <c r="E33" s="523">
        <v>0</v>
      </c>
      <c r="F33" s="524">
        <f>D33-E33</f>
        <v>0</v>
      </c>
      <c r="G33" s="524">
        <f>'EXHIBIT B'!B19</f>
        <v>0</v>
      </c>
      <c r="H33" s="525">
        <f>ROUND(+F33*G33,0)</f>
        <v>0</v>
      </c>
    </row>
    <row r="34" spans="1:8" ht="20.100000000000001" customHeight="1">
      <c r="A34" s="611" t="s">
        <v>235</v>
      </c>
      <c r="B34" s="611" t="s">
        <v>238</v>
      </c>
      <c r="C34" s="672" t="s">
        <v>239</v>
      </c>
      <c r="D34" s="679">
        <v>0</v>
      </c>
      <c r="E34" s="679">
        <v>0</v>
      </c>
      <c r="F34" s="673">
        <f>D34-E34</f>
        <v>0</v>
      </c>
      <c r="G34" s="673">
        <f>'EXHIBIT B'!B20</f>
        <v>0</v>
      </c>
      <c r="H34" s="674">
        <f>ROUND(+F34*G34,0)</f>
        <v>0</v>
      </c>
    </row>
    <row r="35" spans="1:8" ht="20.100000000000001" customHeight="1">
      <c r="A35" s="611" t="s">
        <v>240</v>
      </c>
      <c r="B35" s="611" t="s">
        <v>236</v>
      </c>
      <c r="C35" s="672">
        <v>40180</v>
      </c>
      <c r="D35" s="679">
        <v>0</v>
      </c>
      <c r="E35" s="679">
        <v>0</v>
      </c>
      <c r="F35" s="673">
        <f>D35-E35</f>
        <v>0</v>
      </c>
      <c r="G35" s="673">
        <f>'EXHIBIT B'!B22</f>
        <v>0</v>
      </c>
      <c r="H35" s="674">
        <f>ROUND(+F35*G35,0)</f>
        <v>0</v>
      </c>
    </row>
    <row r="36" spans="1:8" ht="20.100000000000001" customHeight="1" thickBot="1">
      <c r="A36" s="612" t="s">
        <v>240</v>
      </c>
      <c r="B36" s="612" t="s">
        <v>238</v>
      </c>
      <c r="C36" s="680">
        <v>40190</v>
      </c>
      <c r="D36" s="681">
        <v>0</v>
      </c>
      <c r="E36" s="681">
        <v>0</v>
      </c>
      <c r="F36" s="682">
        <f>D36-E36</f>
        <v>0</v>
      </c>
      <c r="G36" s="682">
        <f>'EXHIBIT B'!B23</f>
        <v>0</v>
      </c>
      <c r="H36" s="683">
        <f>ROUND(+F36*G36,0)</f>
        <v>0</v>
      </c>
    </row>
    <row r="37" spans="1:8" ht="20.100000000000001" customHeight="1" thickBot="1">
      <c r="A37" s="305"/>
      <c r="B37" s="280" t="s">
        <v>241</v>
      </c>
      <c r="C37" s="280"/>
      <c r="D37" s="306">
        <f>SUM(D33:D36)</f>
        <v>0</v>
      </c>
      <c r="E37" s="306">
        <f>SUM(E33:E36)</f>
        <v>0</v>
      </c>
      <c r="F37" s="307">
        <f>D37-E37</f>
        <v>0</v>
      </c>
      <c r="G37" s="307"/>
      <c r="H37" s="308">
        <f>SUM(H33:H36)</f>
        <v>0</v>
      </c>
    </row>
    <row r="38" spans="1:8" ht="24.95" customHeight="1" thickBot="1">
      <c r="A38" s="309"/>
      <c r="B38" s="310"/>
      <c r="C38" s="310"/>
      <c r="D38" s="310"/>
      <c r="E38" s="310"/>
      <c r="F38" s="310"/>
    </row>
    <row r="39" spans="1:8" ht="88.35" customHeight="1" thickBot="1">
      <c r="A39" s="311" t="s">
        <v>242</v>
      </c>
      <c r="B39" s="312" t="s">
        <v>211</v>
      </c>
      <c r="C39" s="295" t="s">
        <v>212</v>
      </c>
      <c r="D39" s="313" t="s">
        <v>232</v>
      </c>
      <c r="E39" s="313" t="s">
        <v>234</v>
      </c>
      <c r="F39" s="295" t="s">
        <v>216</v>
      </c>
      <c r="G39" s="13"/>
      <c r="H39" s="13"/>
    </row>
    <row r="40" spans="1:8" ht="20.100000000000001" customHeight="1">
      <c r="A40" s="521" t="s">
        <v>235</v>
      </c>
      <c r="B40" s="521" t="s">
        <v>236</v>
      </c>
      <c r="C40" s="522">
        <v>40380</v>
      </c>
      <c r="D40" s="523">
        <v>0</v>
      </c>
      <c r="E40" s="524">
        <f>'EXHIBIT B'!B35</f>
        <v>0</v>
      </c>
      <c r="F40" s="1153">
        <f>D40*E40</f>
        <v>0</v>
      </c>
    </row>
    <row r="41" spans="1:8" ht="20.100000000000001" customHeight="1">
      <c r="A41" s="611" t="s">
        <v>235</v>
      </c>
      <c r="B41" s="611" t="s">
        <v>238</v>
      </c>
      <c r="C41" s="672">
        <v>40390</v>
      </c>
      <c r="D41" s="679">
        <v>0</v>
      </c>
      <c r="E41" s="673">
        <f>'EXHIBIT B'!B36</f>
        <v>0</v>
      </c>
      <c r="F41" s="674">
        <f>D41*E41</f>
        <v>0</v>
      </c>
    </row>
    <row r="42" spans="1:8" ht="20.100000000000001" customHeight="1">
      <c r="A42" s="611" t="s">
        <v>240</v>
      </c>
      <c r="B42" s="611" t="s">
        <v>236</v>
      </c>
      <c r="C42" s="672" t="s">
        <v>243</v>
      </c>
      <c r="D42" s="679">
        <v>0</v>
      </c>
      <c r="E42" s="673">
        <f>'EXHIBIT B'!B38</f>
        <v>0</v>
      </c>
      <c r="F42" s="674">
        <f>D42*E42</f>
        <v>0</v>
      </c>
    </row>
    <row r="43" spans="1:8" ht="20.100000000000001" customHeight="1" thickBot="1">
      <c r="A43" s="612" t="s">
        <v>240</v>
      </c>
      <c r="B43" s="612" t="s">
        <v>238</v>
      </c>
      <c r="C43" s="680" t="s">
        <v>244</v>
      </c>
      <c r="D43" s="681">
        <v>0</v>
      </c>
      <c r="E43" s="682">
        <f>'EXHIBIT B'!B39</f>
        <v>0</v>
      </c>
      <c r="F43" s="683">
        <f>D43*E43</f>
        <v>0</v>
      </c>
    </row>
    <row r="44" spans="1:8" ht="20.100000000000001" customHeight="1" thickBot="1">
      <c r="A44" s="314"/>
      <c r="B44" s="301" t="s">
        <v>222</v>
      </c>
      <c r="C44" s="301"/>
      <c r="D44" s="316">
        <f>SUM(D40:D43)</f>
        <v>0</v>
      </c>
      <c r="E44" s="315"/>
      <c r="F44" s="316">
        <f>SUM(F40:F43)</f>
        <v>0</v>
      </c>
    </row>
    <row r="45" spans="1:8" ht="20.100000000000001" customHeight="1" thickBot="1">
      <c r="A45" s="317" t="s">
        <v>245</v>
      </c>
      <c r="B45" s="301"/>
      <c r="C45" s="301"/>
      <c r="D45" s="301"/>
      <c r="E45" s="301"/>
      <c r="F45" s="301"/>
      <c r="G45" s="280"/>
      <c r="H45" s="526">
        <f>H37+F44</f>
        <v>0</v>
      </c>
    </row>
    <row r="46" spans="1:8" ht="20.100000000000001" customHeight="1" thickBot="1">
      <c r="A46" s="297"/>
      <c r="B46" s="297"/>
      <c r="C46" s="297"/>
      <c r="D46" s="297"/>
      <c r="E46" s="297"/>
      <c r="F46" s="297"/>
      <c r="G46" s="297"/>
      <c r="H46" s="298"/>
    </row>
    <row r="47" spans="1:8" ht="20.100000000000001" customHeight="1" thickBot="1">
      <c r="A47" s="301" t="s">
        <v>246</v>
      </c>
      <c r="B47" s="301"/>
      <c r="C47" s="301"/>
      <c r="D47" s="301"/>
      <c r="E47" s="301"/>
      <c r="F47" s="301"/>
      <c r="G47" s="318"/>
      <c r="H47" s="303">
        <f>H28+H45</f>
        <v>8240528</v>
      </c>
    </row>
    <row r="48" spans="1:8" ht="24.75" customHeight="1">
      <c r="A48" s="810"/>
      <c r="B48" s="810"/>
      <c r="C48" s="810"/>
      <c r="D48" s="810"/>
      <c r="E48" s="810"/>
      <c r="F48" s="810"/>
      <c r="G48" s="319"/>
      <c r="H48" s="319"/>
    </row>
    <row r="49" spans="1:10" ht="24.95" customHeight="1">
      <c r="A49" s="22" t="s">
        <v>247</v>
      </c>
      <c r="H49" s="13"/>
    </row>
    <row r="50" spans="1:10" ht="24.95" customHeight="1">
      <c r="A50" s="22"/>
    </row>
    <row r="51" spans="1:10" ht="43.35" customHeight="1" thickBot="1">
      <c r="A51" s="1063" t="s">
        <v>696</v>
      </c>
      <c r="B51" s="1063"/>
      <c r="C51" s="1064"/>
      <c r="D51" s="1064"/>
      <c r="E51" s="1064"/>
      <c r="F51" s="1064"/>
    </row>
    <row r="52" spans="1:10" ht="44.45" customHeight="1" thickBot="1">
      <c r="A52" s="276" t="s">
        <v>248</v>
      </c>
      <c r="B52" s="276" t="s">
        <v>249</v>
      </c>
      <c r="C52" s="886" t="s">
        <v>250</v>
      </c>
      <c r="D52" s="887"/>
      <c r="E52" s="886" t="s">
        <v>251</v>
      </c>
      <c r="F52" s="887"/>
    </row>
    <row r="53" spans="1:10" ht="24.95" customHeight="1" thickBot="1">
      <c r="A53" s="277"/>
      <c r="B53" s="278"/>
      <c r="C53" s="527"/>
      <c r="D53" s="528"/>
      <c r="E53" s="527"/>
      <c r="F53" s="528"/>
    </row>
    <row r="54" spans="1:10" ht="24.95" customHeight="1" thickBot="1">
      <c r="A54" s="283" t="s">
        <v>138</v>
      </c>
      <c r="B54" s="279"/>
      <c r="C54" s="529"/>
      <c r="D54" s="530"/>
      <c r="E54" s="529"/>
      <c r="F54" s="530"/>
    </row>
    <row r="55" spans="1:10" ht="24.95" customHeight="1">
      <c r="A55" s="684" t="s">
        <v>671</v>
      </c>
      <c r="B55" s="679">
        <v>0</v>
      </c>
      <c r="C55" s="1092"/>
      <c r="D55" s="1093"/>
      <c r="E55" s="934"/>
      <c r="F55" s="935"/>
    </row>
    <row r="56" spans="1:10" ht="24.95" customHeight="1">
      <c r="A56" s="685"/>
      <c r="B56" s="679">
        <v>0</v>
      </c>
      <c r="C56" s="936"/>
      <c r="D56" s="937"/>
      <c r="E56" s="936"/>
      <c r="F56" s="937"/>
      <c r="J56" s="86"/>
    </row>
    <row r="57" spans="1:10" ht="24.95" customHeight="1">
      <c r="A57" s="685"/>
      <c r="B57" s="679">
        <v>0</v>
      </c>
      <c r="C57" s="936"/>
      <c r="D57" s="937"/>
      <c r="E57" s="936"/>
      <c r="F57" s="937"/>
    </row>
    <row r="58" spans="1:10" ht="24.95" customHeight="1">
      <c r="A58" s="685"/>
      <c r="B58" s="679">
        <v>0</v>
      </c>
      <c r="C58" s="936"/>
      <c r="D58" s="937"/>
      <c r="E58" s="936"/>
      <c r="F58" s="937"/>
    </row>
    <row r="59" spans="1:10" ht="24.95" customHeight="1">
      <c r="A59" s="685"/>
      <c r="B59" s="679">
        <v>0</v>
      </c>
      <c r="C59" s="936"/>
      <c r="D59" s="937"/>
      <c r="E59" s="936"/>
      <c r="F59" s="937"/>
    </row>
    <row r="60" spans="1:10" ht="24.95" customHeight="1" thickBot="1">
      <c r="A60" s="569"/>
      <c r="B60" s="570">
        <v>0</v>
      </c>
      <c r="C60" s="938"/>
      <c r="D60" s="939"/>
      <c r="E60" s="940"/>
      <c r="F60" s="941"/>
    </row>
    <row r="61" spans="1:10" ht="24.95" customHeight="1" thickBot="1">
      <c r="A61" s="280" t="s">
        <v>252</v>
      </c>
      <c r="B61" s="281">
        <f>SUM(B55:B60)</f>
        <v>0</v>
      </c>
      <c r="C61" s="942"/>
      <c r="D61" s="943"/>
      <c r="E61" s="942"/>
      <c r="F61" s="943"/>
    </row>
    <row r="62" spans="1:10" ht="24.95" customHeight="1" thickBot="1">
      <c r="A62" s="282"/>
      <c r="B62" s="282"/>
      <c r="C62" s="531"/>
      <c r="D62" s="532"/>
      <c r="E62" s="531"/>
      <c r="F62" s="532"/>
    </row>
    <row r="63" spans="1:10" ht="24.95" customHeight="1" thickBot="1">
      <c r="A63" s="283" t="s">
        <v>135</v>
      </c>
      <c r="B63" s="279"/>
      <c r="C63" s="529"/>
      <c r="D63" s="530"/>
      <c r="E63" s="529"/>
      <c r="F63" s="530"/>
    </row>
    <row r="64" spans="1:10" ht="24.95" customHeight="1">
      <c r="A64" s="684" t="s">
        <v>791</v>
      </c>
      <c r="B64" s="1154">
        <v>3807</v>
      </c>
      <c r="C64" s="934"/>
      <c r="D64" s="935" t="s">
        <v>794</v>
      </c>
      <c r="E64" s="934" t="s">
        <v>795</v>
      </c>
      <c r="F64" s="935"/>
    </row>
    <row r="65" spans="1:6" ht="24.95" customHeight="1">
      <c r="A65" s="685" t="s">
        <v>792</v>
      </c>
      <c r="B65" s="679">
        <v>50000</v>
      </c>
      <c r="C65" s="936"/>
      <c r="D65" s="937" t="s">
        <v>794</v>
      </c>
      <c r="E65" s="936" t="s">
        <v>795</v>
      </c>
      <c r="F65" s="937"/>
    </row>
    <row r="66" spans="1:6" ht="24.95" customHeight="1">
      <c r="A66" s="685" t="s">
        <v>793</v>
      </c>
      <c r="B66" s="679">
        <v>401108</v>
      </c>
      <c r="C66" s="936"/>
      <c r="D66" s="937" t="s">
        <v>794</v>
      </c>
      <c r="E66" s="936" t="s">
        <v>795</v>
      </c>
      <c r="F66" s="937"/>
    </row>
    <row r="67" spans="1:6" ht="24.95" customHeight="1">
      <c r="A67" s="685"/>
      <c r="B67" s="679">
        <v>0</v>
      </c>
      <c r="C67" s="936"/>
      <c r="D67" s="937"/>
      <c r="E67" s="936"/>
      <c r="F67" s="937"/>
    </row>
    <row r="68" spans="1:6" ht="24.95" customHeight="1">
      <c r="A68" s="685"/>
      <c r="B68" s="679">
        <v>0</v>
      </c>
      <c r="C68" s="936"/>
      <c r="D68" s="937"/>
      <c r="E68" s="936"/>
      <c r="F68" s="937"/>
    </row>
    <row r="69" spans="1:6" ht="24.95" customHeight="1" thickBot="1">
      <c r="A69" s="569"/>
      <c r="B69" s="570">
        <v>0</v>
      </c>
      <c r="C69" s="940"/>
      <c r="D69" s="941"/>
      <c r="E69" s="940"/>
      <c r="F69" s="941"/>
    </row>
    <row r="70" spans="1:6" ht="24.95" customHeight="1" thickBot="1">
      <c r="A70" s="280" t="s">
        <v>253</v>
      </c>
      <c r="B70" s="281">
        <f>SUM(B64:B69)</f>
        <v>454915</v>
      </c>
      <c r="C70" s="944"/>
      <c r="D70" s="945"/>
      <c r="E70" s="944"/>
      <c r="F70" s="945"/>
    </row>
    <row r="71" spans="1:6" ht="24.95" customHeight="1" thickBot="1">
      <c r="A71" s="280" t="s">
        <v>254</v>
      </c>
      <c r="B71" s="281">
        <f>+B70+B61</f>
        <v>454915</v>
      </c>
      <c r="C71" s="944"/>
      <c r="D71" s="945"/>
      <c r="E71" s="946"/>
      <c r="F71" s="947"/>
    </row>
    <row r="72" spans="1:6" ht="24.95" customHeight="1"/>
    <row r="73" spans="1:6" ht="20.100000000000001" customHeight="1"/>
    <row r="74" spans="1:6" ht="20.100000000000001" customHeight="1"/>
    <row r="75" spans="1:6" ht="20.100000000000001" customHeight="1"/>
    <row r="76" spans="1:6" ht="20.100000000000001" customHeight="1"/>
    <row r="77" spans="1:6" ht="20.100000000000001" customHeight="1"/>
    <row r="78" spans="1:6" ht="20.100000000000001" customHeight="1"/>
    <row r="79" spans="1:6" ht="20.100000000000001" customHeight="1"/>
    <row r="80" spans="1:6" ht="20.100000000000001" customHeight="1"/>
    <row r="81" ht="20.100000000000001" customHeight="1"/>
    <row r="82" ht="20.100000000000001" customHeight="1"/>
    <row r="83" ht="20.100000000000001" customHeight="1"/>
    <row r="84" ht="20.100000000000001" customHeight="1"/>
    <row r="85" ht="20.25" customHeight="1"/>
    <row r="86" ht="20.25" customHeight="1"/>
    <row r="87" ht="20.25" customHeight="1"/>
    <row r="88" ht="20.25" customHeight="1"/>
    <row r="89" ht="20.25" customHeight="1"/>
    <row r="90" ht="20.25"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row r="145" ht="18" customHeight="1"/>
    <row r="146" ht="18" customHeight="1"/>
    <row r="147" ht="18" customHeight="1"/>
    <row r="148" ht="18" customHeight="1"/>
  </sheetData>
  <sheetProtection algorithmName="SHA-512" hashValue="2wfvJpZ+ORjyyxqsZsgvNXqd1iJSiGpzWT0gWh3wW6SKVVA+E8zS80i+yB8qpk91mS8c/JGzd/AZwa6sZS4eMw==" saltValue="OobJFIZ8tGOrSk+NDAaGmQ==" spinCount="100000" sheet="1" objects="1" scenarios="1"/>
  <protectedRanges>
    <protectedRange sqref="G37 E34:E36 D10:E15" name="Range1"/>
    <protectedRange sqref="D19" name="Range1_1_1"/>
  </protectedRanges>
  <customSheetViews>
    <customSheetView guid="{8CA1AA3C-D3A6-493D-93EE-74DE1406A5FE}" showGridLines="0" showRuler="0" topLeftCell="H24">
      <selection activeCell="O27" sqref="O27"/>
      <rowBreaks count="1" manualBreakCount="1">
        <brk id="46" max="8" man="1"/>
      </rowBreaks>
      <colBreaks count="2" manualBreakCount="2">
        <brk id="27" max="72" man="1"/>
        <brk id="40" max="72" man="1"/>
      </colBreaks>
      <pageMargins left="0.7" right="0.7" top="0.75" bottom="0.75" header="0.3" footer="0.3"/>
      <pageSetup scale="69" orientation="landscape"/>
      <headerFooter alignWithMargins="0">
        <oddFooter>&amp;L&amp;Z&amp;F&amp;R&amp;D</oddFooter>
      </headerFooter>
    </customSheetView>
  </customSheetViews>
  <phoneticPr fontId="0" type="noConversion"/>
  <conditionalFormatting sqref="E25">
    <cfRule type="cellIs" dxfId="0" priority="1" operator="greaterThan">
      <formula>290</formula>
    </cfRule>
  </conditionalFormatting>
  <pageMargins left="0.75" right="0.75" top="1" bottom="1" header="0.5" footer="0.5"/>
  <pageSetup scale="45" orientation="landscape" r:id="rId1"/>
  <headerFooter alignWithMargins="0">
    <oddFooter>&amp;L&amp;Z&amp;F&amp;R&amp;D</oddFooter>
  </headerFooter>
  <rowBreaks count="1" manualBreakCount="1">
    <brk id="38" max="7" man="1"/>
  </rowBreaks>
  <colBreaks count="2" manualBreakCount="2">
    <brk id="27" max="72" man="1"/>
    <brk id="40" max="72" man="1"/>
  </colBreaks>
  <ignoredErrors>
    <ignoredError sqref="C11:C14 C34 E20:E21 C20:C24 E23:E24 C33 C42:C43 C37" numberStoredAsText="1"/>
    <ignoredError sqref="G13" formula="1"/>
    <ignoredError sqref="E22" numberStoredAsText="1" formula="1"/>
  </ignoredErrors>
  <extLst>
    <ext xmlns:mx="http://schemas.microsoft.com/office/mac/excel/2008/main" uri="{64002731-A6B0-56B0-2670-7721B7C09600}">
      <mx:PLV Mode="0" OnePage="0" WScale="0"/>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0">
    <tabColor theme="3" tint="0.79998168889431442"/>
    <pageSetUpPr fitToPage="1"/>
  </sheetPr>
  <dimension ref="A1:AU144"/>
  <sheetViews>
    <sheetView showGridLines="0" zoomScale="60" zoomScaleNormal="60" zoomScaleSheetLayoutView="70" zoomScalePageLayoutView="60" workbookViewId="0"/>
  </sheetViews>
  <sheetFormatPr defaultColWidth="9.140625" defaultRowHeight="12.75"/>
  <cols>
    <col min="1" max="1" width="31.28515625" style="172" customWidth="1"/>
    <col min="2" max="2" width="100.42578125" style="172" customWidth="1"/>
    <col min="3" max="3" width="18.7109375" style="172" customWidth="1"/>
    <col min="4" max="4" width="25.7109375" style="172" customWidth="1"/>
    <col min="5" max="5" width="21.42578125" style="172" customWidth="1"/>
    <col min="6" max="6" width="6.85546875" style="172" customWidth="1"/>
    <col min="7" max="7" width="9.140625" style="172"/>
    <col min="8" max="8" width="59" style="172" customWidth="1"/>
    <col min="9" max="9" width="13.7109375" style="172" customWidth="1"/>
    <col min="10" max="10" width="12.7109375" style="172" bestFit="1" customWidth="1"/>
    <col min="11" max="11" width="14" style="172" customWidth="1"/>
    <col min="12" max="28" width="12.7109375" style="172" customWidth="1"/>
    <col min="29" max="29" width="11" style="172" customWidth="1"/>
    <col min="30" max="30" width="12.7109375" style="172" customWidth="1"/>
    <col min="31" max="31" width="12.42578125" style="172" customWidth="1"/>
    <col min="32" max="32" width="11.42578125" style="172" customWidth="1"/>
    <col min="33" max="33" width="2.28515625" style="172" customWidth="1"/>
    <col min="34" max="34" width="20.140625" style="172" customWidth="1"/>
    <col min="35" max="35" width="6" style="172" customWidth="1"/>
    <col min="36" max="36" width="14.42578125" style="172" customWidth="1"/>
    <col min="37" max="37" width="13.7109375" style="172" customWidth="1"/>
    <col min="38" max="38" width="2.140625" style="172" customWidth="1"/>
    <col min="39" max="40" width="9.140625" style="172"/>
    <col min="41" max="41" width="11.28515625" style="172" customWidth="1"/>
    <col min="42" max="42" width="11.42578125" style="172" customWidth="1"/>
    <col min="43" max="43" width="11" style="172" customWidth="1"/>
    <col min="44" max="44" width="11.140625" style="172" customWidth="1"/>
    <col min="45" max="16384" width="9.140625" style="172"/>
  </cols>
  <sheetData>
    <row r="1" spans="1:47" s="11" customFormat="1" ht="24" customHeight="1">
      <c r="A1" s="274"/>
      <c r="B1" s="274"/>
      <c r="C1" s="274"/>
      <c r="D1" s="274"/>
      <c r="E1" s="324" t="s">
        <v>255</v>
      </c>
      <c r="F1" s="274"/>
    </row>
    <row r="2" spans="1:47" s="11" customFormat="1" ht="24" customHeight="1">
      <c r="A2" s="274"/>
      <c r="B2" s="274"/>
      <c r="C2" s="274"/>
      <c r="D2" s="274"/>
      <c r="E2" s="274"/>
      <c r="F2" s="274"/>
    </row>
    <row r="3" spans="1:47" s="11" customFormat="1" ht="24" customHeight="1">
      <c r="A3" s="878" t="s">
        <v>11</v>
      </c>
      <c r="B3" s="878"/>
      <c r="C3" s="878"/>
      <c r="D3" s="878"/>
      <c r="E3" s="878"/>
      <c r="F3" s="274"/>
    </row>
    <row r="4" spans="1:47" s="11" customFormat="1" ht="23.45" customHeight="1">
      <c r="A4" s="878" t="s">
        <v>256</v>
      </c>
      <c r="B4" s="878"/>
      <c r="C4" s="878"/>
      <c r="D4" s="878"/>
      <c r="E4" s="878"/>
      <c r="F4" s="274"/>
    </row>
    <row r="5" spans="1:47" s="11" customFormat="1" ht="23.1" customHeight="1">
      <c r="A5" s="878"/>
      <c r="B5" s="878"/>
      <c r="C5" s="878"/>
      <c r="D5" s="878"/>
      <c r="E5" s="878"/>
      <c r="F5" s="274"/>
    </row>
    <row r="6" spans="1:47" s="11" customFormat="1" ht="24.95" customHeight="1">
      <c r="A6" s="880"/>
      <c r="B6" s="880"/>
      <c r="C6" s="880"/>
      <c r="D6" s="880"/>
      <c r="E6" s="880"/>
      <c r="F6" s="274"/>
    </row>
    <row r="7" spans="1:47" s="11" customFormat="1" ht="24.95" customHeight="1" thickBot="1">
      <c r="A7" s="878" t="s">
        <v>208</v>
      </c>
      <c r="B7" s="881" t="str">
        <f>'CHECK SHEET'!D7</f>
        <v>Gulf Coast State College</v>
      </c>
      <c r="C7" s="881"/>
      <c r="D7" s="881"/>
      <c r="E7" s="881"/>
      <c r="F7" s="806"/>
    </row>
    <row r="8" spans="1:47" s="11" customFormat="1" ht="24.95" customHeight="1">
      <c r="A8" s="888"/>
      <c r="B8" s="888"/>
      <c r="C8" s="888"/>
      <c r="D8" s="888"/>
      <c r="E8" s="888"/>
    </row>
    <row r="9" spans="1:47" s="11" customFormat="1" ht="24.95" customHeight="1">
      <c r="A9" s="889"/>
      <c r="B9" s="889"/>
      <c r="C9" s="889"/>
      <c r="D9" s="889"/>
      <c r="E9" s="889"/>
    </row>
    <row r="10" spans="1:47" s="11" customFormat="1" ht="42.6" customHeight="1">
      <c r="A10" s="890" t="s">
        <v>257</v>
      </c>
      <c r="B10" s="890"/>
      <c r="C10" s="890"/>
      <c r="D10" s="890"/>
      <c r="E10" s="890"/>
    </row>
    <row r="11" spans="1:47" ht="24.95" customHeight="1" thickBot="1">
      <c r="A11" s="171"/>
      <c r="B11" s="171"/>
      <c r="C11" s="171"/>
      <c r="D11" s="171"/>
      <c r="E11" s="171"/>
      <c r="AT11" s="171"/>
      <c r="AU11" s="171"/>
    </row>
    <row r="12" spans="1:47" ht="78" customHeight="1" thickBot="1">
      <c r="A12" s="405" t="s">
        <v>258</v>
      </c>
      <c r="B12" s="405" t="s">
        <v>211</v>
      </c>
      <c r="C12" s="406" t="s">
        <v>259</v>
      </c>
      <c r="D12" s="406" t="s">
        <v>260</v>
      </c>
      <c r="E12" s="406" t="s">
        <v>261</v>
      </c>
    </row>
    <row r="13" spans="1:47" ht="24" customHeight="1">
      <c r="A13" s="407" t="s">
        <v>191</v>
      </c>
      <c r="B13" s="407" t="s">
        <v>217</v>
      </c>
      <c r="C13" s="408">
        <v>40101</v>
      </c>
      <c r="D13" s="438">
        <v>0</v>
      </c>
      <c r="E13" s="438">
        <v>0</v>
      </c>
    </row>
    <row r="14" spans="1:47" ht="24.95" customHeight="1">
      <c r="A14" s="686" t="s">
        <v>191</v>
      </c>
      <c r="B14" s="686" t="s">
        <v>123</v>
      </c>
      <c r="C14" s="687" t="s">
        <v>218</v>
      </c>
      <c r="D14" s="428">
        <v>0</v>
      </c>
      <c r="E14" s="428">
        <v>0</v>
      </c>
    </row>
    <row r="15" spans="1:47" ht="24.95" customHeight="1">
      <c r="A15" s="686" t="s">
        <v>191</v>
      </c>
      <c r="B15" s="686" t="s">
        <v>124</v>
      </c>
      <c r="C15" s="687" t="s">
        <v>219</v>
      </c>
      <c r="D15" s="428">
        <v>0</v>
      </c>
      <c r="E15" s="428">
        <v>0</v>
      </c>
    </row>
    <row r="16" spans="1:47" ht="24.95" customHeight="1">
      <c r="A16" s="686" t="s">
        <v>191</v>
      </c>
      <c r="B16" s="686" t="s">
        <v>74</v>
      </c>
      <c r="C16" s="687" t="s">
        <v>220</v>
      </c>
      <c r="D16" s="428">
        <v>0</v>
      </c>
      <c r="E16" s="428">
        <v>0</v>
      </c>
    </row>
    <row r="17" spans="1:5" ht="24.95" customHeight="1">
      <c r="A17" s="686" t="s">
        <v>191</v>
      </c>
      <c r="B17" s="686" t="s">
        <v>125</v>
      </c>
      <c r="C17" s="687" t="s">
        <v>221</v>
      </c>
      <c r="D17" s="429">
        <v>0</v>
      </c>
      <c r="E17" s="429">
        <v>0</v>
      </c>
    </row>
    <row r="18" spans="1:5" ht="24.95" customHeight="1" thickBot="1">
      <c r="A18" s="686" t="s">
        <v>191</v>
      </c>
      <c r="B18" s="686" t="s">
        <v>126</v>
      </c>
      <c r="C18" s="687">
        <v>40160</v>
      </c>
      <c r="D18" s="430">
        <v>0</v>
      </c>
      <c r="E18" s="430">
        <v>0</v>
      </c>
    </row>
    <row r="19" spans="1:5" ht="24.95" customHeight="1" thickBot="1">
      <c r="A19" s="409"/>
      <c r="B19" s="467"/>
      <c r="C19" s="468"/>
      <c r="D19" s="948"/>
      <c r="E19" s="949"/>
    </row>
    <row r="20" spans="1:5" ht="24.95" customHeight="1" thickBot="1">
      <c r="A20" s="688"/>
      <c r="B20" s="688" t="s">
        <v>222</v>
      </c>
      <c r="C20" s="688"/>
      <c r="D20" s="688"/>
      <c r="E20" s="689">
        <f>SUM(E13:E18)</f>
        <v>0</v>
      </c>
    </row>
    <row r="21" spans="1:5" ht="78" customHeight="1" thickBot="1">
      <c r="A21" s="405" t="s">
        <v>258</v>
      </c>
      <c r="B21" s="405" t="s">
        <v>211</v>
      </c>
      <c r="C21" s="406" t="s">
        <v>259</v>
      </c>
      <c r="D21" s="406" t="s">
        <v>262</v>
      </c>
      <c r="E21" s="406" t="s">
        <v>261</v>
      </c>
    </row>
    <row r="22" spans="1:5" s="169" customFormat="1" ht="24.95" customHeight="1">
      <c r="A22" s="533" t="s">
        <v>206</v>
      </c>
      <c r="B22" s="169" t="s">
        <v>217</v>
      </c>
      <c r="C22" s="469">
        <v>40301</v>
      </c>
      <c r="D22" s="438">
        <v>0</v>
      </c>
      <c r="E22" s="438">
        <v>0</v>
      </c>
    </row>
    <row r="23" spans="1:5" s="169" customFormat="1" ht="24.95" customHeight="1">
      <c r="A23" s="686" t="s">
        <v>206</v>
      </c>
      <c r="B23" s="571" t="s">
        <v>123</v>
      </c>
      <c r="C23" s="590" t="s">
        <v>225</v>
      </c>
      <c r="D23" s="690">
        <v>0</v>
      </c>
      <c r="E23" s="690">
        <v>0</v>
      </c>
    </row>
    <row r="24" spans="1:5" s="169" customFormat="1" ht="24.95" customHeight="1">
      <c r="A24" s="686" t="s">
        <v>206</v>
      </c>
      <c r="B24" s="571" t="s">
        <v>124</v>
      </c>
      <c r="C24" s="590" t="s">
        <v>226</v>
      </c>
      <c r="D24" s="690">
        <v>0</v>
      </c>
      <c r="E24" s="690">
        <v>0</v>
      </c>
    </row>
    <row r="25" spans="1:5" s="169" customFormat="1" ht="24.95" customHeight="1">
      <c r="A25" s="686" t="s">
        <v>206</v>
      </c>
      <c r="B25" s="571" t="s">
        <v>74</v>
      </c>
      <c r="C25" s="590" t="s">
        <v>227</v>
      </c>
      <c r="D25" s="690">
        <v>0</v>
      </c>
      <c r="E25" s="690">
        <v>0</v>
      </c>
    </row>
    <row r="26" spans="1:5" s="169" customFormat="1" ht="24.95" customHeight="1">
      <c r="A26" s="686" t="s">
        <v>206</v>
      </c>
      <c r="B26" s="571" t="s">
        <v>125</v>
      </c>
      <c r="C26" s="590" t="s">
        <v>228</v>
      </c>
      <c r="D26" s="690">
        <v>0</v>
      </c>
      <c r="E26" s="690">
        <v>0</v>
      </c>
    </row>
    <row r="27" spans="1:5" s="169" customFormat="1" ht="24.95" customHeight="1">
      <c r="A27" s="1117" t="s">
        <v>206</v>
      </c>
      <c r="B27" s="571" t="s">
        <v>722</v>
      </c>
      <c r="C27" s="1118">
        <v>40360</v>
      </c>
      <c r="D27" s="1119">
        <v>0</v>
      </c>
      <c r="E27" s="1119">
        <v>0</v>
      </c>
    </row>
    <row r="28" spans="1:5" s="169" customFormat="1" ht="24.95" customHeight="1" thickBot="1">
      <c r="A28" s="1115" t="s">
        <v>206</v>
      </c>
      <c r="B28" s="1120" t="s">
        <v>703</v>
      </c>
      <c r="C28" s="410" t="s">
        <v>704</v>
      </c>
      <c r="D28" s="430">
        <v>0</v>
      </c>
      <c r="E28" s="1116">
        <v>0</v>
      </c>
    </row>
    <row r="29" spans="1:5" ht="24.95" customHeight="1" thickBot="1">
      <c r="A29" s="470"/>
      <c r="B29" s="471"/>
      <c r="C29" s="470"/>
      <c r="D29" s="411"/>
      <c r="E29" s="472"/>
    </row>
    <row r="30" spans="1:5" ht="24.95" customHeight="1" thickBot="1">
      <c r="A30" s="534"/>
      <c r="B30" s="473" t="s">
        <v>222</v>
      </c>
      <c r="C30" s="412"/>
      <c r="D30" s="412"/>
      <c r="E30" s="474">
        <f>SUM(E22:E28)</f>
        <v>0</v>
      </c>
    </row>
    <row r="31" spans="1:5" ht="24.95" customHeight="1" thickBot="1">
      <c r="A31" s="412" t="s">
        <v>263</v>
      </c>
      <c r="B31" s="413"/>
      <c r="C31" s="414"/>
      <c r="D31" s="414"/>
      <c r="E31" s="415">
        <f>E20+E30</f>
        <v>0</v>
      </c>
    </row>
    <row r="32" spans="1:5" ht="24.95" customHeight="1">
      <c r="A32" s="171"/>
      <c r="B32" s="171"/>
      <c r="C32" s="171"/>
      <c r="D32" s="171"/>
      <c r="E32" s="171"/>
    </row>
    <row r="33" spans="1:5" ht="24.95" customHeight="1" thickBot="1">
      <c r="A33" s="10" t="s">
        <v>264</v>
      </c>
      <c r="B33" s="171"/>
      <c r="C33" s="171"/>
      <c r="D33" s="171"/>
      <c r="E33" s="171"/>
    </row>
    <row r="34" spans="1:5" ht="24.95" customHeight="1">
      <c r="A34" s="811"/>
      <c r="B34" s="812"/>
      <c r="C34" s="812"/>
      <c r="D34" s="812"/>
      <c r="E34" s="813"/>
    </row>
    <row r="35" spans="1:5" ht="24.95" customHeight="1">
      <c r="A35" s="814"/>
      <c r="B35" s="815"/>
      <c r="C35" s="815"/>
      <c r="D35" s="815"/>
      <c r="E35" s="816"/>
    </row>
    <row r="36" spans="1:5" ht="24.95" customHeight="1">
      <c r="A36" s="814"/>
      <c r="B36" s="815"/>
      <c r="C36" s="815"/>
      <c r="D36" s="815"/>
      <c r="E36" s="816"/>
    </row>
    <row r="37" spans="1:5" ht="24.95" customHeight="1">
      <c r="A37" s="814"/>
      <c r="B37" s="815"/>
      <c r="C37" s="815"/>
      <c r="D37" s="815"/>
      <c r="E37" s="816"/>
    </row>
    <row r="38" spans="1:5" ht="24.95" customHeight="1" thickBot="1">
      <c r="A38" s="817"/>
      <c r="B38" s="818"/>
      <c r="C38" s="818"/>
      <c r="D38" s="818"/>
      <c r="E38" s="819"/>
    </row>
    <row r="39" spans="1:5" ht="20.25" customHeight="1">
      <c r="A39" s="171"/>
      <c r="B39" s="171"/>
      <c r="C39" s="171"/>
      <c r="D39" s="171"/>
      <c r="E39" s="171"/>
    </row>
    <row r="40" spans="1:5" ht="20.25" customHeight="1"/>
    <row r="41" spans="1:5" ht="20.25" customHeight="1"/>
    <row r="42" spans="1:5" ht="20.25" customHeight="1"/>
    <row r="43" spans="1:5" ht="20.25" customHeight="1"/>
    <row r="44" spans="1:5" ht="20.25" customHeight="1"/>
    <row r="45" spans="1:5" ht="20.25" customHeight="1"/>
    <row r="46" spans="1:5" ht="20.25" customHeight="1"/>
    <row r="47" spans="1:5" ht="20.25" customHeight="1"/>
    <row r="48" spans="1:5" ht="20.25" customHeight="1"/>
    <row r="49" spans="34:35" ht="20.25" customHeight="1"/>
    <row r="50" spans="34:35" ht="20.25" customHeight="1"/>
    <row r="51" spans="34:35" ht="20.25" customHeight="1"/>
    <row r="52" spans="34:35" ht="20.25" customHeight="1"/>
    <row r="53" spans="34:35" ht="20.25" customHeight="1"/>
    <row r="54" spans="34:35" ht="20.25" customHeight="1"/>
    <row r="55" spans="34:35" ht="20.25" customHeight="1"/>
    <row r="56" spans="34:35" ht="20.25" customHeight="1"/>
    <row r="57" spans="34:35" ht="20.25" customHeight="1"/>
    <row r="58" spans="34:35" ht="20.25" customHeight="1"/>
    <row r="59" spans="34:35" ht="20.25" customHeight="1"/>
    <row r="60" spans="34:35" ht="20.25" customHeight="1">
      <c r="AH60" s="416"/>
      <c r="AI60" s="416"/>
    </row>
    <row r="61" spans="34:35" ht="20.25" customHeight="1">
      <c r="AH61" s="416"/>
      <c r="AI61" s="416"/>
    </row>
    <row r="62" spans="34:35" ht="20.25" customHeight="1">
      <c r="AH62" s="416"/>
    </row>
    <row r="63" spans="34:35" ht="20.25" customHeight="1"/>
    <row r="64" spans="34:35" ht="20.25" customHeight="1">
      <c r="AH64" s="416"/>
      <c r="AI64" s="416"/>
    </row>
    <row r="65" spans="1:35" ht="20.25" customHeight="1">
      <c r="AH65" s="416"/>
      <c r="AI65" s="416"/>
    </row>
    <row r="66" spans="1:35" ht="20.25" customHeight="1">
      <c r="A66" s="171"/>
      <c r="B66" s="171"/>
      <c r="C66" s="171"/>
      <c r="D66" s="171"/>
      <c r="E66" s="171"/>
      <c r="AH66" s="416"/>
      <c r="AI66" s="416"/>
    </row>
    <row r="67" spans="1:35" ht="20.25" customHeight="1">
      <c r="A67" s="171"/>
      <c r="B67" s="171"/>
      <c r="C67" s="171"/>
      <c r="D67" s="171"/>
      <c r="E67" s="171"/>
    </row>
    <row r="68" spans="1:35" ht="20.25" customHeight="1">
      <c r="A68" s="171"/>
      <c r="B68" s="171"/>
      <c r="C68" s="171"/>
      <c r="D68" s="171"/>
      <c r="E68" s="171"/>
      <c r="AH68" s="416"/>
    </row>
    <row r="69" spans="1:35" ht="20.25" customHeight="1">
      <c r="A69" s="171"/>
      <c r="B69" s="171"/>
      <c r="C69" s="171"/>
      <c r="D69" s="171"/>
      <c r="E69" s="171"/>
      <c r="AH69" s="416"/>
      <c r="AI69" s="416"/>
    </row>
    <row r="70" spans="1:35" ht="20.25" customHeight="1">
      <c r="AH70" s="416"/>
      <c r="AI70" s="416"/>
    </row>
    <row r="71" spans="1:35" ht="20.25" customHeight="1">
      <c r="AH71" s="416"/>
    </row>
    <row r="72" spans="1:35" ht="20.25" customHeight="1">
      <c r="AH72" s="416"/>
    </row>
    <row r="73" spans="1:35" ht="20.25" customHeight="1">
      <c r="AH73" s="416"/>
    </row>
    <row r="74" spans="1:35" ht="20.25" customHeight="1">
      <c r="AH74" s="416"/>
      <c r="AI74" s="416"/>
    </row>
    <row r="75" spans="1:35" ht="20.25" customHeight="1"/>
    <row r="76" spans="1:35" ht="20.25" customHeight="1">
      <c r="AH76" s="416"/>
    </row>
    <row r="77" spans="1:35" ht="20.25" customHeight="1">
      <c r="AH77" s="416"/>
      <c r="AI77" s="416"/>
    </row>
    <row r="78" spans="1:35" ht="20.25" customHeight="1">
      <c r="AH78" s="416"/>
      <c r="AI78" s="416"/>
    </row>
    <row r="79" spans="1:35" ht="20.25" customHeight="1">
      <c r="AH79" s="416"/>
      <c r="AI79" s="416"/>
    </row>
    <row r="80" spans="1:35" ht="20.25" customHeight="1">
      <c r="AH80" s="416"/>
      <c r="AI80" s="416"/>
    </row>
    <row r="81" spans="3:35" ht="20.25" customHeight="1">
      <c r="AH81" s="416"/>
    </row>
    <row r="82" spans="3:35" ht="20.25" customHeight="1">
      <c r="AH82" s="416"/>
      <c r="AI82" s="416"/>
    </row>
    <row r="83" spans="3:35" ht="20.25" customHeight="1">
      <c r="AH83" s="416"/>
      <c r="AI83" s="416"/>
    </row>
    <row r="84" spans="3:35" ht="20.25" customHeight="1">
      <c r="AH84" s="416"/>
      <c r="AI84" s="416"/>
    </row>
    <row r="85" spans="3:35" ht="20.25" customHeight="1"/>
    <row r="86" spans="3:35" ht="20.25" customHeight="1">
      <c r="AH86" s="416"/>
      <c r="AI86" s="416"/>
    </row>
    <row r="87" spans="3:35" ht="18" customHeight="1">
      <c r="AH87" s="416"/>
      <c r="AI87" s="416"/>
    </row>
    <row r="88" spans="3:35" ht="18" customHeight="1"/>
    <row r="89" spans="3:35" ht="18" customHeight="1"/>
    <row r="90" spans="3:35" ht="18" customHeight="1"/>
    <row r="91" spans="3:35" ht="18" customHeight="1"/>
    <row r="92" spans="3:35" ht="18" customHeight="1"/>
    <row r="93" spans="3:35" ht="18" customHeight="1"/>
    <row r="94" spans="3:35" ht="18" customHeight="1"/>
    <row r="95" spans="3:35" ht="18" customHeight="1">
      <c r="C95" s="172">
        <f>SUM(C90:C94)</f>
        <v>0</v>
      </c>
    </row>
    <row r="96" spans="3:35"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sheetData>
  <sheetProtection algorithmName="SHA-512" hashValue="QfsWDmbEkFfm4SjHju4ckT6RbjLwrHRDhJucMzsBU3+8IhH5EHtGUqmqOZCblRWIeXDDtHq/2DRnjVUdgZ4kAA==" saltValue="P3bqVpQNEahRCE7qlv4yIg==" spinCount="100000" sheet="1" objects="1" scenarios="1"/>
  <phoneticPr fontId="0" type="noConversion"/>
  <printOptions horizontalCentered="1"/>
  <pageMargins left="0.5" right="0.5" top="0.5" bottom="0.5" header="0.5" footer="0.25"/>
  <pageSetup scale="55" orientation="landscape" r:id="rId1"/>
  <headerFooter alignWithMargins="0">
    <oddFooter>&amp;L&amp;Z&amp;F</oddFooter>
  </headerFooter>
  <ignoredErrors>
    <ignoredError sqref="C23:C27 C14:C16 C17:C18" numberStoredAsText="1"/>
  </ignoredErrors>
  <extLst>
    <ext xmlns:mx="http://schemas.microsoft.com/office/mac/excel/2008/main" uri="{64002731-A6B0-56B0-2670-7721B7C09600}">
      <mx:PLV Mode="0" OnePage="0" WScale="0"/>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4">
    <tabColor theme="3" tint="0.79998168889431442"/>
  </sheetPr>
  <dimension ref="A1:L269"/>
  <sheetViews>
    <sheetView showGridLines="0" topLeftCell="A250" zoomScale="70" zoomScaleNormal="70" zoomScaleSheetLayoutView="70" zoomScalePageLayoutView="70" workbookViewId="0">
      <selection activeCell="G253" sqref="G253"/>
    </sheetView>
  </sheetViews>
  <sheetFormatPr defaultColWidth="9.140625" defaultRowHeight="18.75"/>
  <cols>
    <col min="1" max="1" width="57" style="169" customWidth="1"/>
    <col min="2" max="2" width="1.42578125" style="169" customWidth="1"/>
    <col min="3" max="3" width="21.28515625" style="169" customWidth="1"/>
    <col min="4" max="4" width="9.140625" style="169"/>
    <col min="5" max="5" width="58.42578125" style="169" customWidth="1"/>
    <col min="6" max="6" width="17" style="169" customWidth="1"/>
    <col min="7" max="7" width="25.42578125" style="169" customWidth="1"/>
    <col min="8" max="8" width="1.85546875" style="169" customWidth="1"/>
    <col min="9" max="9" width="11.7109375" style="169" bestFit="1" customWidth="1"/>
    <col min="10" max="10" width="15.42578125" style="169" bestFit="1" customWidth="1"/>
    <col min="11" max="16384" width="9.140625" style="169"/>
  </cols>
  <sheetData>
    <row r="1" spans="1:8" ht="26.25">
      <c r="A1" s="891"/>
      <c r="B1" s="891"/>
      <c r="C1" s="891"/>
      <c r="D1" s="891"/>
      <c r="E1" s="891"/>
      <c r="F1" s="891"/>
      <c r="G1" s="892"/>
    </row>
    <row r="2" spans="1:8" ht="30" customHeight="1" thickBot="1">
      <c r="A2" s="892" t="s">
        <v>169</v>
      </c>
      <c r="B2" s="881" t="str">
        <f>'CHECK SHEET'!D7</f>
        <v>Gulf Coast State College</v>
      </c>
      <c r="C2" s="881"/>
      <c r="D2" s="881"/>
      <c r="E2" s="881"/>
      <c r="F2" s="881"/>
      <c r="G2" s="893"/>
    </row>
    <row r="3" spans="1:8" ht="23.1" customHeight="1">
      <c r="A3" s="878" t="s">
        <v>265</v>
      </c>
      <c r="B3" s="878"/>
      <c r="C3" s="878"/>
      <c r="D3" s="878"/>
      <c r="E3" s="878"/>
      <c r="F3" s="878"/>
      <c r="G3" s="878"/>
    </row>
    <row r="4" spans="1:8" ht="23.45" customHeight="1">
      <c r="A4" s="878" t="s">
        <v>266</v>
      </c>
      <c r="B4" s="878"/>
      <c r="C4" s="878"/>
      <c r="D4" s="878"/>
      <c r="E4" s="878"/>
      <c r="F4" s="878"/>
      <c r="G4" s="878"/>
    </row>
    <row r="5" spans="1:8" ht="23.45" customHeight="1">
      <c r="A5" s="878" t="s">
        <v>745</v>
      </c>
      <c r="B5" s="878"/>
      <c r="C5" s="878"/>
      <c r="D5" s="878"/>
      <c r="E5" s="878"/>
      <c r="F5" s="878"/>
      <c r="G5" s="878"/>
    </row>
    <row r="6" spans="1:8" ht="20.100000000000001" customHeight="1">
      <c r="A6" s="894"/>
      <c r="B6" s="894"/>
      <c r="C6" s="894"/>
      <c r="D6" s="894"/>
      <c r="E6" s="894"/>
      <c r="F6" s="894"/>
      <c r="G6" s="894"/>
    </row>
    <row r="7" spans="1:8" ht="38.450000000000003" customHeight="1">
      <c r="A7" s="895" t="s">
        <v>267</v>
      </c>
      <c r="B7" s="895"/>
      <c r="C7" s="895"/>
      <c r="D7" s="895"/>
      <c r="E7" s="895"/>
      <c r="F7" s="895"/>
      <c r="G7" s="895"/>
      <c r="H7" s="175"/>
    </row>
    <row r="8" spans="1:8" ht="20.100000000000001" customHeight="1">
      <c r="A8" s="174"/>
      <c r="B8" s="174"/>
      <c r="C8" s="174"/>
      <c r="D8" s="174"/>
      <c r="E8" s="174"/>
      <c r="F8" s="174"/>
      <c r="G8" s="174"/>
      <c r="H8" s="175"/>
    </row>
    <row r="9" spans="1:8" ht="76.349999999999994" customHeight="1">
      <c r="A9" s="494" t="s">
        <v>268</v>
      </c>
      <c r="B9" s="495" t="s">
        <v>269</v>
      </c>
      <c r="C9" s="495"/>
      <c r="D9" s="495"/>
      <c r="E9" s="495"/>
      <c r="F9" s="496" t="s">
        <v>259</v>
      </c>
      <c r="G9" s="497" t="s">
        <v>270</v>
      </c>
    </row>
    <row r="10" spans="1:8" ht="20.100000000000001" customHeight="1">
      <c r="A10" s="507" t="s">
        <v>210</v>
      </c>
      <c r="B10" s="508"/>
      <c r="C10" s="508"/>
      <c r="D10" s="508"/>
      <c r="E10" s="508"/>
      <c r="F10" s="509"/>
      <c r="G10" s="510"/>
    </row>
    <row r="11" spans="1:8" ht="20.100000000000001" customHeight="1">
      <c r="A11" s="478"/>
      <c r="B11" s="176"/>
      <c r="C11" s="176"/>
      <c r="D11" s="176"/>
      <c r="E11" s="176"/>
      <c r="F11" s="177"/>
      <c r="G11" s="178"/>
    </row>
    <row r="12" spans="1:8" ht="20.100000000000001" customHeight="1">
      <c r="A12" s="478" t="s">
        <v>191</v>
      </c>
      <c r="B12" s="176"/>
      <c r="C12" s="176" t="s">
        <v>217</v>
      </c>
      <c r="D12" s="176"/>
      <c r="E12" s="176"/>
      <c r="F12" s="179">
        <v>40101</v>
      </c>
      <c r="G12" s="1146">
        <f>+'EXHIBIT C'!H10+'EXHIBIT C(2)'!E13</f>
        <v>343845</v>
      </c>
    </row>
    <row r="13" spans="1:8" ht="20.100000000000001" customHeight="1">
      <c r="A13" s="478" t="s">
        <v>191</v>
      </c>
      <c r="B13" s="176"/>
      <c r="C13" s="169" t="s">
        <v>123</v>
      </c>
      <c r="D13" s="176"/>
      <c r="E13" s="176"/>
      <c r="F13" s="180" t="s">
        <v>218</v>
      </c>
      <c r="G13" s="1146">
        <f>+'EXHIBIT C'!H11+'EXHIBIT C(2)'!E14</f>
        <v>4932528</v>
      </c>
    </row>
    <row r="14" spans="1:8" ht="20.100000000000001" customHeight="1">
      <c r="A14" s="478" t="s">
        <v>191</v>
      </c>
      <c r="B14" s="176"/>
      <c r="C14" s="176" t="s">
        <v>124</v>
      </c>
      <c r="D14" s="176"/>
      <c r="E14" s="176"/>
      <c r="F14" s="180" t="s">
        <v>219</v>
      </c>
      <c r="G14" s="1147">
        <f>+'EXHIBIT C'!H12+'EXHIBIT C(2)'!E15</f>
        <v>1178168</v>
      </c>
    </row>
    <row r="15" spans="1:8" ht="20.100000000000001" customHeight="1">
      <c r="A15" s="478" t="s">
        <v>191</v>
      </c>
      <c r="B15" s="176"/>
      <c r="C15" s="181" t="s">
        <v>271</v>
      </c>
      <c r="D15" s="176"/>
      <c r="E15" s="176"/>
      <c r="F15" s="180" t="s">
        <v>220</v>
      </c>
      <c r="G15" s="1147">
        <f>+'EXHIBIT C'!H13+'EXHIBIT C(2)'!E16</f>
        <v>399230</v>
      </c>
    </row>
    <row r="16" spans="1:8" ht="20.100000000000001" customHeight="1">
      <c r="A16" s="478" t="s">
        <v>191</v>
      </c>
      <c r="B16" s="176"/>
      <c r="C16" s="181" t="s">
        <v>272</v>
      </c>
      <c r="D16" s="176"/>
      <c r="E16" s="176"/>
      <c r="F16" s="180" t="s">
        <v>221</v>
      </c>
      <c r="G16" s="182">
        <f>+'EXHIBIT C'!H14+'EXHIBIT C(2)'!E17</f>
        <v>96036</v>
      </c>
    </row>
    <row r="17" spans="1:7" ht="20.100000000000001" customHeight="1">
      <c r="A17" s="478" t="s">
        <v>191</v>
      </c>
      <c r="B17" s="176"/>
      <c r="C17" s="169" t="s">
        <v>126</v>
      </c>
      <c r="D17" s="176"/>
      <c r="E17" s="176"/>
      <c r="F17" s="179">
        <v>40160</v>
      </c>
      <c r="G17" s="182">
        <f>+'EXHIBIT C'!H15+'EXHIBIT C(2)'!E18</f>
        <v>0</v>
      </c>
    </row>
    <row r="18" spans="1:7" ht="20.100000000000001" customHeight="1">
      <c r="A18" s="478"/>
      <c r="B18" s="176"/>
      <c r="C18" s="176"/>
      <c r="D18" s="176"/>
      <c r="E18" s="176"/>
      <c r="F18" s="180"/>
      <c r="G18" s="182"/>
    </row>
    <row r="19" spans="1:7" ht="20.100000000000001" customHeight="1">
      <c r="A19" s="479" t="s">
        <v>273</v>
      </c>
      <c r="B19" s="176"/>
      <c r="C19" s="176"/>
      <c r="D19" s="176"/>
      <c r="E19" s="176"/>
      <c r="F19" s="180"/>
      <c r="G19" s="691">
        <f>SUM(G12:G17)</f>
        <v>6949807</v>
      </c>
    </row>
    <row r="20" spans="1:7" ht="20.100000000000001" customHeight="1">
      <c r="A20" s="478"/>
      <c r="B20" s="176"/>
      <c r="C20" s="176"/>
      <c r="D20" s="176"/>
      <c r="E20" s="176"/>
      <c r="F20" s="180"/>
      <c r="G20" s="183"/>
    </row>
    <row r="21" spans="1:7" ht="20.100000000000001" customHeight="1">
      <c r="A21" s="478" t="s">
        <v>206</v>
      </c>
      <c r="B21" s="176"/>
      <c r="C21" s="176" t="s">
        <v>217</v>
      </c>
      <c r="D21" s="176"/>
      <c r="E21" s="176"/>
      <c r="F21" s="179">
        <v>40301</v>
      </c>
      <c r="G21" s="1148">
        <f>+'EXHIBIT C'!F19+'EXHIBIT C(2)'!E22</f>
        <v>0</v>
      </c>
    </row>
    <row r="22" spans="1:7" ht="20.100000000000001" customHeight="1">
      <c r="A22" s="478" t="s">
        <v>206</v>
      </c>
      <c r="B22" s="176"/>
      <c r="C22" s="169" t="s">
        <v>123</v>
      </c>
      <c r="D22" s="176"/>
      <c r="E22" s="176"/>
      <c r="F22" s="180" t="s">
        <v>225</v>
      </c>
      <c r="G22" s="1148">
        <f>+'EXHIBIT C'!F20+'EXHIBIT C(2)'!E23</f>
        <v>938599</v>
      </c>
    </row>
    <row r="23" spans="1:7" ht="20.100000000000001" customHeight="1">
      <c r="A23" s="478" t="s">
        <v>206</v>
      </c>
      <c r="B23" s="176"/>
      <c r="C23" s="176" t="s">
        <v>124</v>
      </c>
      <c r="D23" s="176"/>
      <c r="E23" s="176"/>
      <c r="F23" s="180" t="s">
        <v>226</v>
      </c>
      <c r="G23" s="1149">
        <f>+'EXHIBIT C'!F21+'EXHIBIT C(2)'!E24</f>
        <v>231827</v>
      </c>
    </row>
    <row r="24" spans="1:7" ht="20.100000000000001" customHeight="1">
      <c r="A24" s="478" t="s">
        <v>206</v>
      </c>
      <c r="B24" s="176"/>
      <c r="C24" s="181" t="s">
        <v>271</v>
      </c>
      <c r="D24" s="176"/>
      <c r="E24" s="176"/>
      <c r="F24" s="180" t="s">
        <v>227</v>
      </c>
      <c r="G24" s="1149">
        <f>+'EXHIBIT C'!F22+'EXHIBIT C(2)'!E25</f>
        <v>54755</v>
      </c>
    </row>
    <row r="25" spans="1:7" ht="20.100000000000001" customHeight="1">
      <c r="A25" s="478" t="s">
        <v>206</v>
      </c>
      <c r="B25" s="176"/>
      <c r="C25" s="181" t="s">
        <v>272</v>
      </c>
      <c r="D25" s="176"/>
      <c r="E25" s="176"/>
      <c r="F25" s="180" t="s">
        <v>228</v>
      </c>
      <c r="G25" s="1149">
        <f>+'EXHIBIT C'!F23+'EXHIBIT C(2)'!E26</f>
        <v>65540</v>
      </c>
    </row>
    <row r="26" spans="1:7" ht="20.100000000000001" customHeight="1">
      <c r="A26" s="478" t="s">
        <v>206</v>
      </c>
      <c r="B26" s="176"/>
      <c r="C26" s="169" t="s">
        <v>722</v>
      </c>
      <c r="D26" s="176"/>
      <c r="E26" s="176"/>
      <c r="F26" s="179">
        <v>40360</v>
      </c>
      <c r="G26" s="1149">
        <f>+'EXHIBIT C'!F24+'EXHIBIT C(2)'!E27</f>
        <v>0</v>
      </c>
    </row>
    <row r="27" spans="1:7" ht="20.100000000000001" customHeight="1">
      <c r="A27" s="478" t="s">
        <v>206</v>
      </c>
      <c r="B27" s="176"/>
      <c r="C27" s="169" t="s">
        <v>703</v>
      </c>
      <c r="D27" s="176"/>
      <c r="E27" s="176"/>
      <c r="F27" s="179" t="s">
        <v>704</v>
      </c>
      <c r="G27" s="1149">
        <f>+'EXHIBIT C'!F25+'EXHIBIT C(2)'!E28</f>
        <v>0</v>
      </c>
    </row>
    <row r="28" spans="1:7" ht="20.100000000000001" customHeight="1">
      <c r="A28" s="478"/>
      <c r="B28" s="176"/>
      <c r="C28" s="176"/>
      <c r="D28" s="176"/>
      <c r="E28" s="176"/>
      <c r="F28" s="180"/>
      <c r="G28" s="184"/>
    </row>
    <row r="29" spans="1:7" ht="20.100000000000001" customHeight="1">
      <c r="A29" s="479" t="s">
        <v>274</v>
      </c>
      <c r="B29" s="176"/>
      <c r="C29" s="176"/>
      <c r="D29" s="176"/>
      <c r="E29" s="176"/>
      <c r="F29" s="180"/>
      <c r="G29" s="692">
        <f>SUM(G21:G27)</f>
        <v>1290721</v>
      </c>
    </row>
    <row r="30" spans="1:7" ht="20.100000000000001" customHeight="1">
      <c r="A30" s="478"/>
      <c r="B30" s="176"/>
      <c r="C30" s="176"/>
      <c r="D30" s="176"/>
      <c r="E30" s="176"/>
      <c r="F30" s="180"/>
      <c r="G30" s="185"/>
    </row>
    <row r="31" spans="1:7" ht="20.100000000000001" customHeight="1">
      <c r="A31" s="478" t="s">
        <v>275</v>
      </c>
      <c r="B31" s="176"/>
      <c r="C31" s="820" t="s">
        <v>236</v>
      </c>
      <c r="D31" s="820"/>
      <c r="E31" s="820"/>
      <c r="F31" s="180" t="s">
        <v>237</v>
      </c>
      <c r="G31" s="182">
        <f>'EXHIBIT C'!H33</f>
        <v>0</v>
      </c>
    </row>
    <row r="32" spans="1:7" ht="20.100000000000001" customHeight="1">
      <c r="A32" s="478" t="s">
        <v>275</v>
      </c>
      <c r="B32" s="176"/>
      <c r="C32" s="169" t="s">
        <v>238</v>
      </c>
      <c r="D32" s="176"/>
      <c r="E32" s="176"/>
      <c r="F32" s="180" t="s">
        <v>239</v>
      </c>
      <c r="G32" s="182">
        <f>'EXHIBIT C'!H34</f>
        <v>0</v>
      </c>
    </row>
    <row r="33" spans="1:7" ht="20.100000000000001" customHeight="1">
      <c r="A33" s="478" t="s">
        <v>276</v>
      </c>
      <c r="B33" s="176"/>
      <c r="C33" s="176" t="s">
        <v>236</v>
      </c>
      <c r="D33" s="176"/>
      <c r="E33" s="176"/>
      <c r="F33" s="180" t="s">
        <v>237</v>
      </c>
      <c r="G33" s="182">
        <f>'EXHIBIT C'!H35</f>
        <v>0</v>
      </c>
    </row>
    <row r="34" spans="1:7" ht="20.100000000000001" customHeight="1">
      <c r="A34" s="478" t="s">
        <v>276</v>
      </c>
      <c r="B34" s="176"/>
      <c r="C34" s="169" t="s">
        <v>238</v>
      </c>
      <c r="D34" s="176"/>
      <c r="E34" s="176"/>
      <c r="F34" s="180" t="s">
        <v>239</v>
      </c>
      <c r="G34" s="182">
        <f>'EXHIBIT C'!H36</f>
        <v>0</v>
      </c>
    </row>
    <row r="35" spans="1:7" ht="20.100000000000001" customHeight="1">
      <c r="A35" s="478"/>
      <c r="B35" s="176"/>
      <c r="C35" s="176"/>
      <c r="D35" s="176"/>
      <c r="E35" s="176"/>
      <c r="F35" s="180"/>
      <c r="G35" s="186"/>
    </row>
    <row r="36" spans="1:7" ht="20.100000000000001" customHeight="1">
      <c r="A36" s="479" t="s">
        <v>277</v>
      </c>
      <c r="B36" s="176"/>
      <c r="C36" s="176"/>
      <c r="D36" s="176"/>
      <c r="E36" s="176"/>
      <c r="F36" s="180"/>
      <c r="G36" s="692">
        <f>SUM(G31:G34)</f>
        <v>0</v>
      </c>
    </row>
    <row r="37" spans="1:7" ht="20.100000000000001" customHeight="1">
      <c r="A37" s="478"/>
      <c r="B37" s="176"/>
      <c r="C37" s="176"/>
      <c r="D37" s="176"/>
      <c r="E37" s="176"/>
      <c r="F37" s="180"/>
      <c r="G37" s="184"/>
    </row>
    <row r="38" spans="1:7" ht="20.100000000000001" customHeight="1">
      <c r="A38" s="478" t="s">
        <v>278</v>
      </c>
      <c r="B38" s="176"/>
      <c r="C38" s="176" t="s">
        <v>236</v>
      </c>
      <c r="D38" s="176"/>
      <c r="E38" s="176"/>
      <c r="F38" s="180" t="s">
        <v>243</v>
      </c>
      <c r="G38" s="1149">
        <f>'EXHIBIT C'!F40</f>
        <v>0</v>
      </c>
    </row>
    <row r="39" spans="1:7" ht="20.100000000000001" customHeight="1">
      <c r="A39" s="478" t="s">
        <v>278</v>
      </c>
      <c r="B39" s="176"/>
      <c r="C39" s="821" t="s">
        <v>238</v>
      </c>
      <c r="D39" s="821"/>
      <c r="E39" s="821"/>
      <c r="F39" s="180" t="s">
        <v>244</v>
      </c>
      <c r="G39" s="1149">
        <f>'EXHIBIT C'!F41</f>
        <v>0</v>
      </c>
    </row>
    <row r="40" spans="1:7" ht="20.100000000000001" customHeight="1">
      <c r="A40" s="478" t="s">
        <v>279</v>
      </c>
      <c r="B40" s="176"/>
      <c r="C40" s="176" t="s">
        <v>236</v>
      </c>
      <c r="D40" s="176"/>
      <c r="E40" s="176"/>
      <c r="F40" s="180" t="s">
        <v>243</v>
      </c>
      <c r="G40" s="1149">
        <f>'EXHIBIT C'!F42</f>
        <v>0</v>
      </c>
    </row>
    <row r="41" spans="1:7" ht="20.100000000000001" customHeight="1">
      <c r="A41" s="478" t="s">
        <v>279</v>
      </c>
      <c r="B41" s="176"/>
      <c r="C41" s="821" t="s">
        <v>238</v>
      </c>
      <c r="D41" s="821"/>
      <c r="E41" s="821"/>
      <c r="F41" s="180" t="s">
        <v>244</v>
      </c>
      <c r="G41" s="1149">
        <f>'EXHIBIT C'!F43</f>
        <v>0</v>
      </c>
    </row>
    <row r="42" spans="1:7" ht="20.100000000000001" customHeight="1">
      <c r="A42" s="478"/>
      <c r="B42" s="176"/>
      <c r="C42" s="176"/>
      <c r="D42" s="176"/>
      <c r="E42" s="176"/>
      <c r="F42" s="180"/>
      <c r="G42" s="184"/>
    </row>
    <row r="43" spans="1:7" ht="20.100000000000001" customHeight="1">
      <c r="A43" s="479" t="s">
        <v>280</v>
      </c>
      <c r="B43" s="176"/>
      <c r="C43" s="176"/>
      <c r="D43" s="176"/>
      <c r="E43" s="176"/>
      <c r="F43" s="180"/>
      <c r="G43" s="692">
        <f>SUM(G38:G42)</f>
        <v>0</v>
      </c>
    </row>
    <row r="44" spans="1:7" ht="20.100000000000001" customHeight="1">
      <c r="A44" s="478"/>
      <c r="B44" s="176"/>
      <c r="C44" s="176"/>
      <c r="D44" s="176"/>
      <c r="E44" s="176"/>
      <c r="F44" s="180"/>
      <c r="G44" s="185"/>
    </row>
    <row r="45" spans="1:7" ht="20.100000000000001" customHeight="1">
      <c r="A45" s="479" t="s">
        <v>281</v>
      </c>
      <c r="B45" s="176"/>
      <c r="C45" s="176"/>
      <c r="D45" s="176"/>
      <c r="E45" s="176"/>
      <c r="F45" s="180"/>
      <c r="G45" s="693">
        <f>G19+G29+G36+G43</f>
        <v>8240528</v>
      </c>
    </row>
    <row r="46" spans="1:7" ht="20.100000000000001" customHeight="1">
      <c r="A46" s="478"/>
      <c r="B46" s="176"/>
      <c r="C46" s="176"/>
      <c r="D46" s="176"/>
      <c r="E46" s="176"/>
      <c r="F46" s="180"/>
      <c r="G46" s="184"/>
    </row>
    <row r="47" spans="1:7" ht="20.100000000000001" customHeight="1">
      <c r="A47" s="478" t="s">
        <v>282</v>
      </c>
      <c r="B47" s="176"/>
      <c r="C47" s="176"/>
      <c r="D47" s="176"/>
      <c r="E47" s="176"/>
      <c r="F47" s="180" t="s">
        <v>283</v>
      </c>
      <c r="G47" s="1150">
        <v>0</v>
      </c>
    </row>
    <row r="48" spans="1:7" ht="20.100000000000001" customHeight="1">
      <c r="A48" s="478" t="s">
        <v>284</v>
      </c>
      <c r="B48" s="187"/>
      <c r="C48" s="187"/>
      <c r="D48" s="187"/>
      <c r="E48" s="187"/>
      <c r="F48" s="188" t="s">
        <v>285</v>
      </c>
      <c r="G48" s="1150">
        <v>0</v>
      </c>
    </row>
    <row r="49" spans="1:7" ht="20.100000000000001" customHeight="1">
      <c r="A49" s="478" t="s">
        <v>286</v>
      </c>
      <c r="C49" s="187"/>
      <c r="D49" s="187"/>
      <c r="E49" s="187"/>
      <c r="F49" s="188" t="s">
        <v>287</v>
      </c>
      <c r="G49" s="1150">
        <v>0</v>
      </c>
    </row>
    <row r="50" spans="1:7" ht="20.100000000000001" customHeight="1">
      <c r="A50" s="478" t="s">
        <v>288</v>
      </c>
      <c r="B50" s="176"/>
      <c r="C50" s="176"/>
      <c r="D50" s="176"/>
      <c r="E50" s="176"/>
      <c r="F50" s="180" t="s">
        <v>289</v>
      </c>
      <c r="G50" s="1150">
        <v>0</v>
      </c>
    </row>
    <row r="51" spans="1:7" ht="20.100000000000001" customHeight="1">
      <c r="A51" s="478" t="s">
        <v>712</v>
      </c>
      <c r="B51" s="176"/>
      <c r="C51" s="176"/>
      <c r="D51" s="176"/>
      <c r="E51" s="176"/>
      <c r="F51" s="195">
        <v>40280</v>
      </c>
      <c r="G51" s="1150">
        <v>289075</v>
      </c>
    </row>
    <row r="52" spans="1:7" ht="20.100000000000001" customHeight="1">
      <c r="A52" s="478" t="s">
        <v>290</v>
      </c>
      <c r="B52" s="176"/>
      <c r="C52" s="176"/>
      <c r="D52" s="176"/>
      <c r="E52" s="176"/>
      <c r="F52" s="180" t="s">
        <v>291</v>
      </c>
      <c r="G52" s="1150">
        <v>831313</v>
      </c>
    </row>
    <row r="53" spans="1:7" ht="20.100000000000001" customHeight="1">
      <c r="A53" s="478" t="s">
        <v>292</v>
      </c>
      <c r="B53" s="176"/>
      <c r="C53" s="176"/>
      <c r="D53" s="176"/>
      <c r="E53" s="176"/>
      <c r="F53" s="179">
        <v>40450</v>
      </c>
      <c r="G53" s="1150">
        <v>641760</v>
      </c>
    </row>
    <row r="54" spans="1:7" ht="20.100000000000001" customHeight="1">
      <c r="A54" s="478" t="s">
        <v>293</v>
      </c>
      <c r="B54" s="176"/>
      <c r="C54" s="176"/>
      <c r="D54" s="176"/>
      <c r="E54" s="176"/>
      <c r="F54" s="180" t="s">
        <v>294</v>
      </c>
      <c r="G54" s="1150">
        <v>38419</v>
      </c>
    </row>
    <row r="55" spans="1:7" ht="20.100000000000001" customHeight="1">
      <c r="A55" s="478" t="s">
        <v>295</v>
      </c>
      <c r="B55" s="176"/>
      <c r="C55" s="176"/>
      <c r="D55" s="176"/>
      <c r="E55" s="176"/>
      <c r="F55" s="188" t="s">
        <v>296</v>
      </c>
      <c r="G55" s="1150">
        <v>0</v>
      </c>
    </row>
    <row r="56" spans="1:7" ht="20.100000000000001" customHeight="1">
      <c r="A56" s="478" t="s">
        <v>297</v>
      </c>
      <c r="B56" s="176"/>
      <c r="C56" s="176"/>
      <c r="D56" s="176"/>
      <c r="E56" s="176"/>
      <c r="F56" s="180" t="s">
        <v>298</v>
      </c>
      <c r="G56" s="1150">
        <v>0</v>
      </c>
    </row>
    <row r="57" spans="1:7" ht="20.100000000000001" customHeight="1">
      <c r="A57" s="478" t="s">
        <v>299</v>
      </c>
      <c r="B57" s="176"/>
      <c r="C57" s="176"/>
      <c r="D57" s="176"/>
      <c r="E57" s="176"/>
      <c r="F57" s="188" t="s">
        <v>300</v>
      </c>
      <c r="G57" s="1150">
        <v>0</v>
      </c>
    </row>
    <row r="58" spans="1:7" ht="20.100000000000001" customHeight="1">
      <c r="A58" s="478" t="s">
        <v>301</v>
      </c>
      <c r="B58" s="176"/>
      <c r="C58" s="176"/>
      <c r="D58" s="176"/>
      <c r="E58" s="176"/>
      <c r="F58" s="180" t="s">
        <v>302</v>
      </c>
      <c r="G58" s="1150">
        <v>29872</v>
      </c>
    </row>
    <row r="59" spans="1:7" ht="20.100000000000001" customHeight="1">
      <c r="A59" s="478" t="s">
        <v>303</v>
      </c>
      <c r="B59" s="176"/>
      <c r="C59" s="176"/>
      <c r="D59" s="176"/>
      <c r="E59" s="176"/>
      <c r="F59" s="180" t="s">
        <v>304</v>
      </c>
      <c r="G59" s="1150">
        <v>0</v>
      </c>
    </row>
    <row r="60" spans="1:7" ht="20.100000000000001" customHeight="1">
      <c r="A60" s="478" t="s">
        <v>305</v>
      </c>
      <c r="B60" s="176"/>
      <c r="C60" s="176"/>
      <c r="D60" s="176"/>
      <c r="E60" s="176"/>
      <c r="F60" s="189" t="s">
        <v>306</v>
      </c>
      <c r="G60" s="1150">
        <v>0</v>
      </c>
    </row>
    <row r="61" spans="1:7" ht="20.100000000000001" customHeight="1">
      <c r="A61" s="478" t="s">
        <v>307</v>
      </c>
      <c r="B61" s="176"/>
      <c r="C61" s="176"/>
      <c r="D61" s="176"/>
      <c r="E61" s="176"/>
      <c r="F61" s="180" t="s">
        <v>308</v>
      </c>
      <c r="G61" s="1150">
        <v>394770</v>
      </c>
    </row>
    <row r="62" spans="1:7" ht="20.100000000000001" customHeight="1">
      <c r="A62" s="478" t="s">
        <v>309</v>
      </c>
      <c r="B62" s="176"/>
      <c r="C62" s="176"/>
      <c r="D62" s="176"/>
      <c r="E62" s="176"/>
      <c r="F62" s="188" t="s">
        <v>310</v>
      </c>
      <c r="G62" s="1150">
        <v>0</v>
      </c>
    </row>
    <row r="63" spans="1:7" ht="20.100000000000001" customHeight="1">
      <c r="A63" s="478" t="s">
        <v>311</v>
      </c>
      <c r="B63" s="176"/>
      <c r="C63" s="176"/>
      <c r="D63" s="176"/>
      <c r="E63" s="176"/>
      <c r="F63" s="188" t="s">
        <v>312</v>
      </c>
      <c r="G63" s="1150">
        <v>0</v>
      </c>
    </row>
    <row r="64" spans="1:7" ht="20.100000000000001" customHeight="1">
      <c r="A64" s="478"/>
      <c r="B64" s="176"/>
      <c r="C64" s="176"/>
      <c r="D64" s="176"/>
      <c r="E64" s="176"/>
      <c r="F64" s="180"/>
      <c r="G64" s="694"/>
    </row>
    <row r="65" spans="1:7" ht="20.100000000000001" customHeight="1">
      <c r="A65" s="479" t="s">
        <v>313</v>
      </c>
      <c r="B65" s="176"/>
      <c r="C65" s="176"/>
      <c r="D65" s="176"/>
      <c r="E65" s="176"/>
      <c r="F65" s="180"/>
      <c r="G65" s="695">
        <f>SUM(G45:G63)</f>
        <v>10465737</v>
      </c>
    </row>
    <row r="66" spans="1:7" ht="20.100000000000001" customHeight="1">
      <c r="A66" s="478"/>
      <c r="B66" s="176"/>
      <c r="C66" s="176"/>
      <c r="D66" s="176"/>
      <c r="E66" s="176"/>
      <c r="F66" s="180"/>
      <c r="G66" s="184"/>
    </row>
    <row r="67" spans="1:7" ht="20.100000000000001" customHeight="1">
      <c r="A67" s="822" t="s">
        <v>314</v>
      </c>
      <c r="B67" s="823"/>
      <c r="C67" s="823"/>
      <c r="D67" s="823"/>
      <c r="E67" s="823"/>
      <c r="F67" s="824"/>
      <c r="G67" s="696"/>
    </row>
    <row r="68" spans="1:7" ht="20.100000000000001" customHeight="1">
      <c r="A68" s="478"/>
      <c r="B68" s="176"/>
      <c r="C68" s="176"/>
      <c r="D68" s="176"/>
      <c r="E68" s="176"/>
      <c r="F68" s="180"/>
      <c r="G68" s="184"/>
    </row>
    <row r="69" spans="1:7" ht="20.100000000000001" customHeight="1">
      <c r="A69" s="478" t="s">
        <v>315</v>
      </c>
      <c r="B69" s="176"/>
      <c r="C69" s="176"/>
      <c r="D69" s="176"/>
      <c r="E69" s="176"/>
      <c r="F69" s="180" t="s">
        <v>316</v>
      </c>
      <c r="G69" s="1150">
        <v>0</v>
      </c>
    </row>
    <row r="70" spans="1:7" ht="20.100000000000001" customHeight="1">
      <c r="A70" s="478" t="s">
        <v>317</v>
      </c>
      <c r="B70" s="176"/>
      <c r="C70" s="176"/>
      <c r="D70" s="176"/>
      <c r="E70" s="176"/>
      <c r="F70" s="180" t="s">
        <v>318</v>
      </c>
      <c r="G70" s="1150">
        <v>0</v>
      </c>
    </row>
    <row r="71" spans="1:7" ht="20.100000000000001" customHeight="1">
      <c r="A71" s="478" t="s">
        <v>319</v>
      </c>
      <c r="B71" s="176"/>
      <c r="C71" s="176"/>
      <c r="D71" s="176"/>
      <c r="E71" s="176"/>
      <c r="F71" s="180" t="s">
        <v>320</v>
      </c>
      <c r="G71" s="1150">
        <v>0</v>
      </c>
    </row>
    <row r="72" spans="1:7" ht="20.100000000000001" customHeight="1">
      <c r="A72" s="478"/>
      <c r="B72" s="176"/>
      <c r="C72" s="176"/>
      <c r="D72" s="176"/>
      <c r="E72" s="176"/>
      <c r="F72" s="180"/>
      <c r="G72" s="694"/>
    </row>
    <row r="73" spans="1:7" ht="20.100000000000001" customHeight="1">
      <c r="A73" s="479" t="s">
        <v>321</v>
      </c>
      <c r="B73" s="176"/>
      <c r="C73" s="176"/>
      <c r="D73" s="176"/>
      <c r="E73" s="176"/>
      <c r="F73" s="180"/>
      <c r="G73" s="210">
        <f>SUM(G69:G71)</f>
        <v>0</v>
      </c>
    </row>
    <row r="74" spans="1:7" ht="20.100000000000001" customHeight="1">
      <c r="A74" s="697"/>
      <c r="B74" s="544"/>
      <c r="C74" s="544"/>
      <c r="D74" s="544"/>
      <c r="E74" s="544"/>
      <c r="F74" s="545"/>
      <c r="G74" s="698"/>
    </row>
    <row r="75" spans="1:7" ht="20.100000000000001" customHeight="1">
      <c r="A75" s="822" t="s">
        <v>322</v>
      </c>
      <c r="B75" s="823"/>
      <c r="C75" s="823"/>
      <c r="D75" s="823"/>
      <c r="E75" s="823"/>
      <c r="F75" s="824"/>
      <c r="G75" s="591"/>
    </row>
    <row r="76" spans="1:7" ht="20.100000000000001" customHeight="1">
      <c r="A76" s="478"/>
      <c r="B76" s="176"/>
      <c r="C76" s="176"/>
      <c r="D76" s="176"/>
      <c r="E76" s="176"/>
      <c r="F76" s="180"/>
      <c r="G76" s="190"/>
    </row>
    <row r="77" spans="1:7" ht="20.100000000000001" customHeight="1">
      <c r="A77" s="478" t="s">
        <v>323</v>
      </c>
      <c r="B77" s="176"/>
      <c r="C77" s="176"/>
      <c r="D77" s="176"/>
      <c r="E77" s="176"/>
      <c r="F77" s="180" t="s">
        <v>324</v>
      </c>
      <c r="G77" s="1151">
        <f>'CHECK SHEET'!D84</f>
        <v>23425463</v>
      </c>
    </row>
    <row r="78" spans="1:7" ht="20.100000000000001" customHeight="1">
      <c r="A78" s="478" t="s">
        <v>680</v>
      </c>
      <c r="B78" s="176"/>
      <c r="C78" s="176"/>
      <c r="D78" s="176"/>
      <c r="E78" s="176"/>
      <c r="F78" s="179">
        <v>42130</v>
      </c>
      <c r="G78" s="1152">
        <v>1575608</v>
      </c>
    </row>
    <row r="79" spans="1:7" ht="20.100000000000001" customHeight="1">
      <c r="A79" s="480" t="s">
        <v>325</v>
      </c>
      <c r="B79" s="481"/>
      <c r="C79" s="481"/>
      <c r="D79" s="481"/>
      <c r="E79" s="481"/>
      <c r="F79" s="191" t="s">
        <v>326</v>
      </c>
      <c r="G79" s="1150">
        <v>322941</v>
      </c>
    </row>
    <row r="80" spans="1:7" ht="20.100000000000001" customHeight="1">
      <c r="A80" s="478" t="s">
        <v>327</v>
      </c>
      <c r="B80" s="176"/>
      <c r="C80" s="176"/>
      <c r="D80" s="176"/>
      <c r="E80" s="176"/>
      <c r="F80" s="180" t="s">
        <v>328</v>
      </c>
      <c r="G80" s="1152">
        <v>0</v>
      </c>
    </row>
    <row r="81" spans="1:10" ht="20.100000000000001" customHeight="1">
      <c r="A81" s="478" t="s">
        <v>695</v>
      </c>
      <c r="B81" s="176"/>
      <c r="C81" s="176"/>
      <c r="D81" s="176"/>
      <c r="E81" s="176"/>
      <c r="F81" s="180" t="s">
        <v>329</v>
      </c>
      <c r="G81" s="1152">
        <v>420000</v>
      </c>
    </row>
    <row r="82" spans="1:10" ht="20.100000000000001" customHeight="1">
      <c r="A82" s="478" t="s">
        <v>330</v>
      </c>
      <c r="B82" s="176"/>
      <c r="C82" s="176"/>
      <c r="D82" s="176"/>
      <c r="E82" s="176"/>
      <c r="F82" s="180" t="s">
        <v>331</v>
      </c>
      <c r="G82" s="1151">
        <f>'CHECK SHEET'!D86</f>
        <v>4601687</v>
      </c>
    </row>
    <row r="83" spans="1:10" ht="20.100000000000001" customHeight="1">
      <c r="A83" s="482" t="s">
        <v>332</v>
      </c>
      <c r="B83" s="483"/>
      <c r="C83" s="483"/>
      <c r="D83" s="483"/>
      <c r="E83" s="483"/>
      <c r="F83" s="190" t="s">
        <v>333</v>
      </c>
      <c r="G83" s="1152">
        <v>0</v>
      </c>
    </row>
    <row r="84" spans="1:10" ht="20.100000000000001" customHeight="1">
      <c r="A84" s="478" t="s">
        <v>334</v>
      </c>
      <c r="B84" s="176"/>
      <c r="C84" s="176"/>
      <c r="D84" s="176"/>
      <c r="E84" s="176"/>
      <c r="F84" s="180" t="s">
        <v>335</v>
      </c>
      <c r="G84" s="1152">
        <v>250000</v>
      </c>
    </row>
    <row r="85" spans="1:10" ht="20.100000000000001" customHeight="1">
      <c r="A85" s="478"/>
      <c r="B85" s="176"/>
      <c r="C85" s="176"/>
      <c r="D85" s="176"/>
      <c r="E85" s="176"/>
      <c r="F85" s="180"/>
      <c r="G85" s="699"/>
    </row>
    <row r="86" spans="1:10" ht="20.100000000000001" customHeight="1">
      <c r="A86" s="479" t="s">
        <v>336</v>
      </c>
      <c r="B86" s="176"/>
      <c r="C86" s="176"/>
      <c r="D86" s="176"/>
      <c r="E86" s="176"/>
      <c r="F86" s="180"/>
      <c r="G86" s="211">
        <f>SUM(G77:G84)</f>
        <v>30595699</v>
      </c>
    </row>
    <row r="87" spans="1:10" ht="20.100000000000001" customHeight="1">
      <c r="A87" s="697"/>
      <c r="B87" s="544"/>
      <c r="C87" s="544"/>
      <c r="D87" s="544"/>
      <c r="E87" s="544"/>
      <c r="F87" s="545"/>
      <c r="G87" s="698"/>
    </row>
    <row r="88" spans="1:10" ht="20.100000000000001" customHeight="1">
      <c r="A88" s="825" t="s">
        <v>337</v>
      </c>
      <c r="B88" s="826"/>
      <c r="C88" s="826"/>
      <c r="D88" s="826"/>
      <c r="E88" s="826"/>
      <c r="F88" s="827"/>
      <c r="G88" s="591"/>
    </row>
    <row r="89" spans="1:10" ht="20.100000000000001" customHeight="1">
      <c r="A89" s="478"/>
      <c r="B89" s="176"/>
      <c r="C89" s="176"/>
      <c r="D89" s="176"/>
      <c r="E89" s="176"/>
      <c r="F89" s="180"/>
      <c r="G89" s="190"/>
    </row>
    <row r="90" spans="1:10" ht="20.100000000000001" customHeight="1">
      <c r="A90" s="478" t="s">
        <v>338</v>
      </c>
      <c r="B90" s="176"/>
      <c r="C90" s="176"/>
      <c r="D90" s="176"/>
      <c r="E90" s="176"/>
      <c r="F90" s="180" t="s">
        <v>339</v>
      </c>
      <c r="G90" s="432">
        <v>34500</v>
      </c>
    </row>
    <row r="91" spans="1:10" ht="20.100000000000001" customHeight="1">
      <c r="A91" s="478" t="s">
        <v>340</v>
      </c>
      <c r="B91" s="176"/>
      <c r="C91" s="176"/>
      <c r="D91" s="176"/>
      <c r="E91" s="176"/>
      <c r="F91" s="970">
        <v>43518</v>
      </c>
      <c r="G91" s="433">
        <v>0</v>
      </c>
      <c r="J91" s="192"/>
    </row>
    <row r="92" spans="1:10" ht="20.100000000000001" customHeight="1">
      <c r="A92" s="478" t="s">
        <v>341</v>
      </c>
      <c r="B92" s="176"/>
      <c r="C92" s="176"/>
      <c r="D92" s="176"/>
      <c r="E92" s="176"/>
      <c r="F92" s="970">
        <v>43519</v>
      </c>
      <c r="G92" s="433">
        <v>0</v>
      </c>
    </row>
    <row r="93" spans="1:10" ht="20.100000000000001" customHeight="1">
      <c r="A93" s="478" t="s">
        <v>7</v>
      </c>
      <c r="B93" s="176"/>
      <c r="C93" s="176"/>
      <c r="D93" s="176"/>
      <c r="E93" s="176"/>
      <c r="F93" s="195">
        <v>43521</v>
      </c>
      <c r="G93" s="433">
        <v>0</v>
      </c>
    </row>
    <row r="94" spans="1:10" ht="20.100000000000001" customHeight="1">
      <c r="A94" s="478" t="s">
        <v>8</v>
      </c>
      <c r="B94" s="176"/>
      <c r="C94" s="176"/>
      <c r="D94" s="176"/>
      <c r="E94" s="176"/>
      <c r="F94" s="195">
        <v>43526</v>
      </c>
      <c r="G94" s="433">
        <v>0</v>
      </c>
    </row>
    <row r="95" spans="1:10" ht="20.100000000000001" customHeight="1">
      <c r="A95" s="478" t="s">
        <v>342</v>
      </c>
      <c r="B95" s="176"/>
      <c r="C95" s="176"/>
      <c r="D95" s="176"/>
      <c r="E95" s="176"/>
      <c r="F95" s="180" t="s">
        <v>343</v>
      </c>
      <c r="G95" s="1142">
        <v>135000</v>
      </c>
    </row>
    <row r="96" spans="1:10" ht="20.100000000000001" customHeight="1">
      <c r="A96" s="572"/>
      <c r="B96" s="546"/>
      <c r="C96" s="546"/>
      <c r="D96" s="546"/>
      <c r="E96" s="546"/>
      <c r="F96" s="562"/>
      <c r="G96" s="699"/>
    </row>
    <row r="97" spans="1:7" ht="20.100000000000001" customHeight="1">
      <c r="A97" s="479" t="s">
        <v>344</v>
      </c>
      <c r="B97" s="176"/>
      <c r="C97" s="176"/>
      <c r="D97" s="176"/>
      <c r="E97" s="176"/>
      <c r="F97" s="193"/>
      <c r="G97" s="700">
        <f>SUM(G90:G95)</f>
        <v>169500</v>
      </c>
    </row>
    <row r="98" spans="1:7" ht="20.100000000000001" customHeight="1">
      <c r="A98" s="478"/>
      <c r="B98" s="176"/>
      <c r="C98" s="176"/>
      <c r="D98" s="176"/>
      <c r="E98" s="176"/>
      <c r="F98" s="180"/>
      <c r="G98" s="194"/>
    </row>
    <row r="99" spans="1:7" ht="20.100000000000001" customHeight="1">
      <c r="A99" s="828" t="s">
        <v>345</v>
      </c>
      <c r="B99" s="829"/>
      <c r="C99" s="829"/>
      <c r="D99" s="829"/>
      <c r="E99" s="829"/>
      <c r="F99" s="830"/>
      <c r="G99" s="701"/>
    </row>
    <row r="100" spans="1:7" ht="20.100000000000001" customHeight="1">
      <c r="A100" s="478"/>
      <c r="B100" s="176"/>
      <c r="C100" s="176"/>
      <c r="D100" s="176"/>
      <c r="E100" s="176"/>
      <c r="F100" s="180"/>
      <c r="G100" s="194"/>
    </row>
    <row r="101" spans="1:7" ht="20.100000000000001" customHeight="1">
      <c r="A101" s="478" t="s">
        <v>714</v>
      </c>
      <c r="B101" s="176"/>
      <c r="C101" s="176"/>
      <c r="D101" s="176"/>
      <c r="E101" s="176"/>
      <c r="F101" s="180" t="s">
        <v>346</v>
      </c>
      <c r="G101" s="432">
        <v>0</v>
      </c>
    </row>
    <row r="102" spans="1:7" ht="20.100000000000001" customHeight="1">
      <c r="A102" s="478" t="s">
        <v>347</v>
      </c>
      <c r="B102" s="176"/>
      <c r="C102" s="176"/>
      <c r="D102" s="176"/>
      <c r="E102" s="176"/>
      <c r="F102" s="180" t="s">
        <v>348</v>
      </c>
      <c r="G102" s="432">
        <v>0</v>
      </c>
    </row>
    <row r="103" spans="1:7" ht="20.100000000000001" customHeight="1">
      <c r="A103" s="478" t="s">
        <v>349</v>
      </c>
      <c r="B103" s="176"/>
      <c r="C103" s="176"/>
      <c r="D103" s="176"/>
      <c r="E103" s="176"/>
      <c r="F103" s="195">
        <v>44400</v>
      </c>
      <c r="G103" s="433">
        <v>0</v>
      </c>
    </row>
    <row r="104" spans="1:7" ht="20.100000000000001" customHeight="1">
      <c r="A104" s="478" t="s">
        <v>350</v>
      </c>
      <c r="B104" s="176"/>
      <c r="C104" s="176"/>
      <c r="D104" s="176"/>
      <c r="E104" s="176"/>
      <c r="F104" s="180" t="s">
        <v>351</v>
      </c>
      <c r="G104" s="432">
        <v>0</v>
      </c>
    </row>
    <row r="105" spans="1:7" ht="20.100000000000001" customHeight="1">
      <c r="A105" s="478"/>
      <c r="B105" s="176"/>
      <c r="C105" s="176"/>
      <c r="D105" s="176"/>
      <c r="E105" s="176"/>
      <c r="F105" s="180"/>
      <c r="G105" s="702"/>
    </row>
    <row r="106" spans="1:7" ht="20.100000000000001" customHeight="1">
      <c r="A106" s="479" t="s">
        <v>352</v>
      </c>
      <c r="B106" s="176"/>
      <c r="C106" s="176"/>
      <c r="D106" s="176"/>
      <c r="E106" s="176"/>
      <c r="F106" s="180"/>
      <c r="G106" s="700">
        <f>SUM(G101:G104)</f>
        <v>0</v>
      </c>
    </row>
    <row r="107" spans="1:7" ht="20.100000000000001" customHeight="1">
      <c r="A107" s="478"/>
      <c r="B107" s="176"/>
      <c r="C107" s="176"/>
      <c r="D107" s="176"/>
      <c r="E107" s="176"/>
      <c r="F107" s="180"/>
      <c r="G107" s="194"/>
    </row>
    <row r="108" spans="1:7" ht="20.100000000000001" customHeight="1">
      <c r="A108" s="822" t="s">
        <v>353</v>
      </c>
      <c r="B108" s="823"/>
      <c r="C108" s="823"/>
      <c r="D108" s="823"/>
      <c r="E108" s="823"/>
      <c r="F108" s="824"/>
      <c r="G108" s="703"/>
    </row>
    <row r="109" spans="1:7" ht="20.100000000000001" customHeight="1">
      <c r="A109" s="478"/>
      <c r="B109" s="176"/>
      <c r="C109" s="176"/>
      <c r="D109" s="176"/>
      <c r="E109" s="176"/>
      <c r="F109" s="180"/>
      <c r="G109" s="194"/>
    </row>
    <row r="110" spans="1:7" ht="20.100000000000001" customHeight="1">
      <c r="A110" s="478" t="s">
        <v>354</v>
      </c>
      <c r="B110" s="176"/>
      <c r="C110" s="176"/>
      <c r="D110" s="176"/>
      <c r="E110" s="176"/>
      <c r="F110" s="180" t="s">
        <v>355</v>
      </c>
      <c r="G110" s="432">
        <v>5500</v>
      </c>
    </row>
    <row r="111" spans="1:7" ht="20.100000000000001" customHeight="1">
      <c r="A111" s="478" t="s">
        <v>715</v>
      </c>
      <c r="B111" s="176"/>
      <c r="C111" s="176"/>
      <c r="D111" s="176"/>
      <c r="E111" s="176"/>
      <c r="F111" s="180" t="s">
        <v>356</v>
      </c>
      <c r="G111" s="432">
        <f>35000+77000+20000+25000</f>
        <v>157000</v>
      </c>
    </row>
    <row r="112" spans="1:7" ht="20.100000000000001" customHeight="1">
      <c r="A112" s="478" t="s">
        <v>357</v>
      </c>
      <c r="B112" s="176"/>
      <c r="C112" s="176"/>
      <c r="D112" s="176"/>
      <c r="E112" s="176"/>
      <c r="F112" s="180" t="s">
        <v>358</v>
      </c>
      <c r="G112" s="432">
        <f>17000+17000+0</f>
        <v>34000</v>
      </c>
    </row>
    <row r="113" spans="1:7" ht="20.100000000000001" customHeight="1">
      <c r="A113" s="478" t="s">
        <v>359</v>
      </c>
      <c r="B113" s="176"/>
      <c r="C113" s="176"/>
      <c r="D113" s="176"/>
      <c r="E113" s="176"/>
      <c r="F113" s="180" t="s">
        <v>360</v>
      </c>
      <c r="G113" s="432">
        <v>0</v>
      </c>
    </row>
    <row r="114" spans="1:7" ht="20.100000000000001" customHeight="1">
      <c r="A114" s="478" t="s">
        <v>361</v>
      </c>
      <c r="B114" s="176"/>
      <c r="C114" s="176"/>
      <c r="D114" s="176"/>
      <c r="E114" s="176"/>
      <c r="F114" s="180" t="s">
        <v>362</v>
      </c>
      <c r="G114" s="1037">
        <v>0</v>
      </c>
    </row>
    <row r="115" spans="1:7" ht="20.100000000000001" customHeight="1">
      <c r="A115" s="478"/>
      <c r="B115" s="176"/>
      <c r="C115" s="176"/>
      <c r="D115" s="176"/>
      <c r="E115" s="176"/>
      <c r="F115" s="180"/>
      <c r="G115" s="702"/>
    </row>
    <row r="116" spans="1:7" ht="20.100000000000001" customHeight="1">
      <c r="A116" s="704" t="s">
        <v>363</v>
      </c>
      <c r="B116" s="705"/>
      <c r="C116" s="705"/>
      <c r="D116" s="705"/>
      <c r="E116" s="705"/>
      <c r="F116" s="706"/>
      <c r="G116" s="700">
        <f>SUM(G110:G114)</f>
        <v>196500</v>
      </c>
    </row>
    <row r="117" spans="1:7" ht="20.100000000000001" customHeight="1">
      <c r="A117" s="478"/>
      <c r="B117" s="176"/>
      <c r="C117" s="176"/>
      <c r="D117" s="176"/>
      <c r="E117" s="176"/>
      <c r="F117" s="484"/>
      <c r="G117" s="485"/>
    </row>
    <row r="118" spans="1:7" ht="20.100000000000001" customHeight="1">
      <c r="A118" s="707" t="s">
        <v>716</v>
      </c>
      <c r="B118" s="547"/>
      <c r="C118" s="547"/>
      <c r="D118" s="547"/>
      <c r="E118" s="547"/>
      <c r="F118" s="548" t="s">
        <v>364</v>
      </c>
      <c r="G118" s="1143">
        <v>0</v>
      </c>
    </row>
    <row r="119" spans="1:7" ht="20.100000000000001" customHeight="1">
      <c r="A119" s="486"/>
      <c r="F119" s="195"/>
      <c r="G119" s="196"/>
    </row>
    <row r="120" spans="1:7" ht="20.100000000000001" customHeight="1">
      <c r="A120" s="479" t="s">
        <v>365</v>
      </c>
      <c r="C120" s="176"/>
      <c r="D120" s="176"/>
      <c r="F120" s="195"/>
      <c r="G120" s="700">
        <f>G118</f>
        <v>0</v>
      </c>
    </row>
    <row r="121" spans="1:7" ht="20.100000000000001" customHeight="1">
      <c r="A121" s="486"/>
      <c r="F121" s="195"/>
      <c r="G121" s="194"/>
    </row>
    <row r="122" spans="1:7" ht="20.100000000000001" customHeight="1">
      <c r="A122" s="828" t="s">
        <v>366</v>
      </c>
      <c r="B122" s="829"/>
      <c r="C122" s="829"/>
      <c r="D122" s="829"/>
      <c r="E122" s="829"/>
      <c r="F122" s="830"/>
      <c r="G122" s="701"/>
    </row>
    <row r="123" spans="1:7" ht="20.100000000000001" customHeight="1">
      <c r="A123" s="478"/>
      <c r="B123" s="176"/>
      <c r="C123" s="176"/>
      <c r="D123" s="176"/>
      <c r="E123" s="176"/>
      <c r="F123" s="180"/>
      <c r="G123" s="194"/>
    </row>
    <row r="124" spans="1:7" ht="20.100000000000001" customHeight="1">
      <c r="A124" s="478" t="s">
        <v>367</v>
      </c>
      <c r="B124" s="176"/>
      <c r="C124" s="176"/>
      <c r="D124" s="176"/>
      <c r="E124" s="176"/>
      <c r="F124" s="180" t="s">
        <v>368</v>
      </c>
      <c r="G124" s="432">
        <v>210112</v>
      </c>
    </row>
    <row r="125" spans="1:7" ht="20.100000000000001" customHeight="1">
      <c r="A125" s="478" t="s">
        <v>369</v>
      </c>
      <c r="B125" s="176"/>
      <c r="C125" s="176"/>
      <c r="D125" s="176"/>
      <c r="E125" s="176"/>
      <c r="F125" s="180" t="s">
        <v>370</v>
      </c>
      <c r="G125" s="432">
        <v>0</v>
      </c>
    </row>
    <row r="126" spans="1:7" ht="20.100000000000001" customHeight="1">
      <c r="A126" s="478" t="s">
        <v>371</v>
      </c>
      <c r="B126" s="176"/>
      <c r="C126" s="176"/>
      <c r="D126" s="176"/>
      <c r="E126" s="176"/>
      <c r="F126" s="180" t="s">
        <v>372</v>
      </c>
      <c r="G126" s="432">
        <v>0</v>
      </c>
    </row>
    <row r="127" spans="1:7" ht="20.100000000000001" customHeight="1">
      <c r="A127" s="478" t="s">
        <v>717</v>
      </c>
      <c r="B127" s="176"/>
      <c r="C127" s="176"/>
      <c r="D127" s="176"/>
      <c r="E127" s="176"/>
      <c r="F127" s="180" t="s">
        <v>373</v>
      </c>
      <c r="G127" s="432">
        <f>372804+6600+9000+16700+9500+12552+5000+17000+4310</f>
        <v>453466</v>
      </c>
    </row>
    <row r="128" spans="1:7" ht="20.100000000000001" customHeight="1">
      <c r="A128" s="478"/>
      <c r="B128" s="176"/>
      <c r="C128" s="176"/>
      <c r="D128" s="176"/>
      <c r="E128" s="176"/>
      <c r="F128" s="180"/>
      <c r="G128" s="702"/>
    </row>
    <row r="129" spans="1:7" ht="20.100000000000001" customHeight="1">
      <c r="A129" s="479" t="s">
        <v>374</v>
      </c>
      <c r="B129" s="176"/>
      <c r="C129" s="176"/>
      <c r="D129" s="176"/>
      <c r="E129" s="176"/>
      <c r="F129" s="180"/>
      <c r="G129" s="700">
        <f>SUM(G124:G127)</f>
        <v>663578</v>
      </c>
    </row>
    <row r="130" spans="1:7" ht="20.100000000000001" customHeight="1">
      <c r="A130" s="478"/>
      <c r="B130" s="176"/>
      <c r="C130" s="176"/>
      <c r="D130" s="176"/>
      <c r="E130" s="176"/>
      <c r="F130" s="180"/>
      <c r="G130" s="194"/>
    </row>
    <row r="131" spans="1:7" ht="20.100000000000001" customHeight="1">
      <c r="A131" s="822" t="s">
        <v>375</v>
      </c>
      <c r="B131" s="823"/>
      <c r="C131" s="823"/>
      <c r="D131" s="823"/>
      <c r="E131" s="823"/>
      <c r="F131" s="824"/>
      <c r="G131" s="703"/>
    </row>
    <row r="132" spans="1:7" ht="20.100000000000001" customHeight="1">
      <c r="A132" s="478"/>
      <c r="B132" s="176"/>
      <c r="C132" s="176"/>
      <c r="D132" s="176"/>
      <c r="E132" s="176"/>
      <c r="F132" s="180"/>
      <c r="G132" s="194"/>
    </row>
    <row r="133" spans="1:7" ht="20.100000000000001" customHeight="1">
      <c r="A133" s="478" t="s">
        <v>376</v>
      </c>
      <c r="B133" s="176"/>
      <c r="C133" s="176"/>
      <c r="D133" s="487"/>
      <c r="E133" s="187"/>
      <c r="F133" s="1054" t="s">
        <v>377</v>
      </c>
      <c r="G133" s="432">
        <v>0</v>
      </c>
    </row>
    <row r="134" spans="1:7" ht="20.100000000000001" customHeight="1">
      <c r="A134" s="478" t="s">
        <v>682</v>
      </c>
      <c r="B134" s="176"/>
      <c r="C134" s="176"/>
      <c r="D134" s="487"/>
      <c r="E134" s="187"/>
      <c r="F134" s="1124">
        <v>49200</v>
      </c>
      <c r="G134" s="432">
        <v>454915</v>
      </c>
    </row>
    <row r="135" spans="1:7" ht="20.100000000000001" customHeight="1">
      <c r="A135" s="478" t="s">
        <v>718</v>
      </c>
      <c r="B135" s="176"/>
      <c r="C135" s="176"/>
      <c r="D135" s="176"/>
      <c r="E135" s="176"/>
      <c r="F135" s="1012" t="s">
        <v>378</v>
      </c>
      <c r="G135" s="432">
        <v>0</v>
      </c>
    </row>
    <row r="136" spans="1:7" ht="20.100000000000001" customHeight="1">
      <c r="A136" s="478" t="s">
        <v>379</v>
      </c>
      <c r="B136" s="176"/>
      <c r="C136" s="176"/>
      <c r="D136" s="176"/>
      <c r="E136" s="176"/>
      <c r="F136" s="179">
        <v>49520</v>
      </c>
      <c r="G136" s="432">
        <v>0</v>
      </c>
    </row>
    <row r="137" spans="1:7" ht="20.100000000000001" customHeight="1">
      <c r="A137" s="985" t="s">
        <v>675</v>
      </c>
      <c r="B137" s="176"/>
      <c r="C137" s="176"/>
      <c r="D137" s="176"/>
      <c r="E137" s="176"/>
      <c r="F137" s="195">
        <v>49521</v>
      </c>
      <c r="G137" s="432">
        <v>0</v>
      </c>
    </row>
    <row r="138" spans="1:7" ht="20.100000000000001" customHeight="1">
      <c r="A138" s="478" t="s">
        <v>380</v>
      </c>
      <c r="B138" s="176"/>
      <c r="C138" s="176"/>
      <c r="D138" s="176"/>
      <c r="E138" s="176"/>
      <c r="F138" s="180" t="s">
        <v>381</v>
      </c>
      <c r="G138" s="432">
        <v>0</v>
      </c>
    </row>
    <row r="139" spans="1:7" ht="20.100000000000001" customHeight="1">
      <c r="A139" s="478" t="s">
        <v>382</v>
      </c>
      <c r="B139" s="176"/>
      <c r="C139" s="176"/>
      <c r="D139" s="176"/>
      <c r="E139" s="176"/>
      <c r="F139" s="180" t="s">
        <v>383</v>
      </c>
      <c r="G139" s="432">
        <v>0</v>
      </c>
    </row>
    <row r="140" spans="1:7" ht="20.100000000000001" customHeight="1">
      <c r="A140" s="478"/>
      <c r="B140" s="176"/>
      <c r="C140" s="176"/>
      <c r="D140" s="176"/>
      <c r="E140" s="176"/>
      <c r="F140" s="180"/>
      <c r="G140" s="702"/>
    </row>
    <row r="141" spans="1:7" ht="20.100000000000001" customHeight="1">
      <c r="A141" s="479" t="s">
        <v>384</v>
      </c>
      <c r="B141" s="176"/>
      <c r="C141" s="176"/>
      <c r="D141" s="176"/>
      <c r="E141" s="176"/>
      <c r="F141" s="180"/>
      <c r="G141" s="700">
        <f>SUM(G133:G139)</f>
        <v>454915</v>
      </c>
    </row>
    <row r="142" spans="1:7" ht="20.100000000000001" customHeight="1">
      <c r="A142" s="478"/>
      <c r="B142" s="176"/>
      <c r="C142" s="176"/>
      <c r="D142" s="176"/>
      <c r="E142" s="176"/>
      <c r="F142" s="180"/>
      <c r="G142" s="194"/>
    </row>
    <row r="143" spans="1:7" ht="20.100000000000001" customHeight="1" thickBot="1">
      <c r="A143" s="500" t="s">
        <v>385</v>
      </c>
      <c r="B143" s="501"/>
      <c r="C143" s="501"/>
      <c r="D143" s="501"/>
      <c r="E143" s="501"/>
      <c r="F143" s="502"/>
      <c r="G143" s="504">
        <f>G65+G73+G86+G97+G106+G116+G120+G129+G141</f>
        <v>42545929</v>
      </c>
    </row>
    <row r="144" spans="1:7" ht="20.100000000000001" customHeight="1" thickTop="1">
      <c r="A144" s="697"/>
      <c r="B144" s="544"/>
      <c r="C144" s="544"/>
      <c r="D144" s="544"/>
      <c r="E144" s="544"/>
      <c r="F144" s="592"/>
      <c r="G144" s="593"/>
    </row>
    <row r="145" spans="1:7" ht="20.100000000000001" customHeight="1">
      <c r="A145" s="822" t="s">
        <v>386</v>
      </c>
      <c r="B145" s="823"/>
      <c r="C145" s="823"/>
      <c r="D145" s="823"/>
      <c r="E145" s="823"/>
      <c r="F145" s="824"/>
      <c r="G145" s="708"/>
    </row>
    <row r="146" spans="1:7" ht="20.100000000000001" customHeight="1">
      <c r="A146" s="478"/>
      <c r="B146" s="176"/>
      <c r="C146" s="176"/>
      <c r="D146" s="176"/>
      <c r="E146" s="176"/>
      <c r="F146" s="180"/>
      <c r="G146" s="197"/>
    </row>
    <row r="147" spans="1:7" ht="20.100000000000001" customHeight="1">
      <c r="A147" s="478" t="s">
        <v>387</v>
      </c>
      <c r="B147" s="176"/>
      <c r="C147" s="176"/>
      <c r="D147" s="176"/>
      <c r="E147" s="176"/>
      <c r="F147" s="180" t="s">
        <v>388</v>
      </c>
      <c r="G147" s="434">
        <v>1386302</v>
      </c>
    </row>
    <row r="148" spans="1:7" ht="20.100000000000001" customHeight="1">
      <c r="A148" s="478" t="s">
        <v>389</v>
      </c>
      <c r="F148" s="180" t="s">
        <v>390</v>
      </c>
      <c r="G148" s="434">
        <v>234930</v>
      </c>
    </row>
    <row r="149" spans="1:7" ht="20.100000000000001" customHeight="1">
      <c r="A149" s="478" t="s">
        <v>391</v>
      </c>
      <c r="F149" s="180" t="s">
        <v>392</v>
      </c>
      <c r="G149" s="434">
        <v>2119973</v>
      </c>
    </row>
    <row r="150" spans="1:7" ht="20.100000000000001" customHeight="1">
      <c r="A150" s="478" t="s">
        <v>393</v>
      </c>
      <c r="F150" s="180" t="s">
        <v>394</v>
      </c>
      <c r="G150" s="434">
        <v>0</v>
      </c>
    </row>
    <row r="151" spans="1:7" ht="20.100000000000001" customHeight="1">
      <c r="A151" s="478" t="s">
        <v>395</v>
      </c>
      <c r="F151" s="180" t="s">
        <v>396</v>
      </c>
      <c r="G151" s="434">
        <v>0</v>
      </c>
    </row>
    <row r="152" spans="1:7" ht="20.100000000000001" customHeight="1">
      <c r="A152" s="478" t="s">
        <v>397</v>
      </c>
      <c r="B152" s="176"/>
      <c r="C152" s="176"/>
      <c r="D152" s="176"/>
      <c r="E152" s="176"/>
      <c r="F152" s="180" t="s">
        <v>398</v>
      </c>
      <c r="G152" s="434">
        <f>266097+7152980+208884+486415+1269790</f>
        <v>9384166</v>
      </c>
    </row>
    <row r="153" spans="1:7" ht="20.100000000000001" customHeight="1">
      <c r="A153" s="478" t="s">
        <v>399</v>
      </c>
      <c r="B153" s="176"/>
      <c r="C153" s="176"/>
      <c r="D153" s="176"/>
      <c r="E153" s="176"/>
      <c r="F153" s="180" t="s">
        <v>400</v>
      </c>
      <c r="G153" s="434">
        <v>964059</v>
      </c>
    </row>
    <row r="154" spans="1:7" ht="20.100000000000001" customHeight="1">
      <c r="A154" s="478" t="s">
        <v>401</v>
      </c>
      <c r="B154" s="176"/>
      <c r="C154" s="176"/>
      <c r="D154" s="176"/>
      <c r="E154" s="176"/>
      <c r="F154" s="180" t="s">
        <v>402</v>
      </c>
      <c r="G154" s="434">
        <v>52667</v>
      </c>
    </row>
    <row r="155" spans="1:7" ht="20.100000000000001" customHeight="1">
      <c r="A155" s="478" t="s">
        <v>403</v>
      </c>
      <c r="B155" s="176"/>
      <c r="C155" s="176"/>
      <c r="D155" s="176"/>
      <c r="E155" s="176"/>
      <c r="F155" s="180" t="s">
        <v>404</v>
      </c>
      <c r="G155" s="434">
        <v>117583</v>
      </c>
    </row>
    <row r="156" spans="1:7" ht="20.100000000000001" customHeight="1">
      <c r="A156" s="478" t="s">
        <v>405</v>
      </c>
      <c r="B156" s="176"/>
      <c r="C156" s="176"/>
      <c r="D156" s="176"/>
      <c r="E156" s="176"/>
      <c r="F156" s="180" t="s">
        <v>406</v>
      </c>
      <c r="G156" s="434">
        <v>0</v>
      </c>
    </row>
    <row r="157" spans="1:7" ht="20.100000000000001" customHeight="1">
      <c r="A157" s="478" t="s">
        <v>407</v>
      </c>
      <c r="B157" s="176"/>
      <c r="C157" s="176"/>
      <c r="D157" s="176"/>
      <c r="E157" s="176"/>
      <c r="F157" s="179">
        <v>52500</v>
      </c>
      <c r="G157" s="434">
        <v>0</v>
      </c>
    </row>
    <row r="158" spans="1:7" ht="20.100000000000001" customHeight="1">
      <c r="A158" s="478" t="s">
        <v>408</v>
      </c>
      <c r="B158" s="176"/>
      <c r="C158" s="176"/>
      <c r="D158" s="176"/>
      <c r="E158" s="176"/>
      <c r="F158" s="180" t="s">
        <v>409</v>
      </c>
      <c r="G158" s="434">
        <v>0</v>
      </c>
    </row>
    <row r="159" spans="1:7" ht="20.100000000000001" customHeight="1">
      <c r="A159" s="478" t="s">
        <v>410</v>
      </c>
      <c r="B159" s="176"/>
      <c r="C159" s="176"/>
      <c r="D159" s="176"/>
      <c r="E159" s="176"/>
      <c r="F159" s="180" t="s">
        <v>411</v>
      </c>
      <c r="G159" s="434">
        <v>0</v>
      </c>
    </row>
    <row r="160" spans="1:7" ht="20.100000000000001" customHeight="1">
      <c r="A160" s="478" t="s">
        <v>412</v>
      </c>
      <c r="B160" s="176"/>
      <c r="C160" s="176"/>
      <c r="D160" s="176"/>
      <c r="E160" s="176"/>
      <c r="F160" s="180" t="s">
        <v>413</v>
      </c>
      <c r="G160" s="434">
        <v>0</v>
      </c>
    </row>
    <row r="161" spans="1:7" ht="20.100000000000001" customHeight="1">
      <c r="A161" s="478" t="s">
        <v>414</v>
      </c>
      <c r="B161" s="176"/>
      <c r="C161" s="176"/>
      <c r="D161" s="176"/>
      <c r="E161" s="176"/>
      <c r="F161" s="180" t="s">
        <v>415</v>
      </c>
      <c r="G161" s="434">
        <v>0</v>
      </c>
    </row>
    <row r="162" spans="1:7" ht="20.100000000000001" customHeight="1">
      <c r="A162" s="478" t="s">
        <v>416</v>
      </c>
      <c r="B162" s="176"/>
      <c r="C162" s="176"/>
      <c r="D162" s="176"/>
      <c r="E162" s="176"/>
      <c r="F162" s="180" t="s">
        <v>417</v>
      </c>
      <c r="G162" s="434">
        <v>3018490</v>
      </c>
    </row>
    <row r="163" spans="1:7" ht="20.100000000000001" customHeight="1">
      <c r="A163" s="478" t="s">
        <v>418</v>
      </c>
      <c r="B163" s="176"/>
      <c r="C163" s="176"/>
      <c r="D163" s="176"/>
      <c r="E163" s="176"/>
      <c r="F163" s="180" t="s">
        <v>419</v>
      </c>
      <c r="G163" s="434">
        <v>0</v>
      </c>
    </row>
    <row r="164" spans="1:7" ht="20.100000000000001" customHeight="1">
      <c r="A164" s="478" t="s">
        <v>420</v>
      </c>
      <c r="B164" s="176"/>
      <c r="C164" s="176"/>
      <c r="D164" s="176"/>
      <c r="E164" s="176"/>
      <c r="F164" s="180" t="s">
        <v>421</v>
      </c>
      <c r="G164" s="434">
        <v>0</v>
      </c>
    </row>
    <row r="165" spans="1:7" ht="20.100000000000001" customHeight="1">
      <c r="A165" s="478" t="s">
        <v>422</v>
      </c>
      <c r="B165" s="176"/>
      <c r="C165" s="176"/>
      <c r="D165" s="176"/>
      <c r="E165" s="176"/>
      <c r="F165" s="180" t="s">
        <v>423</v>
      </c>
      <c r="G165" s="434">
        <v>0</v>
      </c>
    </row>
    <row r="166" spans="1:7" ht="20.100000000000001" customHeight="1">
      <c r="A166" s="478" t="s">
        <v>424</v>
      </c>
      <c r="B166" s="176"/>
      <c r="C166" s="176"/>
      <c r="D166" s="176"/>
      <c r="E166" s="176"/>
      <c r="F166" s="180" t="s">
        <v>425</v>
      </c>
      <c r="G166" s="434">
        <v>0</v>
      </c>
    </row>
    <row r="167" spans="1:7" ht="20.100000000000001" customHeight="1">
      <c r="A167" s="478" t="s">
        <v>426</v>
      </c>
      <c r="B167" s="176"/>
      <c r="C167" s="176"/>
      <c r="D167" s="176"/>
      <c r="E167" s="176"/>
      <c r="F167" s="180" t="s">
        <v>427</v>
      </c>
      <c r="G167" s="434">
        <v>3806559</v>
      </c>
    </row>
    <row r="168" spans="1:7" ht="20.100000000000001" customHeight="1">
      <c r="A168" s="478" t="s">
        <v>428</v>
      </c>
      <c r="B168" s="176"/>
      <c r="C168" s="176"/>
      <c r="D168" s="176"/>
      <c r="E168" s="176"/>
      <c r="F168" s="180" t="s">
        <v>429</v>
      </c>
      <c r="G168" s="434">
        <v>30000</v>
      </c>
    </row>
    <row r="169" spans="1:7" ht="20.100000000000001" customHeight="1">
      <c r="A169" s="478" t="s">
        <v>430</v>
      </c>
      <c r="B169" s="176"/>
      <c r="C169" s="176"/>
      <c r="D169" s="176"/>
      <c r="E169" s="176"/>
      <c r="F169" s="180" t="s">
        <v>431</v>
      </c>
      <c r="G169" s="434">
        <v>0</v>
      </c>
    </row>
    <row r="170" spans="1:7" ht="20.100000000000001" customHeight="1">
      <c r="A170" s="478" t="s">
        <v>432</v>
      </c>
      <c r="B170" s="176"/>
      <c r="C170" s="176"/>
      <c r="D170" s="176"/>
      <c r="E170" s="176"/>
      <c r="F170" s="180" t="s">
        <v>433</v>
      </c>
      <c r="G170" s="434">
        <v>0</v>
      </c>
    </row>
    <row r="171" spans="1:7" ht="20.100000000000001" customHeight="1">
      <c r="A171" s="478" t="s">
        <v>434</v>
      </c>
      <c r="B171" s="176"/>
      <c r="C171" s="176"/>
      <c r="D171" s="176"/>
      <c r="E171" s="176"/>
      <c r="F171" s="180" t="s">
        <v>435</v>
      </c>
      <c r="G171" s="434">
        <v>1827638</v>
      </c>
    </row>
    <row r="172" spans="1:7" ht="20.100000000000001" customHeight="1">
      <c r="A172" s="478" t="s">
        <v>436</v>
      </c>
      <c r="B172" s="176"/>
      <c r="C172" s="176"/>
      <c r="D172" s="176"/>
      <c r="E172" s="176"/>
      <c r="F172" s="179">
        <v>56001</v>
      </c>
      <c r="G172" s="434">
        <v>0</v>
      </c>
    </row>
    <row r="173" spans="1:7" ht="20.100000000000001" customHeight="1">
      <c r="A173" s="478" t="s">
        <v>437</v>
      </c>
      <c r="B173" s="176"/>
      <c r="C173" s="176"/>
      <c r="D173" s="176"/>
      <c r="E173" s="176"/>
      <c r="F173" s="179">
        <v>56002</v>
      </c>
      <c r="G173" s="434">
        <v>0</v>
      </c>
    </row>
    <row r="174" spans="1:7" ht="20.100000000000001" customHeight="1">
      <c r="A174" s="478" t="s">
        <v>438</v>
      </c>
      <c r="B174" s="176"/>
      <c r="C174" s="176"/>
      <c r="D174" s="176"/>
      <c r="E174" s="176"/>
      <c r="F174" s="179">
        <v>56003</v>
      </c>
      <c r="G174" s="434">
        <v>0</v>
      </c>
    </row>
    <row r="175" spans="1:7" ht="20.100000000000001" customHeight="1">
      <c r="A175" s="478" t="s">
        <v>439</v>
      </c>
      <c r="B175" s="176"/>
      <c r="C175" s="176"/>
      <c r="D175" s="176"/>
      <c r="E175" s="176"/>
      <c r="F175" s="198" t="s">
        <v>440</v>
      </c>
      <c r="G175" s="434">
        <v>0</v>
      </c>
    </row>
    <row r="176" spans="1:7" ht="20.100000000000001" customHeight="1">
      <c r="A176" s="478" t="s">
        <v>441</v>
      </c>
      <c r="B176" s="176"/>
      <c r="C176" s="176"/>
      <c r="D176" s="176"/>
      <c r="E176" s="176"/>
      <c r="F176" s="180" t="s">
        <v>442</v>
      </c>
      <c r="G176" s="434">
        <v>15000</v>
      </c>
    </row>
    <row r="177" spans="1:7" ht="20.100000000000001" customHeight="1">
      <c r="A177" s="486" t="s">
        <v>443</v>
      </c>
      <c r="F177" s="195" t="s">
        <v>444</v>
      </c>
      <c r="G177" s="434">
        <v>0</v>
      </c>
    </row>
    <row r="178" spans="1:7" ht="20.100000000000001" customHeight="1">
      <c r="A178" s="478" t="s">
        <v>445</v>
      </c>
      <c r="B178" s="176"/>
      <c r="C178" s="176"/>
      <c r="D178" s="176"/>
      <c r="E178" s="176"/>
      <c r="F178" s="180" t="s">
        <v>446</v>
      </c>
      <c r="G178" s="434">
        <v>252000</v>
      </c>
    </row>
    <row r="179" spans="1:7" ht="20.100000000000001" customHeight="1">
      <c r="A179" s="478" t="s">
        <v>447</v>
      </c>
      <c r="B179" s="176"/>
      <c r="C179" s="176"/>
      <c r="D179" s="176"/>
      <c r="E179" s="176"/>
      <c r="F179" s="180" t="s">
        <v>448</v>
      </c>
      <c r="G179" s="434">
        <v>0</v>
      </c>
    </row>
    <row r="180" spans="1:7" ht="20.100000000000001" customHeight="1">
      <c r="A180" s="478" t="s">
        <v>449</v>
      </c>
      <c r="B180" s="176"/>
      <c r="C180" s="176"/>
      <c r="D180" s="176"/>
      <c r="E180" s="176"/>
      <c r="F180" s="180" t="s">
        <v>450</v>
      </c>
      <c r="G180" s="434">
        <v>0</v>
      </c>
    </row>
    <row r="181" spans="1:7" ht="20.100000000000001" customHeight="1">
      <c r="A181" s="478" t="s">
        <v>451</v>
      </c>
      <c r="B181" s="176"/>
      <c r="C181" s="176"/>
      <c r="D181" s="176"/>
      <c r="E181" s="176"/>
      <c r="F181" s="180" t="s">
        <v>452</v>
      </c>
      <c r="G181" s="434">
        <v>0</v>
      </c>
    </row>
    <row r="182" spans="1:7" ht="20.100000000000001" customHeight="1">
      <c r="A182" s="478" t="s">
        <v>453</v>
      </c>
      <c r="B182" s="176"/>
      <c r="C182" s="176"/>
      <c r="D182" s="176"/>
      <c r="E182" s="176"/>
      <c r="F182" s="180" t="s">
        <v>454</v>
      </c>
      <c r="G182" s="434">
        <v>185000</v>
      </c>
    </row>
    <row r="183" spans="1:7" ht="20.100000000000001" customHeight="1">
      <c r="A183" s="478" t="s">
        <v>455</v>
      </c>
      <c r="B183" s="176"/>
      <c r="C183" s="176"/>
      <c r="D183" s="176"/>
      <c r="E183" s="176"/>
      <c r="F183" s="180" t="s">
        <v>456</v>
      </c>
      <c r="G183" s="434">
        <v>0</v>
      </c>
    </row>
    <row r="184" spans="1:7" ht="20.100000000000001" customHeight="1">
      <c r="A184" s="478" t="s">
        <v>457</v>
      </c>
      <c r="B184" s="176"/>
      <c r="C184" s="176"/>
      <c r="D184" s="176"/>
      <c r="E184" s="176"/>
      <c r="F184" s="180" t="s">
        <v>458</v>
      </c>
      <c r="G184" s="434">
        <f>1455959+288198</f>
        <v>1744157</v>
      </c>
    </row>
    <row r="185" spans="1:7" ht="20.100000000000001" customHeight="1">
      <c r="A185" s="478" t="s">
        <v>459</v>
      </c>
      <c r="B185" s="176"/>
      <c r="C185" s="176"/>
      <c r="D185" s="176"/>
      <c r="E185" s="176"/>
      <c r="F185" s="180" t="s">
        <v>460</v>
      </c>
      <c r="G185" s="434">
        <v>2614316</v>
      </c>
    </row>
    <row r="186" spans="1:7" ht="20.100000000000001" customHeight="1">
      <c r="A186" s="478" t="s">
        <v>461</v>
      </c>
      <c r="B186" s="176"/>
      <c r="C186" s="176"/>
      <c r="D186" s="176"/>
      <c r="E186" s="176"/>
      <c r="F186" s="180" t="s">
        <v>462</v>
      </c>
      <c r="G186" s="434">
        <v>100000</v>
      </c>
    </row>
    <row r="187" spans="1:7" ht="20.100000000000001" customHeight="1">
      <c r="A187" s="478" t="s">
        <v>463</v>
      </c>
      <c r="B187" s="176"/>
      <c r="C187" s="176"/>
      <c r="D187" s="176"/>
      <c r="E187" s="176"/>
      <c r="F187" s="180" t="s">
        <v>464</v>
      </c>
      <c r="G187" s="434">
        <v>0</v>
      </c>
    </row>
    <row r="188" spans="1:7" ht="20.100000000000001" customHeight="1">
      <c r="A188" s="478" t="s">
        <v>465</v>
      </c>
      <c r="B188" s="176"/>
      <c r="C188" s="176"/>
      <c r="D188" s="176"/>
      <c r="E188" s="176"/>
      <c r="F188" s="180" t="s">
        <v>466</v>
      </c>
      <c r="G188" s="434">
        <v>0</v>
      </c>
    </row>
    <row r="189" spans="1:7" ht="20.100000000000001" customHeight="1">
      <c r="A189" s="478" t="s">
        <v>467</v>
      </c>
      <c r="B189" s="176"/>
      <c r="C189" s="176"/>
      <c r="D189" s="176"/>
      <c r="E189" s="176"/>
      <c r="F189" s="195">
        <v>59600</v>
      </c>
      <c r="G189" s="434">
        <v>0</v>
      </c>
    </row>
    <row r="190" spans="1:7" ht="20.100000000000001" customHeight="1">
      <c r="A190" s="478" t="s">
        <v>468</v>
      </c>
      <c r="B190" s="176"/>
      <c r="C190" s="176"/>
      <c r="D190" s="176"/>
      <c r="E190" s="176"/>
      <c r="F190" s="180" t="s">
        <v>469</v>
      </c>
      <c r="G190" s="434">
        <v>4193002</v>
      </c>
    </row>
    <row r="191" spans="1:7" ht="20.100000000000001" customHeight="1">
      <c r="A191" s="478" t="s">
        <v>719</v>
      </c>
      <c r="B191" s="176"/>
      <c r="C191" s="176"/>
      <c r="D191" s="176"/>
      <c r="E191" s="176"/>
      <c r="F191" s="180" t="s">
        <v>471</v>
      </c>
      <c r="G191" s="434">
        <v>0</v>
      </c>
    </row>
    <row r="192" spans="1:7" ht="20.100000000000001" customHeight="1">
      <c r="A192" s="478" t="s">
        <v>472</v>
      </c>
      <c r="B192" s="176"/>
      <c r="C192" s="176"/>
      <c r="D192" s="176"/>
      <c r="E192" s="176"/>
      <c r="F192" s="180" t="s">
        <v>473</v>
      </c>
      <c r="G192" s="434">
        <v>95915</v>
      </c>
    </row>
    <row r="193" spans="1:7" ht="20.100000000000001" customHeight="1">
      <c r="A193" s="478"/>
      <c r="B193" s="176"/>
      <c r="C193" s="176"/>
      <c r="D193" s="176"/>
      <c r="E193" s="176"/>
      <c r="F193" s="180"/>
      <c r="G193" s="709"/>
    </row>
    <row r="194" spans="1:7" ht="20.100000000000001" customHeight="1">
      <c r="A194" s="491" t="s">
        <v>474</v>
      </c>
      <c r="B194" s="492"/>
      <c r="C194" s="492"/>
      <c r="D194" s="492"/>
      <c r="E194" s="492"/>
      <c r="F194" s="498"/>
      <c r="G194" s="499">
        <f>SUM(G147:G192)</f>
        <v>32141757</v>
      </c>
    </row>
    <row r="195" spans="1:7" ht="20.100000000000001" customHeight="1">
      <c r="A195" s="488"/>
      <c r="B195" s="199"/>
      <c r="C195" s="199"/>
      <c r="D195" s="199"/>
      <c r="E195" s="199"/>
      <c r="F195" s="212"/>
      <c r="G195" s="200"/>
    </row>
    <row r="196" spans="1:7" ht="20.100000000000001" customHeight="1">
      <c r="A196" s="710" t="s">
        <v>475</v>
      </c>
      <c r="B196" s="573"/>
      <c r="C196" s="573"/>
      <c r="D196" s="573"/>
      <c r="E196" s="573"/>
      <c r="F196" s="696"/>
      <c r="G196" s="711"/>
    </row>
    <row r="197" spans="1:7" ht="20.100000000000001" customHeight="1">
      <c r="A197" s="478"/>
      <c r="B197" s="176"/>
      <c r="C197" s="176"/>
      <c r="D197" s="176"/>
      <c r="E197" s="176"/>
      <c r="F197" s="180"/>
      <c r="G197" s="197"/>
    </row>
    <row r="198" spans="1:7" ht="20.100000000000001" customHeight="1">
      <c r="A198" s="478" t="s">
        <v>476</v>
      </c>
      <c r="B198" s="176"/>
      <c r="C198" s="176"/>
      <c r="D198" s="176"/>
      <c r="E198" s="176"/>
      <c r="F198" s="180" t="s">
        <v>477</v>
      </c>
      <c r="G198" s="434">
        <v>288145</v>
      </c>
    </row>
    <row r="199" spans="1:7" ht="20.100000000000001" customHeight="1">
      <c r="A199" s="478" t="s">
        <v>478</v>
      </c>
      <c r="B199" s="176"/>
      <c r="C199" s="176"/>
      <c r="D199" s="176"/>
      <c r="E199" s="176"/>
      <c r="F199" s="180" t="s">
        <v>479</v>
      </c>
      <c r="G199" s="434">
        <v>24855</v>
      </c>
    </row>
    <row r="200" spans="1:7" ht="20.100000000000001" customHeight="1">
      <c r="A200" s="478" t="s">
        <v>480</v>
      </c>
      <c r="B200" s="176"/>
      <c r="C200" s="176"/>
      <c r="D200" s="176"/>
      <c r="E200" s="176"/>
      <c r="F200" s="180" t="s">
        <v>481</v>
      </c>
      <c r="G200" s="434">
        <v>214225</v>
      </c>
    </row>
    <row r="201" spans="1:7" ht="20.100000000000001" customHeight="1">
      <c r="A201" s="478" t="s">
        <v>482</v>
      </c>
      <c r="B201" s="176"/>
      <c r="C201" s="176"/>
      <c r="D201" s="176"/>
      <c r="E201" s="176"/>
      <c r="F201" s="180" t="s">
        <v>483</v>
      </c>
      <c r="G201" s="434">
        <v>83084</v>
      </c>
    </row>
    <row r="202" spans="1:7" ht="20.100000000000001" customHeight="1">
      <c r="A202" s="478" t="s">
        <v>484</v>
      </c>
      <c r="B202" s="176"/>
      <c r="C202" s="176"/>
      <c r="D202" s="176"/>
      <c r="E202" s="176"/>
      <c r="F202" s="180" t="s">
        <v>485</v>
      </c>
      <c r="G202" s="434">
        <f>719853+7700</f>
        <v>727553</v>
      </c>
    </row>
    <row r="203" spans="1:7" ht="20.100000000000001" customHeight="1">
      <c r="A203" s="478" t="s">
        <v>720</v>
      </c>
      <c r="B203" s="176"/>
      <c r="C203" s="176"/>
      <c r="D203" s="176"/>
      <c r="E203" s="176"/>
      <c r="F203" s="180" t="s">
        <v>487</v>
      </c>
      <c r="G203" s="434">
        <v>185460</v>
      </c>
    </row>
    <row r="204" spans="1:7" ht="20.100000000000001" customHeight="1">
      <c r="A204" s="478" t="s">
        <v>674</v>
      </c>
      <c r="B204" s="176"/>
      <c r="C204" s="176"/>
      <c r="D204" s="176"/>
      <c r="E204" s="176"/>
      <c r="F204" s="970">
        <v>63100</v>
      </c>
      <c r="G204" s="434">
        <v>0</v>
      </c>
    </row>
    <row r="205" spans="1:7" ht="20.100000000000001" customHeight="1">
      <c r="A205" s="478" t="s">
        <v>488</v>
      </c>
      <c r="B205" s="176"/>
      <c r="C205" s="176"/>
      <c r="D205" s="176"/>
      <c r="E205" s="176"/>
      <c r="F205" s="180" t="s">
        <v>489</v>
      </c>
      <c r="G205" s="434">
        <f>1221885+30475</f>
        <v>1252360</v>
      </c>
    </row>
    <row r="206" spans="1:7" ht="20.100000000000001" customHeight="1">
      <c r="A206" s="478" t="s">
        <v>490</v>
      </c>
      <c r="B206" s="176"/>
      <c r="C206" s="176"/>
      <c r="D206" s="176"/>
      <c r="E206" s="176"/>
      <c r="F206" s="180" t="s">
        <v>491</v>
      </c>
      <c r="G206" s="434">
        <f>1956298+1550</f>
        <v>1957848</v>
      </c>
    </row>
    <row r="207" spans="1:7" ht="20.100000000000001" customHeight="1">
      <c r="A207" s="478" t="s">
        <v>492</v>
      </c>
      <c r="B207" s="176"/>
      <c r="C207" s="176"/>
      <c r="D207" s="176"/>
      <c r="E207" s="176"/>
      <c r="F207" s="180" t="s">
        <v>493</v>
      </c>
      <c r="G207" s="434">
        <f>959305+84500</f>
        <v>1043805</v>
      </c>
    </row>
    <row r="208" spans="1:7" ht="20.100000000000001" customHeight="1">
      <c r="A208" s="478" t="s">
        <v>670</v>
      </c>
      <c r="B208" s="176"/>
      <c r="C208" s="176"/>
      <c r="D208" s="176"/>
      <c r="E208" s="176"/>
      <c r="F208" s="180" t="s">
        <v>494</v>
      </c>
      <c r="G208" s="434">
        <v>0</v>
      </c>
    </row>
    <row r="209" spans="1:9" ht="20.100000000000001" customHeight="1">
      <c r="A209" s="478" t="s">
        <v>495</v>
      </c>
      <c r="B209" s="176"/>
      <c r="C209" s="176"/>
      <c r="D209" s="176"/>
      <c r="E209" s="176"/>
      <c r="F209" s="180" t="s">
        <v>496</v>
      </c>
      <c r="G209" s="434">
        <v>0</v>
      </c>
    </row>
    <row r="210" spans="1:9" ht="20.100000000000001" customHeight="1">
      <c r="A210" s="478" t="s">
        <v>497</v>
      </c>
      <c r="B210" s="176"/>
      <c r="C210" s="176"/>
      <c r="D210" s="176"/>
      <c r="E210" s="176"/>
      <c r="F210" s="180" t="s">
        <v>498</v>
      </c>
      <c r="G210" s="434">
        <f>490872+126725</f>
        <v>617597</v>
      </c>
    </row>
    <row r="211" spans="1:9" ht="20.100000000000001" customHeight="1">
      <c r="A211" s="478" t="s">
        <v>499</v>
      </c>
      <c r="B211" s="176"/>
      <c r="C211" s="176"/>
      <c r="D211" s="176"/>
      <c r="E211" s="176"/>
      <c r="F211" s="180" t="s">
        <v>500</v>
      </c>
      <c r="G211" s="434">
        <f>283010+301552+39907+776101</f>
        <v>1400570</v>
      </c>
    </row>
    <row r="212" spans="1:9" ht="20.100000000000001" customHeight="1">
      <c r="A212" s="478" t="s">
        <v>501</v>
      </c>
      <c r="F212" s="195" t="s">
        <v>502</v>
      </c>
      <c r="G212" s="434">
        <f>1199295+8271</f>
        <v>1207566</v>
      </c>
    </row>
    <row r="213" spans="1:9" ht="20.100000000000001" customHeight="1">
      <c r="A213" s="478" t="s">
        <v>503</v>
      </c>
      <c r="B213" s="176"/>
      <c r="C213" s="176"/>
      <c r="D213" s="176"/>
      <c r="E213" s="176"/>
      <c r="F213" s="180" t="s">
        <v>504</v>
      </c>
      <c r="G213" s="434">
        <v>275</v>
      </c>
    </row>
    <row r="214" spans="1:9" ht="20.100000000000001" customHeight="1">
      <c r="A214" s="478" t="s">
        <v>505</v>
      </c>
      <c r="B214" s="176"/>
      <c r="C214" s="176"/>
      <c r="D214" s="176"/>
      <c r="E214" s="176"/>
      <c r="F214" s="180" t="s">
        <v>506</v>
      </c>
      <c r="G214" s="434">
        <f>547492+25376+8500</f>
        <v>581368</v>
      </c>
    </row>
    <row r="215" spans="1:9" ht="20.100000000000001" customHeight="1">
      <c r="A215" s="478" t="s">
        <v>507</v>
      </c>
      <c r="B215" s="176"/>
      <c r="C215" s="176"/>
      <c r="D215" s="176"/>
      <c r="E215" s="176"/>
      <c r="F215" s="180" t="s">
        <v>508</v>
      </c>
      <c r="G215" s="434">
        <v>170110</v>
      </c>
    </row>
    <row r="216" spans="1:9" ht="20.100000000000001" customHeight="1">
      <c r="A216" s="478" t="s">
        <v>721</v>
      </c>
      <c r="B216" s="176"/>
      <c r="C216" s="176"/>
      <c r="D216" s="176"/>
      <c r="E216" s="176"/>
      <c r="F216" s="193" t="s">
        <v>509</v>
      </c>
      <c r="G216" s="434">
        <v>0</v>
      </c>
    </row>
    <row r="217" spans="1:9" ht="20.100000000000001" customHeight="1">
      <c r="A217" s="478" t="s">
        <v>510</v>
      </c>
      <c r="B217" s="176"/>
      <c r="C217" s="176"/>
      <c r="D217" s="176"/>
      <c r="E217" s="176"/>
      <c r="F217" s="180" t="s">
        <v>511</v>
      </c>
      <c r="G217" s="434">
        <v>0</v>
      </c>
    </row>
    <row r="218" spans="1:9" ht="20.100000000000001" customHeight="1">
      <c r="A218" s="478" t="s">
        <v>512</v>
      </c>
      <c r="B218" s="176"/>
      <c r="C218" s="176"/>
      <c r="D218" s="176"/>
      <c r="E218" s="176"/>
      <c r="F218" s="180" t="s">
        <v>513</v>
      </c>
      <c r="G218" s="434">
        <v>0</v>
      </c>
    </row>
    <row r="219" spans="1:9" ht="20.100000000000001" customHeight="1">
      <c r="A219" s="478" t="s">
        <v>514</v>
      </c>
      <c r="B219" s="176"/>
      <c r="C219" s="176"/>
      <c r="D219" s="176"/>
      <c r="E219" s="176"/>
      <c r="F219" s="180" t="s">
        <v>515</v>
      </c>
      <c r="G219" s="434">
        <v>0</v>
      </c>
    </row>
    <row r="220" spans="1:9" ht="20.100000000000001" customHeight="1">
      <c r="A220" s="478" t="s">
        <v>516</v>
      </c>
      <c r="B220" s="176"/>
      <c r="C220" s="176"/>
      <c r="D220" s="176"/>
      <c r="E220" s="176"/>
      <c r="F220" s="180" t="s">
        <v>517</v>
      </c>
      <c r="G220" s="434">
        <v>0</v>
      </c>
    </row>
    <row r="221" spans="1:9" ht="20.100000000000001" customHeight="1">
      <c r="A221" s="478" t="s">
        <v>518</v>
      </c>
      <c r="B221" s="176"/>
      <c r="C221" s="176"/>
      <c r="D221" s="176"/>
      <c r="E221" s="176"/>
      <c r="F221" s="180" t="s">
        <v>519</v>
      </c>
      <c r="G221" s="434">
        <v>0</v>
      </c>
    </row>
    <row r="222" spans="1:9" ht="20.100000000000001" customHeight="1">
      <c r="A222" s="489" t="s">
        <v>683</v>
      </c>
      <c r="B222" s="176"/>
      <c r="C222" s="176"/>
      <c r="D222" s="201"/>
      <c r="E222" s="176"/>
      <c r="F222" s="1056">
        <v>69100</v>
      </c>
      <c r="G222" s="434">
        <v>0</v>
      </c>
    </row>
    <row r="223" spans="1:9" ht="20.100000000000001" customHeight="1">
      <c r="A223" s="489" t="s">
        <v>684</v>
      </c>
      <c r="B223" s="202"/>
      <c r="C223" s="202"/>
      <c r="D223" s="203"/>
      <c r="E223" s="202"/>
      <c r="F223" s="1055">
        <v>69200</v>
      </c>
      <c r="G223" s="434">
        <v>0</v>
      </c>
    </row>
    <row r="224" spans="1:9" ht="20.100000000000001" customHeight="1">
      <c r="A224" s="478" t="s">
        <v>520</v>
      </c>
      <c r="B224" s="176"/>
      <c r="C224" s="176"/>
      <c r="D224" s="176"/>
      <c r="E224" s="176"/>
      <c r="F224" s="180" t="s">
        <v>521</v>
      </c>
      <c r="G224" s="434">
        <v>15000</v>
      </c>
      <c r="I224" s="204"/>
    </row>
    <row r="225" spans="1:7" ht="20.100000000000001" customHeight="1">
      <c r="A225" s="478" t="s">
        <v>522</v>
      </c>
      <c r="B225" s="176"/>
      <c r="C225" s="176"/>
      <c r="D225" s="176"/>
      <c r="E225" s="176"/>
      <c r="F225" s="180" t="s">
        <v>523</v>
      </c>
      <c r="G225" s="434">
        <v>0</v>
      </c>
    </row>
    <row r="226" spans="1:7" ht="20.100000000000001" customHeight="1">
      <c r="A226" s="478" t="s">
        <v>524</v>
      </c>
      <c r="B226" s="176"/>
      <c r="C226" s="176"/>
      <c r="D226" s="176"/>
      <c r="E226" s="176"/>
      <c r="F226" s="180" t="s">
        <v>525</v>
      </c>
      <c r="G226" s="1038">
        <v>126270</v>
      </c>
    </row>
    <row r="227" spans="1:7" ht="20.100000000000001" customHeight="1">
      <c r="A227" s="478"/>
      <c r="B227" s="176"/>
      <c r="C227" s="176"/>
      <c r="D227" s="176"/>
      <c r="E227" s="176"/>
      <c r="F227" s="180"/>
      <c r="G227" s="205"/>
    </row>
    <row r="228" spans="1:7" ht="20.100000000000001" customHeight="1">
      <c r="A228" s="707" t="s">
        <v>526</v>
      </c>
      <c r="B228" s="544"/>
      <c r="C228" s="544"/>
      <c r="D228" s="544"/>
      <c r="E228" s="544"/>
      <c r="F228" s="545"/>
      <c r="G228" s="594">
        <f>SUM(G198:G226)</f>
        <v>9896091</v>
      </c>
    </row>
    <row r="229" spans="1:7" ht="20.100000000000001" customHeight="1">
      <c r="A229" s="488"/>
      <c r="B229" s="199"/>
      <c r="C229" s="199"/>
      <c r="D229" s="199"/>
      <c r="E229" s="199"/>
      <c r="F229" s="549"/>
      <c r="G229" s="550"/>
    </row>
    <row r="230" spans="1:7" ht="20.100000000000001" customHeight="1">
      <c r="A230" s="822" t="s">
        <v>154</v>
      </c>
      <c r="B230" s="823"/>
      <c r="C230" s="823"/>
      <c r="D230" s="823"/>
      <c r="E230" s="823"/>
      <c r="F230" s="824"/>
      <c r="G230" s="712"/>
    </row>
    <row r="231" spans="1:7" ht="20.100000000000001" customHeight="1">
      <c r="A231" s="478"/>
      <c r="B231" s="176"/>
      <c r="C231" s="176"/>
      <c r="D231" s="176"/>
      <c r="E231" s="176"/>
      <c r="F231" s="180"/>
      <c r="G231" s="205"/>
    </row>
    <row r="232" spans="1:7" ht="20.100000000000001" customHeight="1">
      <c r="A232" s="478" t="s">
        <v>527</v>
      </c>
      <c r="B232" s="176"/>
      <c r="C232" s="176"/>
      <c r="D232" s="176"/>
      <c r="E232" s="176"/>
      <c r="F232" s="180" t="s">
        <v>528</v>
      </c>
      <c r="G232" s="434">
        <v>2500</v>
      </c>
    </row>
    <row r="233" spans="1:7" ht="20.100000000000001" customHeight="1">
      <c r="A233" s="478" t="s">
        <v>529</v>
      </c>
      <c r="B233" s="176"/>
      <c r="C233" s="176"/>
      <c r="D233" s="176"/>
      <c r="E233" s="176"/>
      <c r="F233" s="180" t="s">
        <v>530</v>
      </c>
      <c r="G233" s="434">
        <v>22000</v>
      </c>
    </row>
    <row r="234" spans="1:7" ht="20.100000000000001" customHeight="1">
      <c r="A234" s="478" t="s">
        <v>531</v>
      </c>
      <c r="B234" s="176"/>
      <c r="C234" s="176"/>
      <c r="D234" s="176"/>
      <c r="E234" s="176"/>
      <c r="F234" s="180" t="s">
        <v>532</v>
      </c>
      <c r="G234" s="434">
        <v>358581</v>
      </c>
    </row>
    <row r="235" spans="1:7" ht="20.100000000000001" customHeight="1">
      <c r="A235" s="478" t="s">
        <v>533</v>
      </c>
      <c r="B235" s="176"/>
      <c r="C235" s="176"/>
      <c r="D235" s="176"/>
      <c r="E235" s="176"/>
      <c r="F235" s="1012" t="s">
        <v>534</v>
      </c>
      <c r="G235" s="434">
        <v>0</v>
      </c>
    </row>
    <row r="236" spans="1:7" ht="20.100000000000001" customHeight="1">
      <c r="A236" s="478" t="s">
        <v>709</v>
      </c>
      <c r="B236" s="176"/>
      <c r="C236" s="176"/>
      <c r="D236" s="176"/>
      <c r="E236" s="176"/>
      <c r="F236" s="195">
        <v>73001</v>
      </c>
      <c r="G236" s="434">
        <v>0</v>
      </c>
    </row>
    <row r="237" spans="1:7" ht="20.100000000000001" customHeight="1">
      <c r="A237" s="478" t="s">
        <v>676</v>
      </c>
      <c r="B237" s="176"/>
      <c r="C237" s="176"/>
      <c r="D237" s="176"/>
      <c r="E237" s="176"/>
      <c r="F237" s="195">
        <v>73002</v>
      </c>
      <c r="G237" s="434">
        <v>0</v>
      </c>
    </row>
    <row r="238" spans="1:7" ht="20.100000000000001" customHeight="1">
      <c r="A238" s="478" t="s">
        <v>535</v>
      </c>
      <c r="B238" s="176"/>
      <c r="C238" s="176"/>
      <c r="D238" s="176"/>
      <c r="E238" s="176"/>
      <c r="F238" s="195">
        <v>73050</v>
      </c>
      <c r="G238" s="434">
        <v>0</v>
      </c>
    </row>
    <row r="239" spans="1:7" ht="20.100000000000001" customHeight="1">
      <c r="A239" s="478" t="s">
        <v>710</v>
      </c>
      <c r="B239" s="176"/>
      <c r="C239" s="176"/>
      <c r="D239" s="176"/>
      <c r="E239" s="176"/>
      <c r="F239" s="195">
        <v>73100</v>
      </c>
      <c r="G239" s="434">
        <v>0</v>
      </c>
    </row>
    <row r="240" spans="1:7" ht="20.100000000000001" customHeight="1">
      <c r="A240" s="478" t="s">
        <v>536</v>
      </c>
      <c r="B240" s="176"/>
      <c r="C240" s="176"/>
      <c r="D240" s="176"/>
      <c r="E240" s="176"/>
      <c r="F240" s="180" t="s">
        <v>537</v>
      </c>
      <c r="G240" s="434">
        <v>0</v>
      </c>
    </row>
    <row r="241" spans="1:7" ht="20.100000000000001" customHeight="1">
      <c r="A241" s="478" t="s">
        <v>538</v>
      </c>
      <c r="B241" s="176"/>
      <c r="C241" s="176"/>
      <c r="D241" s="176"/>
      <c r="E241" s="176"/>
      <c r="F241" s="180" t="s">
        <v>539</v>
      </c>
      <c r="G241" s="434">
        <v>25000</v>
      </c>
    </row>
    <row r="242" spans="1:7" ht="20.100000000000001" customHeight="1">
      <c r="A242" s="478" t="s">
        <v>540</v>
      </c>
      <c r="B242" s="176"/>
      <c r="C242" s="176"/>
      <c r="D242" s="176"/>
      <c r="E242" s="176"/>
      <c r="F242" s="180" t="s">
        <v>541</v>
      </c>
      <c r="G242" s="434">
        <v>0</v>
      </c>
    </row>
    <row r="243" spans="1:7" ht="20.100000000000001" customHeight="1">
      <c r="A243" s="478" t="s">
        <v>542</v>
      </c>
      <c r="B243" s="176"/>
      <c r="C243" s="176"/>
      <c r="D243" s="176"/>
      <c r="E243" s="176"/>
      <c r="F243" s="180" t="s">
        <v>543</v>
      </c>
      <c r="G243" s="434">
        <v>0</v>
      </c>
    </row>
    <row r="244" spans="1:7" ht="20.100000000000001" customHeight="1">
      <c r="A244" s="478" t="s">
        <v>544</v>
      </c>
      <c r="B244" s="176"/>
      <c r="C244" s="176"/>
      <c r="D244" s="176"/>
      <c r="E244" s="176"/>
      <c r="F244" s="180" t="s">
        <v>545</v>
      </c>
      <c r="G244" s="434">
        <v>100000</v>
      </c>
    </row>
    <row r="245" spans="1:7" ht="20.100000000000001" customHeight="1">
      <c r="A245" s="478"/>
      <c r="B245" s="176"/>
      <c r="C245" s="176"/>
      <c r="D245" s="176"/>
      <c r="E245" s="176"/>
      <c r="F245" s="180"/>
      <c r="G245" s="713"/>
    </row>
    <row r="246" spans="1:7" ht="20.100000000000001" customHeight="1">
      <c r="A246" s="707" t="s">
        <v>546</v>
      </c>
      <c r="B246" s="544"/>
      <c r="C246" s="544"/>
      <c r="D246" s="544"/>
      <c r="E246" s="544"/>
      <c r="F246" s="545"/>
      <c r="G246" s="594">
        <f>SUM(G232:G244)</f>
        <v>508081</v>
      </c>
    </row>
    <row r="247" spans="1:7" ht="20.100000000000001" customHeight="1">
      <c r="A247" s="488"/>
      <c r="B247" s="199"/>
      <c r="C247" s="199"/>
      <c r="D247" s="199"/>
      <c r="E247" s="199"/>
      <c r="F247" s="199"/>
      <c r="G247" s="551"/>
    </row>
    <row r="248" spans="1:7" ht="20.100000000000001" customHeight="1" thickBot="1">
      <c r="A248" s="500" t="s">
        <v>547</v>
      </c>
      <c r="B248" s="501"/>
      <c r="C248" s="501"/>
      <c r="D248" s="501"/>
      <c r="E248" s="501"/>
      <c r="F248" s="502"/>
      <c r="G248" s="503">
        <f>SUM(G194+G228+G246)</f>
        <v>42545929</v>
      </c>
    </row>
    <row r="249" spans="1:7" ht="20.100000000000001" customHeight="1" thickTop="1">
      <c r="A249" s="714"/>
      <c r="B249" s="715"/>
      <c r="C249" s="715"/>
      <c r="D249" s="715"/>
      <c r="E249" s="715"/>
      <c r="F249" s="716"/>
      <c r="G249" s="717"/>
    </row>
    <row r="250" spans="1:7" ht="20.100000000000001" customHeight="1">
      <c r="A250" s="831"/>
      <c r="B250" s="832"/>
      <c r="C250" s="832"/>
      <c r="D250" s="832"/>
      <c r="E250" s="832"/>
      <c r="F250" s="833"/>
      <c r="G250" s="718"/>
    </row>
    <row r="251" spans="1:7" ht="20.100000000000001" customHeight="1">
      <c r="A251" s="478"/>
      <c r="B251" s="176"/>
      <c r="C251" s="176"/>
      <c r="D251" s="176"/>
      <c r="E251" s="176"/>
      <c r="F251" s="180"/>
      <c r="G251" s="205"/>
    </row>
    <row r="252" spans="1:7" ht="20.100000000000001" customHeight="1">
      <c r="A252" s="478" t="s">
        <v>548</v>
      </c>
      <c r="B252" s="176"/>
      <c r="C252" s="176"/>
      <c r="D252" s="176"/>
      <c r="E252" s="176"/>
      <c r="F252" s="189">
        <v>30100</v>
      </c>
      <c r="G252" s="434">
        <v>100000</v>
      </c>
    </row>
    <row r="253" spans="1:7" ht="20.100000000000001" customHeight="1">
      <c r="A253" s="478" t="s">
        <v>549</v>
      </c>
      <c r="B253" s="176"/>
      <c r="C253" s="176"/>
      <c r="D253" s="176"/>
      <c r="E253" s="176"/>
      <c r="F253" s="189">
        <v>30200</v>
      </c>
      <c r="G253" s="434">
        <v>0</v>
      </c>
    </row>
    <row r="254" spans="1:7" ht="20.100000000000001" customHeight="1">
      <c r="A254" s="478" t="s">
        <v>550</v>
      </c>
      <c r="B254" s="176"/>
      <c r="C254" s="176"/>
      <c r="D254" s="176"/>
      <c r="E254" s="176"/>
      <c r="F254" s="189">
        <v>30300</v>
      </c>
      <c r="G254" s="434">
        <v>0</v>
      </c>
    </row>
    <row r="255" spans="1:7" ht="20.100000000000001" customHeight="1">
      <c r="A255" s="478" t="s">
        <v>551</v>
      </c>
      <c r="B255" s="176"/>
      <c r="C255" s="176"/>
      <c r="D255" s="176"/>
      <c r="E255" s="176"/>
      <c r="F255" s="189">
        <v>30400</v>
      </c>
      <c r="G255" s="434">
        <v>0</v>
      </c>
    </row>
    <row r="256" spans="1:7" ht="20.100000000000001" customHeight="1">
      <c r="A256" s="478" t="s">
        <v>552</v>
      </c>
      <c r="B256" s="176"/>
      <c r="C256" s="176"/>
      <c r="D256" s="176"/>
      <c r="E256" s="176"/>
      <c r="F256" s="189">
        <v>30500</v>
      </c>
      <c r="G256" s="434">
        <v>0</v>
      </c>
    </row>
    <row r="257" spans="1:12" ht="20.100000000000001" customHeight="1">
      <c r="A257" s="478" t="s">
        <v>553</v>
      </c>
      <c r="B257" s="176"/>
      <c r="C257" s="176"/>
      <c r="D257" s="176"/>
      <c r="E257" s="176"/>
      <c r="F257" s="189">
        <v>30600</v>
      </c>
      <c r="G257" s="434">
        <v>0</v>
      </c>
    </row>
    <row r="258" spans="1:12" ht="20.100000000000001" customHeight="1">
      <c r="A258" s="478" t="s">
        <v>554</v>
      </c>
      <c r="B258" s="176"/>
      <c r="C258" s="176"/>
      <c r="D258" s="176"/>
      <c r="E258" s="176"/>
      <c r="F258" s="189">
        <v>30700</v>
      </c>
      <c r="G258" s="434">
        <v>0</v>
      </c>
    </row>
    <row r="259" spans="1:12" ht="20.100000000000001" customHeight="1">
      <c r="A259" s="478" t="s">
        <v>555</v>
      </c>
      <c r="B259" s="176"/>
      <c r="C259" s="176"/>
      <c r="D259" s="176"/>
      <c r="E259" s="176"/>
      <c r="F259" s="189">
        <v>30900</v>
      </c>
      <c r="G259" s="434">
        <v>0</v>
      </c>
    </row>
    <row r="260" spans="1:12" ht="20.100000000000001" customHeight="1">
      <c r="A260" s="478" t="s">
        <v>556</v>
      </c>
      <c r="B260" s="176"/>
      <c r="C260" s="176"/>
      <c r="D260" s="176"/>
      <c r="E260" s="176"/>
      <c r="F260" s="189">
        <v>31100</v>
      </c>
      <c r="G260" s="581">
        <f>1164655+1020000</f>
        <v>2184655</v>
      </c>
    </row>
    <row r="261" spans="1:12" ht="20.100000000000001" customHeight="1">
      <c r="A261" s="478"/>
      <c r="B261" s="176"/>
      <c r="C261" s="176"/>
      <c r="D261" s="176"/>
      <c r="E261" s="176"/>
      <c r="F261" s="189"/>
      <c r="G261" s="719"/>
    </row>
    <row r="262" spans="1:12" ht="20.100000000000001" customHeight="1">
      <c r="A262" s="479" t="s">
        <v>557</v>
      </c>
      <c r="B262" s="176"/>
      <c r="C262" s="176"/>
      <c r="D262" s="176"/>
      <c r="E262" s="176"/>
      <c r="F262" s="189"/>
      <c r="G262" s="720">
        <f>SUM(G252:G260)</f>
        <v>2284655</v>
      </c>
    </row>
    <row r="263" spans="1:12" ht="20.100000000000001" customHeight="1">
      <c r="A263" s="479"/>
      <c r="B263" s="176"/>
      <c r="C263" s="176"/>
      <c r="D263" s="176"/>
      <c r="E263" s="176"/>
      <c r="F263" s="189"/>
      <c r="G263" s="205"/>
    </row>
    <row r="264" spans="1:12" ht="20.100000000000001" customHeight="1" thickBot="1">
      <c r="A264" s="490" t="s">
        <v>746</v>
      </c>
      <c r="F264" s="195">
        <v>30800</v>
      </c>
      <c r="G264" s="1159">
        <v>-100000</v>
      </c>
      <c r="H264" s="505"/>
    </row>
    <row r="265" spans="1:12" ht="20.100000000000001" customHeight="1">
      <c r="A265" s="486"/>
      <c r="F265" s="195"/>
      <c r="G265" s="205"/>
    </row>
    <row r="266" spans="1:12" ht="20.100000000000001" customHeight="1">
      <c r="A266" s="491" t="s">
        <v>558</v>
      </c>
      <c r="B266" s="492"/>
      <c r="C266" s="492"/>
      <c r="D266" s="492"/>
      <c r="E266" s="492"/>
      <c r="F266" s="493"/>
      <c r="G266" s="1158">
        <f>G262+G264</f>
        <v>2184655</v>
      </c>
      <c r="H266" s="506"/>
    </row>
    <row r="267" spans="1:12">
      <c r="A267" s="206"/>
      <c r="B267" s="206"/>
      <c r="C267" s="206"/>
      <c r="D267" s="206"/>
      <c r="E267" s="206"/>
      <c r="F267" s="207"/>
      <c r="G267" s="208"/>
      <c r="H267" s="209"/>
      <c r="I267" s="209"/>
      <c r="J267" s="209"/>
      <c r="K267" s="209"/>
      <c r="L267" s="209"/>
    </row>
    <row r="268" spans="1:12" ht="13.5" customHeight="1">
      <c r="I268" s="209"/>
      <c r="J268" s="209"/>
      <c r="K268" s="209"/>
      <c r="L268" s="209"/>
    </row>
    <row r="269" spans="1:12">
      <c r="I269" s="209"/>
      <c r="J269" s="209"/>
      <c r="K269" s="209"/>
      <c r="L269" s="209"/>
    </row>
  </sheetData>
  <sheetProtection algorithmName="SHA-512" hashValue="63Z0qxFZQGR0eu5zeBjSRizSxF+ur3gS3/xZbRXSSTgmeXCJEdn/5sJCdeavD/snVgYrCZT9tYR/UKlPjoSi3w==" saltValue="72D5r1dWYULUKRl9z4iLdg==" spinCount="100000" sheet="1" objects="1" scenarios="1"/>
  <customSheetViews>
    <customSheetView guid="{8CA1AA3C-D3A6-493D-93EE-74DE1406A5FE}" showGridLines="0" printArea="1" showRuler="0" topLeftCell="A121">
      <selection activeCell="G123" sqref="G123"/>
      <rowBreaks count="2" manualBreakCount="2">
        <brk id="64" max="7" man="1"/>
        <brk id="124" max="7" man="1"/>
      </rowBreaks>
      <pageMargins left="0.7" right="0.7" top="0.75" bottom="0.75" header="0.3" footer="0.3"/>
      <printOptions horizontalCentered="1"/>
      <pageSetup scale="66" orientation="portrait"/>
      <headerFooter alignWithMargins="0">
        <oddFooter>&amp;L&amp;Z&amp;F&amp;R&amp;D</oddFooter>
      </headerFooter>
    </customSheetView>
  </customSheetViews>
  <phoneticPr fontId="0" type="noConversion"/>
  <printOptions horizontalCentered="1"/>
  <pageMargins left="0.75" right="0.75" top="1" bottom="1" header="0.5" footer="0.5"/>
  <pageSetup scale="44" orientation="portrait" r:id="rId1"/>
  <headerFooter alignWithMargins="0">
    <oddFooter>&amp;L&amp;Z&amp;F&amp;R&amp;D</oddFooter>
  </headerFooter>
  <rowBreaks count="3" manualBreakCount="3">
    <brk id="74" max="6" man="1"/>
    <brk id="130" max="6" man="1"/>
    <brk id="195" max="6" man="1"/>
  </rowBreaks>
  <ignoredErrors>
    <ignoredError sqref="A245:A249 F138:F139 F124:F127 F118 F110:F114 F11:F17 F190:F192 F28:F34 A227:H227 F158:F171 F147:F156 A257:A261 B243:H243 B228:F228 H228 B247:H249 B246:F246 H246 F52:F66 A263 A254:A255 B229:H229 F38:F41 A251:A252 A265:H271 B264:F264 A229:A231 F68:F74 F95:F98 F100:F104 B231:H231 G230:H230 B251:H251 G250:H250 B261:H263 B232:F235 H232:H235 B252:F260 H252:H260 F89:F92 B240:F241 H240:H241 H198:H203 B198:F203 F133 F135:F136 B205:F221 B224:F226 B222:E223 H205:H226 F21:F26 F175:F188 F76:F87 F46:F50 B245:H245 B244:F244 H244 B242:F242 H242" numberStoredAsText="1"/>
    <ignoredError sqref="G86 G77 G82 G143" evalError="1"/>
  </ignoredErrors>
  <legacyDrawing r:id="rId2"/>
  <extLst>
    <ext xmlns:mx="http://schemas.microsoft.com/office/mac/excel/2008/main" uri="{64002731-A6B0-56B0-2670-7721B7C09600}">
      <mx:PLV Mode="0" OnePage="0" WScale="0"/>
    </ext>
  </extLs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5">
    <tabColor theme="3" tint="0.79998168889431442"/>
  </sheetPr>
  <dimension ref="A1:H96"/>
  <sheetViews>
    <sheetView showGridLines="0" topLeftCell="A10" zoomScale="80" zoomScaleNormal="80" zoomScalePageLayoutView="80" workbookViewId="0">
      <selection activeCell="C15" sqref="C15"/>
    </sheetView>
  </sheetViews>
  <sheetFormatPr defaultColWidth="9.140625" defaultRowHeight="23.25"/>
  <cols>
    <col min="1" max="1" width="47.7109375" style="63" customWidth="1"/>
    <col min="2" max="2" width="20.7109375" style="63" customWidth="1"/>
    <col min="3" max="4" width="17.42578125" style="63" customWidth="1"/>
    <col min="5" max="5" width="19.85546875" style="63" customWidth="1"/>
    <col min="6" max="6" width="7.42578125" style="63" customWidth="1"/>
    <col min="7" max="16384" width="9.140625" style="63"/>
  </cols>
  <sheetData>
    <row r="1" spans="1:8" ht="24" customHeight="1">
      <c r="A1" s="274"/>
      <c r="B1" s="274"/>
      <c r="C1" s="274"/>
      <c r="D1" s="274"/>
      <c r="E1" s="324" t="s">
        <v>559</v>
      </c>
      <c r="F1" s="274"/>
    </row>
    <row r="2" spans="1:8" ht="24" customHeight="1">
      <c r="A2" s="274"/>
      <c r="B2" s="274"/>
      <c r="C2" s="274"/>
      <c r="D2" s="274"/>
      <c r="E2" s="325"/>
      <c r="F2" s="274"/>
    </row>
    <row r="3" spans="1:8" ht="24" customHeight="1" thickBot="1">
      <c r="A3" s="892" t="s">
        <v>169</v>
      </c>
      <c r="B3" s="881" t="str">
        <f>'CHECK SHEET'!D7</f>
        <v>Gulf Coast State College</v>
      </c>
      <c r="C3" s="881"/>
      <c r="D3" s="881"/>
      <c r="E3" s="881"/>
      <c r="F3" s="273"/>
      <c r="G3" s="321"/>
    </row>
    <row r="4" spans="1:8" ht="24" customHeight="1">
      <c r="A4" s="878" t="s">
        <v>560</v>
      </c>
      <c r="B4" s="878"/>
      <c r="C4" s="878"/>
      <c r="D4" s="878"/>
      <c r="E4" s="878"/>
      <c r="F4" s="273"/>
    </row>
    <row r="5" spans="1:8" ht="24" customHeight="1">
      <c r="A5" s="878" t="s">
        <v>561</v>
      </c>
      <c r="B5" s="878"/>
      <c r="C5" s="878"/>
      <c r="D5" s="878"/>
      <c r="E5" s="878"/>
      <c r="F5" s="273"/>
    </row>
    <row r="6" spans="1:8" ht="24" customHeight="1">
      <c r="A6" s="878" t="s">
        <v>747</v>
      </c>
      <c r="B6" s="878"/>
      <c r="C6" s="878"/>
      <c r="D6" s="878"/>
      <c r="E6" s="878"/>
      <c r="F6" s="273"/>
    </row>
    <row r="7" spans="1:8" ht="20.100000000000001" customHeight="1">
      <c r="A7" s="807"/>
      <c r="B7" s="807"/>
      <c r="C7" s="807"/>
      <c r="D7" s="883"/>
      <c r="E7" s="883"/>
    </row>
    <row r="8" spans="1:8" ht="24" customHeight="1" thickBot="1">
      <c r="A8" s="834" t="s">
        <v>562</v>
      </c>
      <c r="B8" s="834"/>
      <c r="C8" s="834"/>
      <c r="H8" s="322"/>
    </row>
    <row r="9" spans="1:8" s="11" customFormat="1" ht="64.349999999999994" customHeight="1" thickBot="1">
      <c r="A9" s="276" t="s">
        <v>563</v>
      </c>
      <c r="B9" s="808" t="s">
        <v>564</v>
      </c>
      <c r="C9" s="295" t="s">
        <v>565</v>
      </c>
      <c r="D9" s="295" t="s">
        <v>566</v>
      </c>
      <c r="E9" s="344" t="s">
        <v>47</v>
      </c>
      <c r="F9" s="25"/>
      <c r="H9" s="342"/>
    </row>
    <row r="10" spans="1:8" s="11" customFormat="1" ht="20.100000000000001" customHeight="1">
      <c r="A10" s="358" t="s">
        <v>567</v>
      </c>
      <c r="B10" s="435">
        <v>19629787</v>
      </c>
      <c r="C10" s="436">
        <v>1494014</v>
      </c>
      <c r="D10" s="436">
        <v>2500</v>
      </c>
      <c r="E10" s="359">
        <f>SUM(B10:D10)</f>
        <v>21126301</v>
      </c>
      <c r="F10" s="342"/>
      <c r="G10" s="342"/>
    </row>
    <row r="11" spans="1:8" s="11" customFormat="1" ht="20.100000000000001" customHeight="1">
      <c r="A11" s="358" t="s">
        <v>568</v>
      </c>
      <c r="B11" s="437">
        <v>0</v>
      </c>
      <c r="C11" s="430">
        <v>0</v>
      </c>
      <c r="D11" s="430">
        <v>0</v>
      </c>
      <c r="E11" s="359">
        <f>SUM(B11:D11)</f>
        <v>0</v>
      </c>
      <c r="F11" s="342"/>
      <c r="G11" s="342"/>
      <c r="H11" s="342"/>
    </row>
    <row r="12" spans="1:8" s="11" customFormat="1" ht="20.100000000000001" customHeight="1" thickBot="1">
      <c r="A12" s="358" t="s">
        <v>569</v>
      </c>
      <c r="B12" s="437">
        <v>0</v>
      </c>
      <c r="C12" s="430">
        <v>0</v>
      </c>
      <c r="D12" s="430">
        <v>0</v>
      </c>
      <c r="E12" s="360">
        <f>SUM(B12:D12)</f>
        <v>0</v>
      </c>
      <c r="F12" s="342"/>
    </row>
    <row r="13" spans="1:8" s="11" customFormat="1" ht="20.100000000000001" customHeight="1" thickBot="1">
      <c r="A13" s="358" t="s">
        <v>570</v>
      </c>
      <c r="B13" s="361"/>
      <c r="C13" s="362"/>
      <c r="D13" s="362"/>
      <c r="E13" s="363"/>
      <c r="F13" s="342"/>
    </row>
    <row r="14" spans="1:8" s="11" customFormat="1" ht="20.100000000000001" customHeight="1">
      <c r="A14" s="358" t="s">
        <v>571</v>
      </c>
      <c r="B14" s="437">
        <f>1578438+127392-110924</f>
        <v>1594906</v>
      </c>
      <c r="C14" s="438">
        <f>559879-214600</f>
        <v>345279</v>
      </c>
      <c r="D14" s="438">
        <f>150000+20000</f>
        <v>170000</v>
      </c>
      <c r="E14" s="360">
        <f t="shared" ref="E14:E20" si="0">SUM(B14:D14)</f>
        <v>2110185</v>
      </c>
      <c r="F14" s="342"/>
    </row>
    <row r="15" spans="1:8" s="11" customFormat="1" ht="20.100000000000001" customHeight="1">
      <c r="A15" s="358" t="s">
        <v>572</v>
      </c>
      <c r="B15" s="437">
        <v>110924</v>
      </c>
      <c r="C15" s="430">
        <v>214600</v>
      </c>
      <c r="D15" s="430">
        <v>0</v>
      </c>
      <c r="E15" s="360">
        <f>SUM(B15:D15)</f>
        <v>325524</v>
      </c>
      <c r="F15" s="342"/>
    </row>
    <row r="16" spans="1:8" s="11" customFormat="1" ht="20.100000000000001" customHeight="1">
      <c r="A16" s="358" t="s">
        <v>573</v>
      </c>
      <c r="B16" s="437">
        <v>2895501</v>
      </c>
      <c r="C16" s="430">
        <v>231723</v>
      </c>
      <c r="D16" s="430">
        <v>0</v>
      </c>
      <c r="E16" s="360">
        <f t="shared" si="0"/>
        <v>3127224</v>
      </c>
      <c r="F16" s="342"/>
    </row>
    <row r="17" spans="1:6" s="11" customFormat="1" ht="20.100000000000001" customHeight="1">
      <c r="A17" s="358" t="s">
        <v>574</v>
      </c>
      <c r="B17" s="437">
        <v>5342836</v>
      </c>
      <c r="C17" s="430">
        <v>3143873</v>
      </c>
      <c r="D17" s="430">
        <f>10025+8000+53556+14000+25000+100000</f>
        <v>210581</v>
      </c>
      <c r="E17" s="360">
        <f t="shared" si="0"/>
        <v>8697290</v>
      </c>
      <c r="F17" s="342"/>
    </row>
    <row r="18" spans="1:6" s="11" customFormat="1" ht="20.100000000000001" customHeight="1">
      <c r="A18" s="358" t="s">
        <v>575</v>
      </c>
      <c r="B18" s="437">
        <v>2186888</v>
      </c>
      <c r="C18" s="430">
        <v>4069567</v>
      </c>
      <c r="D18" s="430">
        <f>25000+0</f>
        <v>25000</v>
      </c>
      <c r="E18" s="360">
        <f t="shared" si="0"/>
        <v>6281455</v>
      </c>
      <c r="F18" s="342"/>
    </row>
    <row r="19" spans="1:6" s="11" customFormat="1" ht="20.100000000000001" customHeight="1">
      <c r="A19" s="358" t="s">
        <v>576</v>
      </c>
      <c r="B19" s="437">
        <v>185000</v>
      </c>
      <c r="C19" s="430">
        <v>0</v>
      </c>
      <c r="D19" s="430">
        <v>0</v>
      </c>
      <c r="E19" s="360">
        <f t="shared" si="0"/>
        <v>185000</v>
      </c>
      <c r="F19" s="342"/>
    </row>
    <row r="20" spans="1:6" s="11" customFormat="1" ht="20.100000000000001" customHeight="1" thickBot="1">
      <c r="A20" s="358" t="s">
        <v>577</v>
      </c>
      <c r="B20" s="437">
        <v>195915</v>
      </c>
      <c r="C20" s="431">
        <v>397035</v>
      </c>
      <c r="D20" s="431">
        <v>100000</v>
      </c>
      <c r="E20" s="360">
        <f t="shared" si="0"/>
        <v>692950</v>
      </c>
      <c r="F20" s="342"/>
    </row>
    <row r="21" spans="1:6" s="11" customFormat="1" ht="24" customHeight="1" thickBot="1">
      <c r="A21" s="283" t="s">
        <v>47</v>
      </c>
      <c r="B21" s="343">
        <f>SUM(B10:B20)</f>
        <v>32141757</v>
      </c>
      <c r="C21" s="346">
        <f>SUM(C10:C20)</f>
        <v>9896091</v>
      </c>
      <c r="D21" s="346">
        <f>SUM(D10:D20)</f>
        <v>508081</v>
      </c>
      <c r="E21" s="345">
        <f>SUM(E10:E20)</f>
        <v>42545929</v>
      </c>
      <c r="F21" s="342"/>
    </row>
    <row r="22" spans="1:6" ht="24" customHeight="1">
      <c r="B22" s="323"/>
      <c r="F22" s="322"/>
    </row>
    <row r="23" spans="1:6" ht="24" customHeight="1">
      <c r="F23" s="322"/>
    </row>
    <row r="24" spans="1:6">
      <c r="F24" s="322"/>
    </row>
    <row r="25" spans="1:6">
      <c r="F25" s="322"/>
    </row>
    <row r="96" spans="3:4">
      <c r="C96" s="63">
        <f>SUM(C91:C95)</f>
        <v>0</v>
      </c>
      <c r="D96" s="63">
        <f>SUM(D91:D95)</f>
        <v>0</v>
      </c>
    </row>
  </sheetData>
  <sheetProtection algorithmName="SHA-512" hashValue="F+A2085Xg53+3d/vBQQjd5CZZ4JbqH3Fe2fw9SFcBT5lTsrmVgB4yyO9+Uf84khJ4AI92voRSlCOEydCyP0oPg==" saltValue="GupvhzPXyxPUi1rjlCeMlg==" spinCount="100000" sheet="1" objects="1" scenarios="1"/>
  <customSheetViews>
    <customSheetView guid="{8CA1AA3C-D3A6-493D-93EE-74DE1406A5FE}" showGridLines="0" showRuler="0">
      <selection activeCell="A4" sqref="A4"/>
      <pageMargins left="0.7" right="0.7" top="0.75" bottom="0.75" header="0.3" footer="0.3"/>
      <pageSetup scale="90" orientation="landscape"/>
      <headerFooter alignWithMargins="0">
        <oddFooter>&amp;L&amp;Z&amp;F&amp;R&amp;D</oddFooter>
      </headerFooter>
    </customSheetView>
  </customSheetViews>
  <phoneticPr fontId="0" type="noConversion"/>
  <pageMargins left="0.75" right="0.75" top="1" bottom="1" header="0.5" footer="0.5"/>
  <pageSetup scale="90" orientation="landscape" r:id="rId1"/>
  <headerFooter alignWithMargins="0">
    <oddFooter>&amp;L&amp;Z&amp;F&amp;R&amp;D</oddFooter>
  </headerFooter>
  <ignoredErrors>
    <ignoredError sqref="E10 E14:E20 E12" unlockedFormula="1"/>
  </ignoredErrors>
  <legacyDrawing r:id="rId2"/>
  <extLst>
    <ext xmlns:mx="http://schemas.microsoft.com/office/mac/excel/2008/main" uri="{64002731-A6B0-56B0-2670-7721B7C09600}">
      <mx:PLV Mode="0" OnePage="0" WScale="0"/>
    </ext>
  </extLs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tabColor theme="3" tint="0.79998168889431442"/>
  </sheetPr>
  <dimension ref="A1:G3"/>
  <sheetViews>
    <sheetView showGridLines="0" zoomScale="70" zoomScaleNormal="70" zoomScalePageLayoutView="70" workbookViewId="0">
      <selection activeCell="K32" sqref="K32"/>
    </sheetView>
  </sheetViews>
  <sheetFormatPr defaultColWidth="8.85546875" defaultRowHeight="12.75"/>
  <cols>
    <col min="1" max="1" width="78.7109375" customWidth="1"/>
  </cols>
  <sheetData>
    <row r="1" spans="1:7" ht="26.1" customHeight="1">
      <c r="A1" s="476" t="s">
        <v>578</v>
      </c>
      <c r="B1" s="475"/>
      <c r="C1" s="475"/>
      <c r="D1" s="475"/>
      <c r="E1" s="475"/>
      <c r="F1" s="475"/>
      <c r="G1" s="475"/>
    </row>
    <row r="2" spans="1:7" ht="26.25">
      <c r="A2" s="466" t="s">
        <v>579</v>
      </c>
      <c r="B2" s="475"/>
    </row>
    <row r="3" spans="1:7" ht="26.1" customHeight="1">
      <c r="A3" s="465" t="s">
        <v>580</v>
      </c>
      <c r="B3" s="477"/>
    </row>
  </sheetData>
  <pageMargins left="0.7" right="0.7" top="0.75" bottom="0.75" header="0.3" footer="0.3"/>
  <pageSetup orientation="portrait" r:id="rId1"/>
  <drawing r:id="rId2"/>
  <legacyDrawing r:id="rId3"/>
  <oleObjects>
    <mc:AlternateContent xmlns:mc="http://schemas.openxmlformats.org/markup-compatibility/2006">
      <mc:Choice Requires="x14">
        <oleObject progId="Acrobat.Document.DC" shapeId="1025" r:id="rId4">
          <objectPr defaultSize="0" autoPict="0" altText="Exhibit F" r:id="rId5">
            <anchor moveWithCells="1">
              <from>
                <xdr:col>0</xdr:col>
                <xdr:colOff>314325</xdr:colOff>
                <xdr:row>4</xdr:row>
                <xdr:rowOff>161925</xdr:rowOff>
              </from>
              <to>
                <xdr:col>2</xdr:col>
                <xdr:colOff>257175</xdr:colOff>
                <xdr:row>51</xdr:row>
                <xdr:rowOff>95250</xdr:rowOff>
              </to>
            </anchor>
          </objectPr>
        </oleObject>
      </mc:Choice>
      <mc:Fallback>
        <oleObject progId="Acrobat.Document.DC" shapeId="1025" r:id="rId4"/>
      </mc:Fallback>
    </mc:AlternateContent>
  </oleObjects>
  <extLst>
    <ext xmlns:mx="http://schemas.microsoft.com/office/mac/excel/2008/main" uri="{64002731-A6B0-56B0-2670-7721B7C09600}">
      <mx:PLV Mode="0" OnePage="0" WScale="0"/>
    </ext>
  </extLs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tabColor theme="3" tint="0.79998168889431442"/>
  </sheetPr>
  <dimension ref="A1:HP1183"/>
  <sheetViews>
    <sheetView showGridLines="0" topLeftCell="A23" zoomScale="60" zoomScaleNormal="60" zoomScaleSheetLayoutView="50" zoomScalePageLayoutView="60" workbookViewId="0">
      <selection activeCell="C125" sqref="C125"/>
    </sheetView>
  </sheetViews>
  <sheetFormatPr defaultColWidth="12.42578125" defaultRowHeight="15.75"/>
  <cols>
    <col min="1" max="1" width="26.42578125" style="171" customWidth="1"/>
    <col min="2" max="2" width="94.28515625" style="171" customWidth="1"/>
    <col min="3" max="3" width="66.85546875" style="171" customWidth="1"/>
    <col min="4" max="5" width="25.85546875" style="243" customWidth="1"/>
    <col min="6" max="6" width="33.7109375" style="243" customWidth="1"/>
    <col min="7" max="7" width="3.140625" style="171" customWidth="1"/>
    <col min="8" max="16384" width="12.42578125" style="171"/>
  </cols>
  <sheetData>
    <row r="1" spans="1:224" ht="30" customHeight="1" thickBot="1">
      <c r="A1" s="878" t="s">
        <v>169</v>
      </c>
      <c r="B1" s="896" t="str">
        <f>'CHECK SHEET'!D7</f>
        <v>Gulf Coast State College</v>
      </c>
      <c r="C1" s="896"/>
      <c r="D1" s="896"/>
      <c r="E1" s="896"/>
      <c r="F1" s="896"/>
      <c r="G1" s="213"/>
      <c r="H1" s="214"/>
      <c r="I1" s="214"/>
      <c r="J1" s="214"/>
      <c r="K1" s="214"/>
      <c r="L1" s="214"/>
      <c r="M1" s="214"/>
      <c r="N1" s="214"/>
      <c r="O1" s="214"/>
      <c r="P1" s="214"/>
      <c r="Q1" s="214"/>
      <c r="R1" s="214"/>
      <c r="S1" s="214"/>
      <c r="T1" s="214"/>
      <c r="U1" s="214"/>
      <c r="V1" s="214"/>
      <c r="W1" s="214"/>
      <c r="X1" s="214"/>
      <c r="Y1" s="214"/>
      <c r="Z1" s="214"/>
      <c r="AA1" s="214"/>
      <c r="AB1" s="214"/>
      <c r="AC1" s="214"/>
      <c r="AD1" s="214"/>
      <c r="AE1" s="214"/>
      <c r="AF1" s="214"/>
      <c r="AG1" s="214"/>
      <c r="AH1" s="214"/>
      <c r="AI1" s="214"/>
      <c r="AJ1" s="214"/>
      <c r="AK1" s="214"/>
      <c r="AL1" s="214"/>
      <c r="AM1" s="214"/>
      <c r="AN1" s="214"/>
      <c r="AO1" s="214"/>
      <c r="AP1" s="214"/>
      <c r="AQ1" s="214"/>
      <c r="AR1" s="214"/>
      <c r="AS1" s="214"/>
      <c r="AT1" s="214"/>
      <c r="AU1" s="214"/>
      <c r="AV1" s="214"/>
      <c r="AW1" s="214"/>
      <c r="AX1" s="214"/>
      <c r="AY1" s="214"/>
      <c r="AZ1" s="214"/>
      <c r="BA1" s="214"/>
      <c r="BB1" s="214"/>
      <c r="BC1" s="214"/>
      <c r="BD1" s="214"/>
      <c r="BE1" s="214"/>
      <c r="BF1" s="214"/>
      <c r="BG1" s="214"/>
      <c r="BH1" s="214"/>
      <c r="BI1" s="214"/>
      <c r="BJ1" s="214"/>
      <c r="BK1" s="214"/>
      <c r="BL1" s="214"/>
      <c r="BM1" s="214"/>
      <c r="BN1" s="214"/>
      <c r="BO1" s="214"/>
      <c r="BP1" s="214"/>
      <c r="BQ1" s="214"/>
      <c r="BR1" s="214"/>
      <c r="BS1" s="214"/>
      <c r="BT1" s="214"/>
      <c r="BU1" s="214"/>
      <c r="BV1" s="214"/>
      <c r="BW1" s="214"/>
      <c r="BX1" s="214"/>
      <c r="BY1" s="214"/>
      <c r="BZ1" s="214"/>
      <c r="CA1" s="214"/>
      <c r="CB1" s="214"/>
      <c r="CC1" s="214"/>
      <c r="CD1" s="214"/>
      <c r="CE1" s="214"/>
      <c r="CF1" s="214"/>
      <c r="CG1" s="214"/>
      <c r="CH1" s="214"/>
      <c r="CI1" s="214"/>
      <c r="CJ1" s="214"/>
      <c r="CK1" s="214"/>
      <c r="CL1" s="214"/>
      <c r="CM1" s="214"/>
      <c r="CN1" s="214"/>
      <c r="CO1" s="214"/>
      <c r="CP1" s="214"/>
      <c r="CQ1" s="214"/>
      <c r="CR1" s="214"/>
      <c r="CS1" s="214"/>
      <c r="CT1" s="214"/>
      <c r="CU1" s="214"/>
      <c r="CV1" s="214"/>
      <c r="CW1" s="214"/>
      <c r="CX1" s="214"/>
      <c r="CY1" s="214"/>
      <c r="CZ1" s="214"/>
      <c r="DA1" s="214"/>
      <c r="DB1" s="214"/>
      <c r="DC1" s="214"/>
      <c r="DD1" s="214"/>
      <c r="DE1" s="214"/>
      <c r="DF1" s="214"/>
      <c r="DG1" s="214"/>
      <c r="DH1" s="214"/>
      <c r="DI1" s="214"/>
      <c r="DJ1" s="214"/>
      <c r="DK1" s="214"/>
      <c r="DL1" s="214"/>
      <c r="DM1" s="214"/>
      <c r="DN1" s="214"/>
      <c r="DO1" s="214"/>
      <c r="DP1" s="214"/>
      <c r="DQ1" s="214"/>
      <c r="DR1" s="214"/>
      <c r="DS1" s="214"/>
      <c r="DT1" s="214"/>
      <c r="DU1" s="214"/>
      <c r="DV1" s="214"/>
      <c r="DW1" s="214"/>
      <c r="DX1" s="214"/>
      <c r="DY1" s="214"/>
      <c r="DZ1" s="214"/>
      <c r="EA1" s="214"/>
      <c r="EB1" s="214"/>
      <c r="EC1" s="214"/>
      <c r="ED1" s="214"/>
      <c r="EE1" s="214"/>
      <c r="EF1" s="214"/>
      <c r="EG1" s="214"/>
      <c r="EH1" s="214"/>
      <c r="EI1" s="214"/>
      <c r="EJ1" s="214"/>
      <c r="EK1" s="214"/>
      <c r="EL1" s="214"/>
      <c r="EM1" s="214"/>
      <c r="EN1" s="214"/>
      <c r="EO1" s="214"/>
      <c r="EP1" s="214"/>
      <c r="EQ1" s="214"/>
      <c r="ER1" s="214"/>
      <c r="ES1" s="214"/>
      <c r="ET1" s="214"/>
      <c r="EU1" s="214"/>
      <c r="EV1" s="214"/>
      <c r="EW1" s="214"/>
      <c r="EX1" s="214"/>
      <c r="EY1" s="214"/>
      <c r="EZ1" s="214"/>
      <c r="FA1" s="214"/>
      <c r="FB1" s="214"/>
      <c r="FC1" s="214"/>
      <c r="FD1" s="214"/>
      <c r="FE1" s="214"/>
      <c r="FF1" s="214"/>
      <c r="FG1" s="214"/>
      <c r="FH1" s="214"/>
      <c r="FI1" s="214"/>
      <c r="FJ1" s="214"/>
      <c r="FK1" s="214"/>
      <c r="FL1" s="214"/>
      <c r="FM1" s="214"/>
      <c r="FN1" s="214"/>
      <c r="FO1" s="214"/>
      <c r="FP1" s="214"/>
      <c r="FQ1" s="214"/>
      <c r="FR1" s="214"/>
      <c r="FS1" s="214"/>
      <c r="FT1" s="214"/>
      <c r="FU1" s="214"/>
      <c r="FV1" s="214"/>
      <c r="FW1" s="214"/>
      <c r="FX1" s="214"/>
      <c r="FY1" s="214"/>
      <c r="FZ1" s="214"/>
      <c r="GA1" s="214"/>
      <c r="GB1" s="214"/>
      <c r="GC1" s="214"/>
      <c r="GD1" s="214"/>
      <c r="GE1" s="214"/>
      <c r="GF1" s="214"/>
      <c r="GG1" s="214"/>
      <c r="GH1" s="214"/>
      <c r="GI1" s="214"/>
      <c r="GJ1" s="214"/>
      <c r="GK1" s="214"/>
      <c r="GL1" s="214"/>
      <c r="GM1" s="214"/>
      <c r="GN1" s="214"/>
      <c r="GO1" s="214"/>
      <c r="GP1" s="214"/>
      <c r="GQ1" s="214"/>
      <c r="GR1" s="214"/>
      <c r="GS1" s="214"/>
      <c r="GT1" s="214"/>
      <c r="GU1" s="214"/>
      <c r="GV1" s="214"/>
      <c r="GW1" s="214"/>
      <c r="GX1" s="214"/>
      <c r="GY1" s="214"/>
      <c r="GZ1" s="214"/>
      <c r="HA1" s="214"/>
      <c r="HB1" s="214"/>
      <c r="HC1" s="214"/>
      <c r="HD1" s="214"/>
      <c r="HE1" s="214"/>
      <c r="HF1" s="214"/>
      <c r="HG1" s="214"/>
      <c r="HH1" s="214"/>
      <c r="HI1" s="214"/>
      <c r="HJ1" s="214"/>
      <c r="HK1" s="214"/>
      <c r="HL1" s="214"/>
      <c r="HM1" s="214"/>
      <c r="HN1" s="214"/>
      <c r="HO1" s="214"/>
      <c r="HP1" s="214"/>
    </row>
    <row r="2" spans="1:224" ht="30" customHeight="1">
      <c r="A2" s="897" t="s">
        <v>581</v>
      </c>
      <c r="B2" s="897"/>
      <c r="C2" s="897"/>
      <c r="D2" s="897"/>
      <c r="E2" s="897"/>
      <c r="F2" s="897"/>
      <c r="G2" s="215"/>
      <c r="H2" s="214"/>
      <c r="I2" s="214"/>
      <c r="J2" s="214"/>
      <c r="K2" s="214"/>
      <c r="L2" s="214"/>
      <c r="M2" s="214"/>
      <c r="N2" s="214"/>
      <c r="O2" s="214"/>
      <c r="P2" s="214"/>
      <c r="Q2" s="214"/>
      <c r="R2" s="214"/>
      <c r="S2" s="214"/>
      <c r="T2" s="214"/>
      <c r="U2" s="214"/>
      <c r="V2" s="214"/>
      <c r="W2" s="214"/>
      <c r="X2" s="214"/>
      <c r="Y2" s="214"/>
      <c r="Z2" s="214"/>
      <c r="AA2" s="214"/>
      <c r="AB2" s="214"/>
      <c r="AC2" s="214"/>
      <c r="AD2" s="214"/>
      <c r="AE2" s="214"/>
      <c r="AF2" s="214"/>
      <c r="AG2" s="214"/>
      <c r="AH2" s="214"/>
      <c r="AI2" s="214"/>
      <c r="AJ2" s="214"/>
      <c r="AK2" s="214"/>
      <c r="AL2" s="214"/>
      <c r="AM2" s="214"/>
      <c r="AN2" s="214"/>
      <c r="AO2" s="214"/>
      <c r="AP2" s="214"/>
      <c r="AQ2" s="214"/>
      <c r="AR2" s="214"/>
      <c r="AS2" s="214"/>
      <c r="AT2" s="214"/>
      <c r="AU2" s="214"/>
      <c r="AV2" s="214"/>
      <c r="AW2" s="214"/>
      <c r="AX2" s="214"/>
      <c r="AY2" s="214"/>
      <c r="AZ2" s="214"/>
      <c r="BA2" s="214"/>
      <c r="BB2" s="214"/>
      <c r="BC2" s="214"/>
      <c r="BD2" s="214"/>
      <c r="BE2" s="214"/>
      <c r="BF2" s="214"/>
      <c r="BG2" s="214"/>
      <c r="BH2" s="214"/>
      <c r="BI2" s="214"/>
      <c r="BJ2" s="214"/>
      <c r="BK2" s="214"/>
      <c r="BL2" s="214"/>
      <c r="BM2" s="214"/>
      <c r="BN2" s="214"/>
      <c r="BO2" s="214"/>
      <c r="BP2" s="214"/>
      <c r="BQ2" s="214"/>
      <c r="BR2" s="214"/>
      <c r="BS2" s="214"/>
      <c r="BT2" s="214"/>
      <c r="BU2" s="214"/>
      <c r="BV2" s="214"/>
      <c r="BW2" s="214"/>
      <c r="BX2" s="214"/>
      <c r="BY2" s="214"/>
      <c r="BZ2" s="214"/>
      <c r="CA2" s="214"/>
      <c r="CB2" s="214"/>
      <c r="CC2" s="214"/>
      <c r="CD2" s="214"/>
      <c r="CE2" s="214"/>
      <c r="CF2" s="214"/>
      <c r="CG2" s="214"/>
      <c r="CH2" s="214"/>
      <c r="CI2" s="214"/>
      <c r="CJ2" s="214"/>
      <c r="CK2" s="214"/>
      <c r="CL2" s="214"/>
      <c r="CM2" s="214"/>
      <c r="CN2" s="214"/>
      <c r="CO2" s="214"/>
      <c r="CP2" s="214"/>
      <c r="CQ2" s="214"/>
      <c r="CR2" s="214"/>
      <c r="CS2" s="214"/>
      <c r="CT2" s="214"/>
      <c r="CU2" s="214"/>
      <c r="CV2" s="214"/>
      <c r="CW2" s="214"/>
      <c r="CX2" s="214"/>
      <c r="CY2" s="214"/>
      <c r="CZ2" s="214"/>
      <c r="DA2" s="214"/>
      <c r="DB2" s="214"/>
      <c r="DC2" s="214"/>
      <c r="DD2" s="214"/>
      <c r="DE2" s="214"/>
      <c r="DF2" s="214"/>
      <c r="DG2" s="214"/>
      <c r="DH2" s="214"/>
      <c r="DI2" s="214"/>
      <c r="DJ2" s="214"/>
      <c r="DK2" s="214"/>
      <c r="DL2" s="214"/>
      <c r="DM2" s="214"/>
      <c r="DN2" s="214"/>
      <c r="DO2" s="214"/>
      <c r="DP2" s="214"/>
      <c r="DQ2" s="214"/>
      <c r="DR2" s="214"/>
      <c r="DS2" s="214"/>
      <c r="DT2" s="214"/>
      <c r="DU2" s="214"/>
      <c r="DV2" s="214"/>
      <c r="DW2" s="214"/>
      <c r="DX2" s="214"/>
      <c r="DY2" s="214"/>
      <c r="DZ2" s="214"/>
      <c r="EA2" s="214"/>
      <c r="EB2" s="214"/>
      <c r="EC2" s="214"/>
      <c r="ED2" s="214"/>
      <c r="EE2" s="214"/>
      <c r="EF2" s="214"/>
      <c r="EG2" s="214"/>
      <c r="EH2" s="214"/>
      <c r="EI2" s="214"/>
      <c r="EJ2" s="214"/>
      <c r="EK2" s="214"/>
      <c r="EL2" s="214"/>
      <c r="EM2" s="214"/>
      <c r="EN2" s="214"/>
      <c r="EO2" s="214"/>
      <c r="EP2" s="214"/>
      <c r="EQ2" s="214"/>
      <c r="ER2" s="214"/>
      <c r="ES2" s="214"/>
      <c r="ET2" s="214"/>
      <c r="EU2" s="214"/>
      <c r="EV2" s="214"/>
      <c r="EW2" s="214"/>
      <c r="EX2" s="214"/>
      <c r="EY2" s="214"/>
      <c r="EZ2" s="214"/>
      <c r="FA2" s="214"/>
      <c r="FB2" s="214"/>
      <c r="FC2" s="214"/>
      <c r="FD2" s="214"/>
      <c r="FE2" s="214"/>
      <c r="FF2" s="214"/>
      <c r="FG2" s="214"/>
      <c r="FH2" s="214"/>
      <c r="FI2" s="214"/>
      <c r="FJ2" s="214"/>
      <c r="FK2" s="214"/>
      <c r="FL2" s="214"/>
      <c r="FM2" s="214"/>
      <c r="FN2" s="214"/>
      <c r="FO2" s="214"/>
      <c r="FP2" s="214"/>
      <c r="FQ2" s="214"/>
      <c r="FR2" s="214"/>
      <c r="FS2" s="214"/>
      <c r="FT2" s="214"/>
      <c r="FU2" s="214"/>
      <c r="FV2" s="214"/>
      <c r="FW2" s="214"/>
      <c r="FX2" s="214"/>
      <c r="FY2" s="214"/>
      <c r="FZ2" s="214"/>
      <c r="GA2" s="214"/>
      <c r="GB2" s="214"/>
      <c r="GC2" s="214"/>
      <c r="GD2" s="214"/>
      <c r="GE2" s="214"/>
      <c r="GF2" s="214"/>
      <c r="GG2" s="214"/>
      <c r="GH2" s="214"/>
      <c r="GI2" s="214"/>
      <c r="GJ2" s="214"/>
      <c r="GK2" s="214"/>
      <c r="GL2" s="214"/>
      <c r="GM2" s="214"/>
      <c r="GN2" s="214"/>
      <c r="GO2" s="214"/>
      <c r="GP2" s="214"/>
      <c r="GQ2" s="214"/>
      <c r="GR2" s="214"/>
      <c r="GS2" s="214"/>
      <c r="GT2" s="214"/>
      <c r="GU2" s="214"/>
      <c r="GV2" s="214"/>
      <c r="GW2" s="214"/>
      <c r="GX2" s="214"/>
      <c r="GY2" s="214"/>
      <c r="GZ2" s="214"/>
      <c r="HA2" s="214"/>
      <c r="HB2" s="214"/>
      <c r="HC2" s="214"/>
      <c r="HD2" s="214"/>
      <c r="HE2" s="214"/>
      <c r="HF2" s="214"/>
      <c r="HG2" s="214"/>
      <c r="HH2" s="214"/>
      <c r="HI2" s="214"/>
      <c r="HJ2" s="214"/>
      <c r="HK2" s="214"/>
      <c r="HL2" s="214"/>
      <c r="HM2" s="214"/>
      <c r="HN2" s="214"/>
      <c r="HO2" s="214"/>
      <c r="HP2" s="214"/>
    </row>
    <row r="3" spans="1:224" s="216" customFormat="1" ht="30" customHeight="1">
      <c r="A3" s="878" t="s">
        <v>582</v>
      </c>
      <c r="B3" s="878"/>
      <c r="C3" s="878"/>
      <c r="D3" s="878"/>
      <c r="E3" s="878"/>
      <c r="F3" s="878"/>
    </row>
    <row r="4" spans="1:224" ht="30" customHeight="1">
      <c r="A4" s="897" t="s">
        <v>747</v>
      </c>
      <c r="B4" s="897"/>
      <c r="C4" s="897"/>
      <c r="D4" s="897"/>
      <c r="E4" s="897"/>
      <c r="F4" s="897"/>
      <c r="H4" s="214"/>
      <c r="I4" s="214"/>
      <c r="J4" s="214"/>
      <c r="K4" s="214"/>
      <c r="L4" s="214"/>
      <c r="M4" s="214"/>
      <c r="N4" s="214"/>
      <c r="O4" s="214"/>
      <c r="P4" s="214"/>
      <c r="Q4" s="214"/>
      <c r="R4" s="214"/>
      <c r="S4" s="214"/>
      <c r="T4" s="214"/>
      <c r="U4" s="214"/>
      <c r="V4" s="214"/>
      <c r="W4" s="214"/>
      <c r="X4" s="214"/>
      <c r="Y4" s="214"/>
      <c r="Z4" s="214"/>
      <c r="AA4" s="214"/>
      <c r="AB4" s="214"/>
      <c r="AC4" s="214"/>
      <c r="AD4" s="214"/>
      <c r="AE4" s="214"/>
      <c r="AF4" s="214"/>
      <c r="AG4" s="214"/>
      <c r="AH4" s="214"/>
      <c r="AI4" s="214"/>
      <c r="AJ4" s="214"/>
      <c r="AK4" s="214"/>
      <c r="AL4" s="214"/>
      <c r="AM4" s="214"/>
      <c r="AN4" s="214"/>
      <c r="AO4" s="214"/>
      <c r="AP4" s="214"/>
      <c r="AQ4" s="214"/>
      <c r="AR4" s="214"/>
      <c r="AS4" s="214"/>
      <c r="AT4" s="214"/>
      <c r="AU4" s="214"/>
      <c r="AV4" s="214"/>
      <c r="AW4" s="214"/>
      <c r="AX4" s="214"/>
      <c r="AY4" s="214"/>
      <c r="AZ4" s="214"/>
      <c r="BA4" s="214"/>
      <c r="BB4" s="214"/>
      <c r="BC4" s="214"/>
      <c r="BD4" s="214"/>
      <c r="BE4" s="214"/>
      <c r="BF4" s="214"/>
      <c r="BG4" s="214"/>
      <c r="BH4" s="214"/>
      <c r="BI4" s="214"/>
      <c r="BJ4" s="214"/>
      <c r="BK4" s="214"/>
      <c r="BL4" s="214"/>
      <c r="BM4" s="214"/>
      <c r="BN4" s="214"/>
      <c r="BO4" s="214"/>
      <c r="BP4" s="214"/>
      <c r="BQ4" s="214"/>
      <c r="BR4" s="214"/>
      <c r="BS4" s="214"/>
      <c r="BT4" s="214"/>
      <c r="BU4" s="214"/>
      <c r="BV4" s="214"/>
      <c r="BW4" s="214"/>
      <c r="BX4" s="214"/>
      <c r="BY4" s="214"/>
      <c r="BZ4" s="214"/>
      <c r="CA4" s="214"/>
      <c r="CB4" s="214"/>
      <c r="CC4" s="214"/>
      <c r="CD4" s="214"/>
      <c r="CE4" s="214"/>
      <c r="CF4" s="214"/>
      <c r="CG4" s="214"/>
      <c r="CH4" s="214"/>
      <c r="CI4" s="214"/>
      <c r="CJ4" s="214"/>
      <c r="CK4" s="214"/>
      <c r="CL4" s="214"/>
      <c r="CM4" s="214"/>
      <c r="CN4" s="214"/>
      <c r="CO4" s="214"/>
      <c r="CP4" s="214"/>
      <c r="CQ4" s="214"/>
      <c r="CR4" s="214"/>
      <c r="CS4" s="214"/>
      <c r="CT4" s="214"/>
      <c r="CU4" s="214"/>
      <c r="CV4" s="214"/>
      <c r="CW4" s="214"/>
      <c r="CX4" s="214"/>
      <c r="CY4" s="214"/>
      <c r="CZ4" s="214"/>
      <c r="DA4" s="214"/>
      <c r="DB4" s="214"/>
      <c r="DC4" s="214"/>
      <c r="DD4" s="214"/>
      <c r="DE4" s="214"/>
      <c r="DF4" s="214"/>
      <c r="DG4" s="214"/>
      <c r="DH4" s="214"/>
      <c r="DI4" s="214"/>
      <c r="DJ4" s="214"/>
      <c r="DK4" s="214"/>
      <c r="DL4" s="214"/>
      <c r="DM4" s="214"/>
      <c r="DN4" s="214"/>
      <c r="DO4" s="214"/>
      <c r="DP4" s="214"/>
      <c r="DQ4" s="214"/>
      <c r="DR4" s="214"/>
      <c r="DS4" s="214"/>
      <c r="DT4" s="214"/>
      <c r="DU4" s="214"/>
      <c r="DV4" s="214"/>
      <c r="DW4" s="214"/>
      <c r="DX4" s="214"/>
      <c r="DY4" s="214"/>
      <c r="DZ4" s="214"/>
      <c r="EA4" s="214"/>
      <c r="EB4" s="214"/>
      <c r="EC4" s="214"/>
      <c r="ED4" s="214"/>
      <c r="EE4" s="214"/>
      <c r="EF4" s="214"/>
      <c r="EG4" s="214"/>
      <c r="EH4" s="214"/>
      <c r="EI4" s="214"/>
      <c r="EJ4" s="214"/>
      <c r="EK4" s="214"/>
      <c r="EL4" s="214"/>
      <c r="EM4" s="214"/>
      <c r="EN4" s="214"/>
      <c r="EO4" s="214"/>
      <c r="EP4" s="214"/>
      <c r="EQ4" s="214"/>
      <c r="ER4" s="214"/>
      <c r="ES4" s="214"/>
      <c r="ET4" s="214"/>
      <c r="EU4" s="214"/>
      <c r="EV4" s="214"/>
      <c r="EW4" s="214"/>
      <c r="EX4" s="214"/>
      <c r="EY4" s="214"/>
      <c r="EZ4" s="214"/>
      <c r="FA4" s="214"/>
      <c r="FB4" s="214"/>
      <c r="FC4" s="214"/>
      <c r="FD4" s="214"/>
      <c r="FE4" s="214"/>
      <c r="FF4" s="214"/>
      <c r="FG4" s="214"/>
      <c r="FH4" s="214"/>
      <c r="FI4" s="214"/>
      <c r="FJ4" s="214"/>
      <c r="FK4" s="214"/>
      <c r="FL4" s="214"/>
      <c r="FM4" s="214"/>
      <c r="FN4" s="214"/>
      <c r="FO4" s="214"/>
      <c r="FP4" s="214"/>
      <c r="FQ4" s="214"/>
      <c r="FR4" s="214"/>
      <c r="FS4" s="214"/>
      <c r="FT4" s="214"/>
      <c r="FU4" s="214"/>
      <c r="FV4" s="214"/>
      <c r="FW4" s="214"/>
      <c r="FX4" s="214"/>
      <c r="FY4" s="214"/>
      <c r="FZ4" s="214"/>
      <c r="GA4" s="214"/>
      <c r="GB4" s="214"/>
      <c r="GC4" s="214"/>
      <c r="GD4" s="214"/>
      <c r="GE4" s="214"/>
      <c r="GF4" s="214"/>
      <c r="GG4" s="214"/>
      <c r="GH4" s="214"/>
      <c r="GI4" s="214"/>
      <c r="GJ4" s="214"/>
      <c r="GK4" s="214"/>
      <c r="GL4" s="214"/>
      <c r="GM4" s="214"/>
      <c r="GN4" s="214"/>
      <c r="GO4" s="214"/>
      <c r="GP4" s="214"/>
      <c r="GQ4" s="214"/>
      <c r="GR4" s="214"/>
      <c r="GS4" s="214"/>
      <c r="GT4" s="214"/>
      <c r="GU4" s="214"/>
      <c r="GV4" s="214"/>
      <c r="GW4" s="214"/>
      <c r="GX4" s="214"/>
      <c r="GY4" s="214"/>
      <c r="GZ4" s="214"/>
      <c r="HA4" s="214"/>
      <c r="HB4" s="214"/>
      <c r="HC4" s="214"/>
      <c r="HD4" s="214"/>
      <c r="HE4" s="214"/>
      <c r="HF4" s="214"/>
      <c r="HG4" s="214"/>
      <c r="HH4" s="214"/>
      <c r="HI4" s="214"/>
      <c r="HJ4" s="214"/>
      <c r="HK4" s="214"/>
      <c r="HL4" s="214"/>
      <c r="HM4" s="214"/>
      <c r="HN4" s="214"/>
      <c r="HO4" s="214"/>
      <c r="HP4" s="214"/>
    </row>
    <row r="5" spans="1:224" ht="30" customHeight="1">
      <c r="A5" s="845"/>
      <c r="B5" s="845"/>
      <c r="C5" s="845"/>
      <c r="D5" s="845"/>
      <c r="E5" s="845"/>
      <c r="F5" s="845"/>
      <c r="H5" s="214"/>
      <c r="I5" s="214"/>
      <c r="J5" s="214"/>
      <c r="K5" s="214"/>
      <c r="L5" s="214"/>
      <c r="M5" s="214"/>
      <c r="N5" s="214"/>
      <c r="O5" s="214"/>
      <c r="P5" s="214"/>
      <c r="Q5" s="214"/>
      <c r="R5" s="214"/>
      <c r="S5" s="214"/>
      <c r="T5" s="214"/>
      <c r="U5" s="214"/>
      <c r="V5" s="214"/>
      <c r="W5" s="214"/>
      <c r="X5" s="214"/>
      <c r="Y5" s="214"/>
      <c r="Z5" s="214"/>
      <c r="AA5" s="214"/>
      <c r="AB5" s="214"/>
      <c r="AC5" s="214"/>
      <c r="AD5" s="214"/>
      <c r="AE5" s="214"/>
      <c r="AF5" s="214"/>
      <c r="AG5" s="214"/>
      <c r="AH5" s="214"/>
      <c r="AI5" s="214"/>
      <c r="AJ5" s="214"/>
      <c r="AK5" s="214"/>
      <c r="AL5" s="214"/>
      <c r="AM5" s="214"/>
      <c r="AN5" s="214"/>
      <c r="AO5" s="214"/>
      <c r="AP5" s="214"/>
      <c r="AQ5" s="214"/>
      <c r="AR5" s="214"/>
      <c r="AS5" s="214"/>
      <c r="AT5" s="214"/>
      <c r="AU5" s="214"/>
      <c r="AV5" s="214"/>
      <c r="AW5" s="214"/>
      <c r="AX5" s="214"/>
      <c r="AY5" s="214"/>
      <c r="AZ5" s="214"/>
      <c r="BA5" s="214"/>
      <c r="BB5" s="214"/>
      <c r="BC5" s="214"/>
      <c r="BD5" s="214"/>
      <c r="BE5" s="214"/>
      <c r="BF5" s="214"/>
      <c r="BG5" s="214"/>
      <c r="BH5" s="214"/>
      <c r="BI5" s="214"/>
      <c r="BJ5" s="214"/>
      <c r="BK5" s="214"/>
      <c r="BL5" s="214"/>
      <c r="BM5" s="214"/>
      <c r="BN5" s="214"/>
      <c r="BO5" s="214"/>
      <c r="BP5" s="214"/>
      <c r="BQ5" s="214"/>
      <c r="BR5" s="214"/>
      <c r="BS5" s="214"/>
      <c r="BT5" s="214"/>
      <c r="BU5" s="214"/>
      <c r="BV5" s="214"/>
      <c r="BW5" s="214"/>
      <c r="BX5" s="214"/>
      <c r="BY5" s="214"/>
      <c r="BZ5" s="214"/>
      <c r="CA5" s="214"/>
      <c r="CB5" s="214"/>
      <c r="CC5" s="214"/>
      <c r="CD5" s="214"/>
      <c r="CE5" s="214"/>
      <c r="CF5" s="214"/>
      <c r="CG5" s="214"/>
      <c r="CH5" s="214"/>
      <c r="CI5" s="214"/>
      <c r="CJ5" s="214"/>
      <c r="CK5" s="214"/>
      <c r="CL5" s="214"/>
      <c r="CM5" s="214"/>
      <c r="CN5" s="214"/>
      <c r="CO5" s="214"/>
      <c r="CP5" s="214"/>
      <c r="CQ5" s="214"/>
      <c r="CR5" s="214"/>
      <c r="CS5" s="214"/>
      <c r="CT5" s="214"/>
      <c r="CU5" s="214"/>
      <c r="CV5" s="214"/>
      <c r="CW5" s="214"/>
      <c r="CX5" s="214"/>
      <c r="CY5" s="214"/>
      <c r="CZ5" s="214"/>
      <c r="DA5" s="214"/>
      <c r="DB5" s="214"/>
      <c r="DC5" s="214"/>
      <c r="DD5" s="214"/>
      <c r="DE5" s="214"/>
      <c r="DF5" s="214"/>
      <c r="DG5" s="214"/>
      <c r="DH5" s="214"/>
      <c r="DI5" s="214"/>
      <c r="DJ5" s="214"/>
      <c r="DK5" s="214"/>
      <c r="DL5" s="214"/>
      <c r="DM5" s="214"/>
      <c r="DN5" s="214"/>
      <c r="DO5" s="214"/>
      <c r="DP5" s="214"/>
      <c r="DQ5" s="214"/>
      <c r="DR5" s="214"/>
      <c r="DS5" s="214"/>
      <c r="DT5" s="214"/>
      <c r="DU5" s="214"/>
      <c r="DV5" s="214"/>
      <c r="DW5" s="214"/>
      <c r="DX5" s="214"/>
      <c r="DY5" s="214"/>
      <c r="DZ5" s="214"/>
      <c r="EA5" s="214"/>
      <c r="EB5" s="214"/>
      <c r="EC5" s="214"/>
      <c r="ED5" s="214"/>
      <c r="EE5" s="214"/>
      <c r="EF5" s="214"/>
      <c r="EG5" s="214"/>
      <c r="EH5" s="214"/>
      <c r="EI5" s="214"/>
      <c r="EJ5" s="214"/>
      <c r="EK5" s="214"/>
      <c r="EL5" s="214"/>
      <c r="EM5" s="214"/>
      <c r="EN5" s="214"/>
      <c r="EO5" s="214"/>
      <c r="EP5" s="214"/>
      <c r="EQ5" s="214"/>
      <c r="ER5" s="214"/>
      <c r="ES5" s="214"/>
      <c r="ET5" s="214"/>
      <c r="EU5" s="214"/>
      <c r="EV5" s="214"/>
      <c r="EW5" s="214"/>
      <c r="EX5" s="214"/>
      <c r="EY5" s="214"/>
      <c r="EZ5" s="214"/>
      <c r="FA5" s="214"/>
      <c r="FB5" s="214"/>
      <c r="FC5" s="214"/>
      <c r="FD5" s="214"/>
      <c r="FE5" s="214"/>
      <c r="FF5" s="214"/>
      <c r="FG5" s="214"/>
      <c r="FH5" s="214"/>
      <c r="FI5" s="214"/>
      <c r="FJ5" s="214"/>
      <c r="FK5" s="214"/>
      <c r="FL5" s="214"/>
      <c r="FM5" s="214"/>
      <c r="FN5" s="214"/>
      <c r="FO5" s="214"/>
      <c r="FP5" s="214"/>
      <c r="FQ5" s="214"/>
      <c r="FR5" s="214"/>
      <c r="FS5" s="214"/>
      <c r="FT5" s="214"/>
      <c r="FU5" s="214"/>
      <c r="FV5" s="214"/>
      <c r="FW5" s="214"/>
      <c r="FX5" s="214"/>
      <c r="FY5" s="214"/>
      <c r="FZ5" s="214"/>
      <c r="GA5" s="214"/>
      <c r="GB5" s="214"/>
      <c r="GC5" s="214"/>
      <c r="GD5" s="214"/>
      <c r="GE5" s="214"/>
      <c r="GF5" s="214"/>
      <c r="GG5" s="214"/>
      <c r="GH5" s="214"/>
      <c r="GI5" s="214"/>
      <c r="GJ5" s="214"/>
      <c r="GK5" s="214"/>
      <c r="GL5" s="214"/>
      <c r="GM5" s="214"/>
      <c r="GN5" s="214"/>
      <c r="GO5" s="214"/>
      <c r="GP5" s="214"/>
      <c r="GQ5" s="214"/>
      <c r="GR5" s="214"/>
      <c r="GS5" s="214"/>
      <c r="GT5" s="214"/>
      <c r="GU5" s="214"/>
      <c r="GV5" s="214"/>
      <c r="GW5" s="214"/>
      <c r="GX5" s="214"/>
      <c r="GY5" s="214"/>
      <c r="GZ5" s="214"/>
      <c r="HA5" s="214"/>
      <c r="HB5" s="214"/>
      <c r="HC5" s="214"/>
      <c r="HD5" s="214"/>
      <c r="HE5" s="214"/>
      <c r="HF5" s="214"/>
      <c r="HG5" s="214"/>
      <c r="HH5" s="214"/>
      <c r="HI5" s="214"/>
      <c r="HJ5" s="214"/>
      <c r="HK5" s="214"/>
      <c r="HL5" s="214"/>
      <c r="HM5" s="214"/>
      <c r="HN5" s="214"/>
      <c r="HO5" s="214"/>
      <c r="HP5" s="214"/>
    </row>
    <row r="6" spans="1:224" ht="22.35" customHeight="1" thickBot="1">
      <c r="A6" s="169"/>
      <c r="C6" s="217"/>
      <c r="D6" s="217"/>
      <c r="E6" s="217"/>
      <c r="F6" s="217"/>
      <c r="H6" s="214"/>
      <c r="I6" s="214"/>
      <c r="J6" s="214"/>
      <c r="K6" s="214"/>
      <c r="L6" s="214"/>
      <c r="M6" s="214"/>
      <c r="N6" s="214"/>
      <c r="O6" s="214"/>
      <c r="P6" s="214"/>
      <c r="Q6" s="214"/>
      <c r="R6" s="214"/>
      <c r="S6" s="214"/>
      <c r="T6" s="214"/>
      <c r="U6" s="214"/>
      <c r="V6" s="214"/>
      <c r="W6" s="214"/>
      <c r="X6" s="214"/>
      <c r="Y6" s="214"/>
      <c r="Z6" s="214"/>
      <c r="AA6" s="214"/>
      <c r="AB6" s="214"/>
      <c r="AC6" s="214"/>
      <c r="AD6" s="214"/>
      <c r="AE6" s="214"/>
      <c r="AF6" s="214"/>
      <c r="AG6" s="214"/>
      <c r="AH6" s="214"/>
      <c r="AI6" s="214"/>
      <c r="AJ6" s="214"/>
      <c r="AK6" s="214"/>
      <c r="AL6" s="214"/>
      <c r="AM6" s="214"/>
      <c r="AN6" s="214"/>
      <c r="AO6" s="214"/>
      <c r="AP6" s="214"/>
      <c r="AQ6" s="214"/>
      <c r="AR6" s="214"/>
      <c r="AS6" s="214"/>
      <c r="AT6" s="214"/>
      <c r="AU6" s="214"/>
      <c r="AV6" s="214"/>
      <c r="AW6" s="214"/>
      <c r="AX6" s="214"/>
      <c r="AY6" s="214"/>
      <c r="AZ6" s="214"/>
      <c r="BA6" s="214"/>
      <c r="BB6" s="214"/>
      <c r="BC6" s="214"/>
      <c r="BD6" s="214"/>
      <c r="BE6" s="214"/>
      <c r="BF6" s="214"/>
      <c r="BG6" s="214"/>
      <c r="BH6" s="214"/>
      <c r="BI6" s="214"/>
      <c r="BJ6" s="214"/>
      <c r="BK6" s="214"/>
      <c r="BL6" s="214"/>
      <c r="BM6" s="214"/>
      <c r="BN6" s="214"/>
      <c r="BO6" s="214"/>
      <c r="BP6" s="214"/>
      <c r="BQ6" s="214"/>
      <c r="BR6" s="214"/>
      <c r="BS6" s="214"/>
      <c r="BT6" s="214"/>
      <c r="BU6" s="214"/>
      <c r="BV6" s="214"/>
      <c r="BW6" s="214"/>
      <c r="BX6" s="214"/>
      <c r="BY6" s="214"/>
      <c r="BZ6" s="214"/>
      <c r="CA6" s="214"/>
      <c r="CB6" s="214"/>
      <c r="CC6" s="214"/>
      <c r="CD6" s="214"/>
      <c r="CE6" s="214"/>
      <c r="CF6" s="214"/>
      <c r="CG6" s="214"/>
      <c r="CH6" s="214"/>
      <c r="CI6" s="214"/>
      <c r="CJ6" s="214"/>
      <c r="CK6" s="214"/>
      <c r="CL6" s="214"/>
      <c r="CM6" s="214"/>
      <c r="CN6" s="214"/>
      <c r="CO6" s="214"/>
      <c r="CP6" s="214"/>
      <c r="CQ6" s="214"/>
      <c r="CR6" s="214"/>
      <c r="CS6" s="214"/>
      <c r="CT6" s="214"/>
      <c r="CU6" s="214"/>
      <c r="CV6" s="214"/>
      <c r="CW6" s="214"/>
      <c r="CX6" s="214"/>
      <c r="CY6" s="214"/>
      <c r="CZ6" s="214"/>
      <c r="DA6" s="214"/>
      <c r="DB6" s="214"/>
      <c r="DC6" s="214"/>
      <c r="DD6" s="214"/>
      <c r="DE6" s="214"/>
      <c r="DF6" s="214"/>
      <c r="DG6" s="214"/>
      <c r="DH6" s="214"/>
      <c r="DI6" s="214"/>
      <c r="DJ6" s="214"/>
      <c r="DK6" s="214"/>
      <c r="DL6" s="214"/>
      <c r="DM6" s="214"/>
      <c r="DN6" s="214"/>
      <c r="DO6" s="214"/>
      <c r="DP6" s="214"/>
      <c r="DQ6" s="214"/>
      <c r="DR6" s="214"/>
      <c r="DS6" s="214"/>
      <c r="DT6" s="214"/>
      <c r="DU6" s="214"/>
      <c r="DV6" s="214"/>
      <c r="DW6" s="214"/>
      <c r="DX6" s="214"/>
      <c r="DY6" s="214"/>
      <c r="DZ6" s="214"/>
      <c r="EA6" s="214"/>
      <c r="EB6" s="214"/>
      <c r="EC6" s="214"/>
      <c r="ED6" s="214"/>
      <c r="EE6" s="214"/>
      <c r="EF6" s="214"/>
      <c r="EG6" s="214"/>
      <c r="EH6" s="214"/>
      <c r="EI6" s="214"/>
      <c r="EJ6" s="214"/>
      <c r="EK6" s="214"/>
      <c r="EL6" s="214"/>
      <c r="EM6" s="214"/>
      <c r="EN6" s="214"/>
      <c r="EO6" s="214"/>
      <c r="EP6" s="214"/>
      <c r="EQ6" s="214"/>
      <c r="ER6" s="214"/>
      <c r="ES6" s="214"/>
      <c r="ET6" s="214"/>
      <c r="EU6" s="214"/>
      <c r="EV6" s="214"/>
      <c r="EW6" s="214"/>
      <c r="EX6" s="214"/>
      <c r="EY6" s="214"/>
      <c r="EZ6" s="214"/>
      <c r="FA6" s="214"/>
      <c r="FB6" s="214"/>
      <c r="FC6" s="214"/>
      <c r="FD6" s="214"/>
      <c r="FE6" s="214"/>
      <c r="FF6" s="214"/>
      <c r="FG6" s="214"/>
      <c r="FH6" s="214"/>
      <c r="FI6" s="214"/>
      <c r="FJ6" s="214"/>
      <c r="FK6" s="214"/>
      <c r="FL6" s="214"/>
      <c r="FM6" s="214"/>
      <c r="FN6" s="214"/>
      <c r="FO6" s="214"/>
      <c r="FP6" s="214"/>
      <c r="FQ6" s="214"/>
      <c r="FR6" s="214"/>
      <c r="FS6" s="214"/>
      <c r="FT6" s="214"/>
      <c r="FU6" s="214"/>
      <c r="FV6" s="214"/>
      <c r="FW6" s="214"/>
      <c r="FX6" s="214"/>
      <c r="FY6" s="214"/>
      <c r="FZ6" s="214"/>
      <c r="GA6" s="214"/>
      <c r="GB6" s="214"/>
      <c r="GC6" s="214"/>
      <c r="GD6" s="214"/>
      <c r="GE6" s="214"/>
      <c r="GF6" s="214"/>
      <c r="GG6" s="214"/>
      <c r="GH6" s="214"/>
      <c r="GI6" s="214"/>
      <c r="GJ6" s="214"/>
      <c r="GK6" s="214"/>
      <c r="GL6" s="214"/>
      <c r="GM6" s="214"/>
      <c r="GN6" s="214"/>
      <c r="GO6" s="214"/>
      <c r="GP6" s="214"/>
      <c r="GQ6" s="214"/>
      <c r="GR6" s="214"/>
      <c r="GS6" s="214"/>
      <c r="GT6" s="214"/>
      <c r="GU6" s="214"/>
      <c r="GV6" s="214"/>
      <c r="GW6" s="214"/>
      <c r="GX6" s="214"/>
      <c r="GY6" s="214"/>
      <c r="GZ6" s="214"/>
      <c r="HA6" s="214"/>
      <c r="HB6" s="214"/>
      <c r="HC6" s="214"/>
      <c r="HD6" s="214"/>
      <c r="HE6" s="214"/>
      <c r="HF6" s="214"/>
      <c r="HG6" s="214"/>
      <c r="HH6" s="214"/>
      <c r="HI6" s="214"/>
      <c r="HJ6" s="214"/>
      <c r="HK6" s="214"/>
      <c r="HL6" s="214"/>
      <c r="HM6" s="214"/>
      <c r="HN6" s="214"/>
      <c r="HO6" s="214"/>
      <c r="HP6" s="214"/>
    </row>
    <row r="7" spans="1:224" ht="30" customHeight="1" thickBot="1">
      <c r="A7" s="843" t="s">
        <v>562</v>
      </c>
      <c r="B7" s="844"/>
      <c r="C7" s="837" t="s">
        <v>726</v>
      </c>
      <c r="D7" s="838"/>
      <c r="E7" s="838"/>
      <c r="F7" s="839"/>
      <c r="G7" s="214"/>
      <c r="H7" s="214"/>
      <c r="I7" s="23"/>
      <c r="J7" s="23"/>
      <c r="K7" s="220"/>
      <c r="L7" s="220"/>
      <c r="M7" s="220"/>
      <c r="N7" s="220"/>
      <c r="O7" s="214"/>
      <c r="P7" s="214"/>
      <c r="Q7" s="214"/>
      <c r="R7" s="214"/>
      <c r="S7" s="214"/>
      <c r="T7" s="214"/>
      <c r="U7" s="214"/>
      <c r="V7" s="214"/>
      <c r="W7" s="214"/>
      <c r="X7" s="214"/>
      <c r="Y7" s="214"/>
      <c r="Z7" s="214"/>
      <c r="AA7" s="214"/>
      <c r="AB7" s="214"/>
      <c r="AC7" s="214"/>
      <c r="AD7" s="214"/>
      <c r="AE7" s="214"/>
      <c r="AF7" s="214"/>
      <c r="AG7" s="214"/>
      <c r="AH7" s="214"/>
      <c r="AI7" s="214"/>
      <c r="AJ7" s="214"/>
      <c r="AK7" s="214"/>
      <c r="AL7" s="214"/>
      <c r="AM7" s="214"/>
      <c r="AN7" s="214"/>
      <c r="AO7" s="214"/>
      <c r="AP7" s="214"/>
      <c r="AQ7" s="214"/>
      <c r="AR7" s="214"/>
      <c r="AS7" s="214"/>
      <c r="AT7" s="214"/>
      <c r="AU7" s="214"/>
      <c r="AV7" s="214"/>
      <c r="AW7" s="214"/>
      <c r="AX7" s="214"/>
      <c r="AY7" s="214"/>
      <c r="AZ7" s="214"/>
      <c r="BA7" s="214"/>
      <c r="BB7" s="214"/>
      <c r="BC7" s="214"/>
      <c r="BD7" s="214"/>
      <c r="BE7" s="214"/>
      <c r="BF7" s="214"/>
      <c r="BG7" s="214"/>
      <c r="BH7" s="214"/>
      <c r="BI7" s="214"/>
      <c r="BJ7" s="214"/>
      <c r="BK7" s="214"/>
      <c r="BL7" s="214"/>
      <c r="BM7" s="214"/>
      <c r="BN7" s="214"/>
      <c r="BO7" s="214"/>
      <c r="BP7" s="214"/>
      <c r="BQ7" s="214"/>
      <c r="BR7" s="214"/>
      <c r="BS7" s="214"/>
      <c r="BT7" s="214"/>
      <c r="BU7" s="214"/>
      <c r="BV7" s="214"/>
      <c r="BW7" s="214"/>
      <c r="BX7" s="214"/>
      <c r="BY7" s="214"/>
      <c r="BZ7" s="214"/>
      <c r="CA7" s="214"/>
      <c r="CB7" s="214"/>
      <c r="CC7" s="214"/>
      <c r="CD7" s="214"/>
      <c r="CE7" s="214"/>
      <c r="CF7" s="214"/>
      <c r="CG7" s="214"/>
      <c r="CH7" s="214"/>
      <c r="CI7" s="214"/>
      <c r="CJ7" s="214"/>
      <c r="CK7" s="214"/>
      <c r="CL7" s="214"/>
      <c r="CM7" s="214"/>
      <c r="CN7" s="214"/>
      <c r="CO7" s="214"/>
      <c r="CP7" s="214"/>
      <c r="CQ7" s="214"/>
      <c r="CR7" s="214"/>
      <c r="CS7" s="214"/>
      <c r="CT7" s="214"/>
      <c r="CU7" s="214"/>
      <c r="CV7" s="214"/>
      <c r="CW7" s="214"/>
      <c r="CX7" s="214"/>
      <c r="CY7" s="214"/>
      <c r="CZ7" s="214"/>
      <c r="DA7" s="214"/>
      <c r="DB7" s="214"/>
      <c r="DC7" s="214"/>
      <c r="DD7" s="214"/>
      <c r="DE7" s="214"/>
      <c r="DF7" s="214"/>
      <c r="DG7" s="214"/>
      <c r="DH7" s="214"/>
      <c r="DI7" s="214"/>
      <c r="DJ7" s="214"/>
      <c r="DK7" s="214"/>
      <c r="DL7" s="214"/>
      <c r="DM7" s="214"/>
      <c r="DN7" s="214"/>
      <c r="DO7" s="214"/>
      <c r="DP7" s="214"/>
      <c r="DQ7" s="214"/>
      <c r="DR7" s="214"/>
      <c r="DS7" s="214"/>
      <c r="DT7" s="214"/>
      <c r="DU7" s="214"/>
      <c r="DV7" s="214"/>
      <c r="DW7" s="214"/>
      <c r="DX7" s="214"/>
      <c r="DY7" s="214"/>
      <c r="DZ7" s="214"/>
      <c r="EA7" s="214"/>
      <c r="EB7" s="214"/>
      <c r="EC7" s="214"/>
      <c r="ED7" s="214"/>
      <c r="EE7" s="214"/>
      <c r="EF7" s="214"/>
      <c r="EG7" s="214"/>
      <c r="EH7" s="214"/>
      <c r="EI7" s="214"/>
      <c r="EJ7" s="214"/>
      <c r="EK7" s="214"/>
      <c r="EL7" s="214"/>
      <c r="EM7" s="214"/>
      <c r="EN7" s="214"/>
      <c r="EO7" s="214"/>
      <c r="EP7" s="214"/>
      <c r="EQ7" s="214"/>
      <c r="ER7" s="214"/>
      <c r="ES7" s="214"/>
      <c r="ET7" s="214"/>
      <c r="EU7" s="214"/>
      <c r="EV7" s="214"/>
      <c r="EW7" s="214"/>
      <c r="EX7" s="214"/>
      <c r="EY7" s="214"/>
      <c r="EZ7" s="214"/>
      <c r="FA7" s="214"/>
      <c r="FB7" s="214"/>
      <c r="FC7" s="214"/>
      <c r="FD7" s="214"/>
      <c r="FE7" s="214"/>
      <c r="FF7" s="214"/>
      <c r="FG7" s="214"/>
      <c r="FH7" s="214"/>
      <c r="FI7" s="214"/>
      <c r="FJ7" s="214"/>
      <c r="FK7" s="214"/>
      <c r="FL7" s="214"/>
      <c r="FM7" s="214"/>
      <c r="FN7" s="214"/>
      <c r="FO7" s="214"/>
      <c r="FP7" s="214"/>
      <c r="FQ7" s="214"/>
      <c r="FR7" s="214"/>
      <c r="FS7" s="214"/>
      <c r="FT7" s="214"/>
      <c r="FU7" s="214"/>
      <c r="FV7" s="214"/>
      <c r="FW7" s="214"/>
      <c r="FX7" s="214"/>
      <c r="FY7" s="214"/>
      <c r="FZ7" s="214"/>
      <c r="GA7" s="214"/>
      <c r="GB7" s="214"/>
      <c r="GC7" s="214"/>
      <c r="GD7" s="214"/>
      <c r="GE7" s="214"/>
      <c r="GF7" s="214"/>
      <c r="GG7" s="214"/>
      <c r="GH7" s="214"/>
      <c r="GI7" s="214"/>
      <c r="GJ7" s="214"/>
      <c r="GK7" s="214"/>
      <c r="GL7" s="214"/>
      <c r="GM7" s="214"/>
      <c r="GN7" s="214"/>
      <c r="GO7" s="214"/>
      <c r="GP7" s="214"/>
      <c r="GQ7" s="214"/>
      <c r="GR7" s="214"/>
      <c r="GS7" s="214"/>
      <c r="GT7" s="214"/>
      <c r="GU7" s="214"/>
      <c r="GV7" s="214"/>
      <c r="GW7" s="214"/>
      <c r="GX7" s="214"/>
      <c r="GY7" s="214"/>
      <c r="GZ7" s="214"/>
      <c r="HA7" s="214"/>
      <c r="HB7" s="214"/>
      <c r="HC7" s="214"/>
      <c r="HD7" s="214"/>
      <c r="HE7" s="214"/>
      <c r="HF7" s="214"/>
      <c r="HG7" s="214"/>
      <c r="HH7" s="214"/>
      <c r="HI7" s="214"/>
      <c r="HJ7" s="214"/>
      <c r="HK7" s="214"/>
      <c r="HL7" s="214"/>
      <c r="HM7" s="214"/>
      <c r="HN7" s="214"/>
      <c r="HO7" s="214"/>
      <c r="HP7" s="214"/>
    </row>
    <row r="8" spans="1:224" s="169" customFormat="1" ht="114.6" customHeight="1" thickBot="1">
      <c r="A8" s="950" t="s">
        <v>583</v>
      </c>
      <c r="B8" s="951"/>
      <c r="C8" s="221" t="s">
        <v>259</v>
      </c>
      <c r="D8" s="222" t="s">
        <v>584</v>
      </c>
      <c r="E8" s="535" t="s">
        <v>585</v>
      </c>
      <c r="F8" s="221" t="s">
        <v>586</v>
      </c>
      <c r="G8" s="219"/>
      <c r="H8" s="219"/>
      <c r="I8" s="82"/>
      <c r="J8" s="23"/>
      <c r="K8" s="87"/>
      <c r="L8" s="87"/>
      <c r="M8" s="87"/>
      <c r="N8" s="87"/>
      <c r="O8" s="219"/>
      <c r="P8" s="219"/>
      <c r="Q8" s="219"/>
      <c r="R8" s="219"/>
      <c r="S8" s="219"/>
      <c r="T8" s="219"/>
      <c r="U8" s="219"/>
      <c r="V8" s="219"/>
      <c r="W8" s="219"/>
      <c r="X8" s="219"/>
      <c r="Y8" s="219"/>
      <c r="Z8" s="219"/>
      <c r="AA8" s="219"/>
      <c r="AB8" s="219"/>
      <c r="AC8" s="219"/>
      <c r="AD8" s="219"/>
      <c r="AE8" s="219"/>
      <c r="AF8" s="219"/>
      <c r="AG8" s="219"/>
      <c r="AH8" s="219"/>
      <c r="AI8" s="219"/>
      <c r="AJ8" s="219"/>
      <c r="AK8" s="219"/>
      <c r="AL8" s="219"/>
      <c r="AM8" s="219"/>
      <c r="AN8" s="219"/>
      <c r="AO8" s="219"/>
      <c r="AP8" s="219"/>
      <c r="AQ8" s="219"/>
      <c r="AR8" s="219"/>
      <c r="AS8" s="219"/>
      <c r="AT8" s="219"/>
      <c r="AU8" s="219"/>
      <c r="AV8" s="219"/>
      <c r="AW8" s="219"/>
      <c r="AX8" s="219"/>
      <c r="AY8" s="219"/>
      <c r="AZ8" s="219"/>
      <c r="BA8" s="219"/>
      <c r="BB8" s="219"/>
      <c r="BC8" s="219"/>
      <c r="BD8" s="219"/>
      <c r="BE8" s="219"/>
      <c r="BF8" s="219"/>
      <c r="BG8" s="219"/>
      <c r="BH8" s="219"/>
      <c r="BI8" s="219"/>
      <c r="BJ8" s="219"/>
      <c r="BK8" s="219"/>
      <c r="BL8" s="219"/>
      <c r="BM8" s="219"/>
      <c r="BN8" s="219"/>
      <c r="BO8" s="219"/>
      <c r="BP8" s="219"/>
      <c r="BQ8" s="219"/>
      <c r="BR8" s="219"/>
      <c r="BS8" s="219"/>
      <c r="BT8" s="219"/>
      <c r="BU8" s="219"/>
      <c r="BV8" s="219"/>
      <c r="BW8" s="219"/>
      <c r="BX8" s="219"/>
      <c r="BY8" s="219"/>
      <c r="BZ8" s="219"/>
      <c r="CA8" s="219"/>
      <c r="CB8" s="219"/>
      <c r="CC8" s="219"/>
      <c r="CD8" s="219"/>
      <c r="CE8" s="219"/>
      <c r="CF8" s="219"/>
      <c r="CG8" s="219"/>
      <c r="CH8" s="219"/>
      <c r="CI8" s="219"/>
      <c r="CJ8" s="219"/>
      <c r="CK8" s="219"/>
      <c r="CL8" s="219"/>
      <c r="CM8" s="219"/>
      <c r="CN8" s="219"/>
      <c r="CO8" s="219"/>
      <c r="CP8" s="219"/>
      <c r="CQ8" s="219"/>
      <c r="CR8" s="219"/>
      <c r="CS8" s="219"/>
      <c r="CT8" s="219"/>
      <c r="CU8" s="219"/>
      <c r="CV8" s="219"/>
      <c r="CW8" s="219"/>
      <c r="CX8" s="219"/>
      <c r="CY8" s="219"/>
      <c r="CZ8" s="219"/>
      <c r="DA8" s="219"/>
      <c r="DB8" s="219"/>
      <c r="DC8" s="219"/>
      <c r="DD8" s="219"/>
      <c r="DE8" s="219"/>
      <c r="DF8" s="219"/>
      <c r="DG8" s="219"/>
      <c r="DH8" s="219"/>
      <c r="DI8" s="219"/>
      <c r="DJ8" s="219"/>
      <c r="DK8" s="219"/>
      <c r="DL8" s="219"/>
      <c r="DM8" s="219"/>
      <c r="DN8" s="219"/>
      <c r="DO8" s="219"/>
      <c r="DP8" s="219"/>
      <c r="DQ8" s="219"/>
      <c r="DR8" s="219"/>
      <c r="DS8" s="219"/>
      <c r="DT8" s="219"/>
      <c r="DU8" s="219"/>
      <c r="DV8" s="219"/>
      <c r="DW8" s="219"/>
      <c r="DX8" s="219"/>
      <c r="DY8" s="219"/>
      <c r="DZ8" s="219"/>
      <c r="EA8" s="219"/>
      <c r="EB8" s="219"/>
      <c r="EC8" s="219"/>
      <c r="ED8" s="219"/>
      <c r="EE8" s="219"/>
      <c r="EF8" s="219"/>
      <c r="EG8" s="219"/>
      <c r="EH8" s="219"/>
      <c r="EI8" s="219"/>
      <c r="EJ8" s="219"/>
      <c r="EK8" s="219"/>
      <c r="EL8" s="219"/>
      <c r="EM8" s="219"/>
      <c r="EN8" s="219"/>
      <c r="EO8" s="219"/>
      <c r="EP8" s="219"/>
      <c r="EQ8" s="219"/>
      <c r="ER8" s="219"/>
      <c r="ES8" s="219"/>
      <c r="ET8" s="219"/>
      <c r="EU8" s="219"/>
      <c r="EV8" s="219"/>
      <c r="EW8" s="219"/>
      <c r="EX8" s="219"/>
      <c r="EY8" s="219"/>
      <c r="EZ8" s="219"/>
      <c r="FA8" s="219"/>
      <c r="FB8" s="219"/>
      <c r="FC8" s="219"/>
      <c r="FD8" s="219"/>
      <c r="FE8" s="219"/>
      <c r="FF8" s="219"/>
      <c r="FG8" s="219"/>
      <c r="FH8" s="219"/>
      <c r="FI8" s="219"/>
      <c r="FJ8" s="219"/>
      <c r="FK8" s="219"/>
      <c r="FL8" s="219"/>
      <c r="FM8" s="219"/>
      <c r="FN8" s="219"/>
      <c r="FO8" s="219"/>
      <c r="FP8" s="219"/>
      <c r="FQ8" s="219"/>
      <c r="FR8" s="219"/>
      <c r="FS8" s="219"/>
      <c r="FT8" s="219"/>
      <c r="FU8" s="219"/>
      <c r="FV8" s="219"/>
      <c r="FW8" s="219"/>
      <c r="FX8" s="219"/>
      <c r="FY8" s="219"/>
      <c r="FZ8" s="219"/>
      <c r="GA8" s="219"/>
      <c r="GB8" s="219"/>
      <c r="GC8" s="219"/>
      <c r="GD8" s="219"/>
      <c r="GE8" s="219"/>
      <c r="GF8" s="219"/>
      <c r="GG8" s="219"/>
      <c r="GH8" s="219"/>
      <c r="GI8" s="219"/>
      <c r="GJ8" s="219"/>
      <c r="GK8" s="219"/>
      <c r="GL8" s="219"/>
      <c r="GM8" s="219"/>
      <c r="GN8" s="219"/>
      <c r="GO8" s="219"/>
      <c r="GP8" s="219"/>
      <c r="GQ8" s="219"/>
      <c r="GR8" s="219"/>
      <c r="GS8" s="219"/>
      <c r="GT8" s="219"/>
      <c r="GU8" s="219"/>
      <c r="GV8" s="219"/>
      <c r="GW8" s="219"/>
      <c r="GX8" s="219"/>
      <c r="GY8" s="219"/>
      <c r="GZ8" s="219"/>
      <c r="HA8" s="219"/>
      <c r="HB8" s="219"/>
      <c r="HC8" s="219"/>
      <c r="HD8" s="219"/>
      <c r="HE8" s="219"/>
      <c r="HF8" s="219"/>
      <c r="HG8" s="219"/>
      <c r="HH8" s="219"/>
      <c r="HI8" s="219"/>
      <c r="HJ8" s="219"/>
      <c r="HK8" s="219"/>
      <c r="HL8" s="219"/>
      <c r="HM8" s="219"/>
      <c r="HN8" s="219"/>
      <c r="HO8" s="219"/>
      <c r="HP8" s="219"/>
    </row>
    <row r="9" spans="1:224" s="169" customFormat="1" ht="30" customHeight="1" thickBot="1">
      <c r="A9" s="835" t="s">
        <v>386</v>
      </c>
      <c r="B9" s="840"/>
      <c r="C9" s="246"/>
      <c r="D9" s="261"/>
      <c r="E9" s="261"/>
      <c r="F9" s="261"/>
      <c r="I9" s="82"/>
      <c r="J9" s="23"/>
      <c r="K9" s="87"/>
      <c r="L9" s="87"/>
      <c r="M9" s="87"/>
      <c r="N9" s="87"/>
    </row>
    <row r="10" spans="1:224" s="11" customFormat="1" ht="30" customHeight="1">
      <c r="A10" s="223" t="s">
        <v>387</v>
      </c>
      <c r="B10" s="231"/>
      <c r="C10" s="536" t="s">
        <v>388</v>
      </c>
      <c r="D10" s="1144">
        <v>0</v>
      </c>
      <c r="E10" s="1144">
        <v>0</v>
      </c>
      <c r="F10" s="1145">
        <f t="shared" ref="F10:F73" si="0">+D10+E10</f>
        <v>0</v>
      </c>
      <c r="I10" s="82"/>
      <c r="J10" s="23"/>
      <c r="K10" s="87"/>
      <c r="L10" s="87"/>
      <c r="M10" s="87"/>
      <c r="N10" s="87"/>
    </row>
    <row r="11" spans="1:224" s="11" customFormat="1" ht="30" customHeight="1">
      <c r="A11" s="721" t="s">
        <v>389</v>
      </c>
      <c r="B11" s="722"/>
      <c r="C11" s="723" t="s">
        <v>390</v>
      </c>
      <c r="D11" s="724">
        <v>0</v>
      </c>
      <c r="E11" s="724">
        <v>0</v>
      </c>
      <c r="F11" s="725">
        <f t="shared" si="0"/>
        <v>0</v>
      </c>
      <c r="I11" s="82"/>
      <c r="J11" s="23"/>
      <c r="K11" s="87"/>
      <c r="L11" s="87"/>
      <c r="M11" s="87"/>
      <c r="N11" s="87"/>
    </row>
    <row r="12" spans="1:224" s="11" customFormat="1" ht="30" customHeight="1">
      <c r="A12" s="721" t="s">
        <v>391</v>
      </c>
      <c r="B12" s="722"/>
      <c r="C12" s="723" t="s">
        <v>392</v>
      </c>
      <c r="D12" s="724">
        <v>0</v>
      </c>
      <c r="E12" s="724">
        <v>0</v>
      </c>
      <c r="F12" s="725">
        <f t="shared" si="0"/>
        <v>0</v>
      </c>
      <c r="I12" s="82"/>
      <c r="J12" s="23"/>
      <c r="K12" s="87"/>
      <c r="L12" s="87"/>
      <c r="M12" s="87"/>
      <c r="N12" s="87"/>
    </row>
    <row r="13" spans="1:224" s="11" customFormat="1" ht="30" customHeight="1">
      <c r="A13" s="721" t="s">
        <v>393</v>
      </c>
      <c r="B13" s="722"/>
      <c r="C13" s="723" t="s">
        <v>394</v>
      </c>
      <c r="D13" s="724">
        <v>0</v>
      </c>
      <c r="E13" s="724">
        <v>0</v>
      </c>
      <c r="F13" s="725">
        <f t="shared" si="0"/>
        <v>0</v>
      </c>
      <c r="I13" s="82"/>
      <c r="J13" s="23"/>
      <c r="K13" s="87"/>
      <c r="L13" s="87"/>
      <c r="M13" s="87"/>
      <c r="N13" s="87"/>
    </row>
    <row r="14" spans="1:224" s="11" customFormat="1" ht="30" customHeight="1">
      <c r="A14" s="721" t="s">
        <v>395</v>
      </c>
      <c r="B14" s="722"/>
      <c r="C14" s="723" t="s">
        <v>396</v>
      </c>
      <c r="D14" s="724">
        <v>0</v>
      </c>
      <c r="E14" s="724">
        <v>0</v>
      </c>
      <c r="F14" s="725">
        <f t="shared" si="0"/>
        <v>0</v>
      </c>
      <c r="I14" s="82"/>
      <c r="J14" s="23"/>
      <c r="K14" s="87"/>
      <c r="L14" s="87"/>
      <c r="M14" s="87"/>
      <c r="N14" s="87"/>
    </row>
    <row r="15" spans="1:224" s="11" customFormat="1" ht="30" customHeight="1">
      <c r="A15" s="721" t="s">
        <v>397</v>
      </c>
      <c r="B15" s="722"/>
      <c r="C15" s="723" t="s">
        <v>398</v>
      </c>
      <c r="D15" s="724">
        <f>166977+96753+40632+45320</f>
        <v>349682</v>
      </c>
      <c r="E15" s="724">
        <v>0</v>
      </c>
      <c r="F15" s="725">
        <f t="shared" si="0"/>
        <v>349682</v>
      </c>
      <c r="I15" s="82"/>
      <c r="J15" s="23"/>
      <c r="K15" s="87"/>
      <c r="L15" s="87"/>
      <c r="M15" s="87"/>
      <c r="N15" s="87"/>
    </row>
    <row r="16" spans="1:224" s="11" customFormat="1" ht="30" customHeight="1">
      <c r="A16" s="721" t="s">
        <v>399</v>
      </c>
      <c r="B16" s="722"/>
      <c r="C16" s="723" t="s">
        <v>400</v>
      </c>
      <c r="D16" s="724">
        <v>0</v>
      </c>
      <c r="E16" s="724">
        <v>0</v>
      </c>
      <c r="F16" s="725">
        <f t="shared" si="0"/>
        <v>0</v>
      </c>
    </row>
    <row r="17" spans="1:6" s="11" customFormat="1" ht="30" customHeight="1">
      <c r="A17" s="721" t="s">
        <v>401</v>
      </c>
      <c r="B17" s="722"/>
      <c r="C17" s="723" t="s">
        <v>402</v>
      </c>
      <c r="D17" s="724">
        <v>0</v>
      </c>
      <c r="E17" s="724">
        <v>0</v>
      </c>
      <c r="F17" s="725">
        <f t="shared" si="0"/>
        <v>0</v>
      </c>
    </row>
    <row r="18" spans="1:6" s="11" customFormat="1" ht="30" customHeight="1">
      <c r="A18" s="721" t="s">
        <v>403</v>
      </c>
      <c r="B18" s="722"/>
      <c r="C18" s="723" t="s">
        <v>404</v>
      </c>
      <c r="D18" s="724">
        <v>0</v>
      </c>
      <c r="E18" s="724">
        <v>0</v>
      </c>
      <c r="F18" s="725">
        <f t="shared" si="0"/>
        <v>0</v>
      </c>
    </row>
    <row r="19" spans="1:6" s="11" customFormat="1" ht="30" customHeight="1">
      <c r="A19" s="721" t="s">
        <v>681</v>
      </c>
      <c r="B19" s="722"/>
      <c r="C19" s="723" t="s">
        <v>406</v>
      </c>
      <c r="D19" s="724">
        <v>0</v>
      </c>
      <c r="E19" s="724">
        <v>0</v>
      </c>
      <c r="F19" s="725">
        <f t="shared" si="0"/>
        <v>0</v>
      </c>
    </row>
    <row r="20" spans="1:6" s="11" customFormat="1" ht="30" customHeight="1">
      <c r="A20" s="721" t="s">
        <v>407</v>
      </c>
      <c r="B20" s="722"/>
      <c r="C20" s="723">
        <v>52500</v>
      </c>
      <c r="D20" s="724">
        <v>0</v>
      </c>
      <c r="E20" s="724">
        <v>0</v>
      </c>
      <c r="F20" s="725">
        <f>+D20+E20</f>
        <v>0</v>
      </c>
    </row>
    <row r="21" spans="1:6" s="11" customFormat="1" ht="30" customHeight="1">
      <c r="A21" s="721" t="s">
        <v>408</v>
      </c>
      <c r="B21" s="722"/>
      <c r="C21" s="723" t="s">
        <v>409</v>
      </c>
      <c r="D21" s="724">
        <v>0</v>
      </c>
      <c r="E21" s="724">
        <v>0</v>
      </c>
      <c r="F21" s="725">
        <f t="shared" si="0"/>
        <v>0</v>
      </c>
    </row>
    <row r="22" spans="1:6" s="11" customFormat="1" ht="30" customHeight="1">
      <c r="A22" s="721" t="s">
        <v>410</v>
      </c>
      <c r="B22" s="722"/>
      <c r="C22" s="723" t="s">
        <v>411</v>
      </c>
      <c r="D22" s="724">
        <v>0</v>
      </c>
      <c r="E22" s="724">
        <v>0</v>
      </c>
      <c r="F22" s="725">
        <f t="shared" si="0"/>
        <v>0</v>
      </c>
    </row>
    <row r="23" spans="1:6" s="11" customFormat="1" ht="30" customHeight="1">
      <c r="A23" s="721" t="s">
        <v>412</v>
      </c>
      <c r="B23" s="722"/>
      <c r="C23" s="723" t="s">
        <v>413</v>
      </c>
      <c r="D23" s="724">
        <v>0</v>
      </c>
      <c r="E23" s="724">
        <v>0</v>
      </c>
      <c r="F23" s="725">
        <f t="shared" si="0"/>
        <v>0</v>
      </c>
    </row>
    <row r="24" spans="1:6" s="11" customFormat="1" ht="30" customHeight="1">
      <c r="A24" s="721" t="s">
        <v>414</v>
      </c>
      <c r="B24" s="722"/>
      <c r="C24" s="723" t="s">
        <v>415</v>
      </c>
      <c r="D24" s="724">
        <v>0</v>
      </c>
      <c r="E24" s="724">
        <v>0</v>
      </c>
      <c r="F24" s="725">
        <f t="shared" si="0"/>
        <v>0</v>
      </c>
    </row>
    <row r="25" spans="1:6" s="11" customFormat="1" ht="30" customHeight="1">
      <c r="A25" s="721" t="s">
        <v>416</v>
      </c>
      <c r="B25" s="722"/>
      <c r="C25" s="723" t="s">
        <v>417</v>
      </c>
      <c r="D25" s="724">
        <v>0</v>
      </c>
      <c r="E25" s="724">
        <v>0</v>
      </c>
      <c r="F25" s="725">
        <f t="shared" si="0"/>
        <v>0</v>
      </c>
    </row>
    <row r="26" spans="1:6" s="11" customFormat="1" ht="30" customHeight="1">
      <c r="A26" s="721" t="s">
        <v>418</v>
      </c>
      <c r="B26" s="722"/>
      <c r="C26" s="723" t="s">
        <v>419</v>
      </c>
      <c r="D26" s="724">
        <v>0</v>
      </c>
      <c r="E26" s="724">
        <v>0</v>
      </c>
      <c r="F26" s="725">
        <f t="shared" si="0"/>
        <v>0</v>
      </c>
    </row>
    <row r="27" spans="1:6" s="11" customFormat="1" ht="30" customHeight="1">
      <c r="A27" s="721" t="s">
        <v>420</v>
      </c>
      <c r="B27" s="722"/>
      <c r="C27" s="723" t="s">
        <v>421</v>
      </c>
      <c r="D27" s="724">
        <v>0</v>
      </c>
      <c r="E27" s="724">
        <v>0</v>
      </c>
      <c r="F27" s="725">
        <f t="shared" si="0"/>
        <v>0</v>
      </c>
    </row>
    <row r="28" spans="1:6" s="11" customFormat="1" ht="30" customHeight="1">
      <c r="A28" s="721" t="s">
        <v>422</v>
      </c>
      <c r="B28" s="722"/>
      <c r="C28" s="723" t="s">
        <v>423</v>
      </c>
      <c r="D28" s="724">
        <v>0</v>
      </c>
      <c r="E28" s="724">
        <v>0</v>
      </c>
      <c r="F28" s="725">
        <f t="shared" si="0"/>
        <v>0</v>
      </c>
    </row>
    <row r="29" spans="1:6" s="11" customFormat="1" ht="30" customHeight="1">
      <c r="A29" s="721" t="s">
        <v>424</v>
      </c>
      <c r="B29" s="722"/>
      <c r="C29" s="723" t="s">
        <v>425</v>
      </c>
      <c r="D29" s="724">
        <v>0</v>
      </c>
      <c r="E29" s="724">
        <v>0</v>
      </c>
      <c r="F29" s="725">
        <f t="shared" si="0"/>
        <v>0</v>
      </c>
    </row>
    <row r="30" spans="1:6" s="11" customFormat="1" ht="30" customHeight="1">
      <c r="A30" s="721" t="s">
        <v>426</v>
      </c>
      <c r="B30" s="722"/>
      <c r="C30" s="723" t="s">
        <v>427</v>
      </c>
      <c r="D30" s="724">
        <f>11793+0</f>
        <v>11793</v>
      </c>
      <c r="E30" s="724">
        <v>0</v>
      </c>
      <c r="F30" s="725">
        <f t="shared" si="0"/>
        <v>11793</v>
      </c>
    </row>
    <row r="31" spans="1:6" s="11" customFormat="1" ht="30" customHeight="1">
      <c r="A31" s="721" t="s">
        <v>428</v>
      </c>
      <c r="B31" s="722"/>
      <c r="C31" s="723" t="s">
        <v>429</v>
      </c>
      <c r="D31" s="724">
        <v>0</v>
      </c>
      <c r="E31" s="724">
        <v>0</v>
      </c>
      <c r="F31" s="725">
        <f t="shared" si="0"/>
        <v>0</v>
      </c>
    </row>
    <row r="32" spans="1:6" s="11" customFormat="1" ht="30" customHeight="1">
      <c r="A32" s="721" t="s">
        <v>430</v>
      </c>
      <c r="B32" s="722"/>
      <c r="C32" s="723" t="s">
        <v>431</v>
      </c>
      <c r="D32" s="724">
        <v>0</v>
      </c>
      <c r="E32" s="724">
        <v>0</v>
      </c>
      <c r="F32" s="725">
        <f>+D32+E32</f>
        <v>0</v>
      </c>
    </row>
    <row r="33" spans="1:6" s="11" customFormat="1" ht="30" customHeight="1">
      <c r="A33" s="721" t="s">
        <v>432</v>
      </c>
      <c r="B33" s="722"/>
      <c r="C33" s="723" t="s">
        <v>433</v>
      </c>
      <c r="D33" s="724">
        <v>0</v>
      </c>
      <c r="E33" s="724">
        <v>0</v>
      </c>
      <c r="F33" s="725">
        <f t="shared" si="0"/>
        <v>0</v>
      </c>
    </row>
    <row r="34" spans="1:6" s="11" customFormat="1" ht="30" customHeight="1">
      <c r="A34" s="721" t="s">
        <v>434</v>
      </c>
      <c r="B34" s="722"/>
      <c r="C34" s="723" t="s">
        <v>435</v>
      </c>
      <c r="D34" s="724">
        <v>0</v>
      </c>
      <c r="E34" s="724">
        <v>0</v>
      </c>
      <c r="F34" s="725">
        <f t="shared" si="0"/>
        <v>0</v>
      </c>
    </row>
    <row r="35" spans="1:6" s="11" customFormat="1" ht="30" customHeight="1">
      <c r="A35" s="721" t="s">
        <v>436</v>
      </c>
      <c r="B35" s="722"/>
      <c r="C35" s="723">
        <v>56001</v>
      </c>
      <c r="D35" s="724">
        <v>0</v>
      </c>
      <c r="E35" s="724">
        <v>0</v>
      </c>
      <c r="F35" s="725">
        <f>+D35+E35</f>
        <v>0</v>
      </c>
    </row>
    <row r="36" spans="1:6" s="11" customFormat="1" ht="30" customHeight="1">
      <c r="A36" s="721" t="s">
        <v>437</v>
      </c>
      <c r="B36" s="722"/>
      <c r="C36" s="723">
        <v>56002</v>
      </c>
      <c r="D36" s="724">
        <v>0</v>
      </c>
      <c r="E36" s="724">
        <v>0</v>
      </c>
      <c r="F36" s="725">
        <f>+D36+E36</f>
        <v>0</v>
      </c>
    </row>
    <row r="37" spans="1:6" s="11" customFormat="1" ht="30" customHeight="1">
      <c r="A37" s="721" t="s">
        <v>438</v>
      </c>
      <c r="B37" s="722"/>
      <c r="C37" s="723">
        <v>56003</v>
      </c>
      <c r="D37" s="724">
        <v>0</v>
      </c>
      <c r="E37" s="724">
        <v>0</v>
      </c>
      <c r="F37" s="725">
        <f>+D37+E37</f>
        <v>0</v>
      </c>
    </row>
    <row r="38" spans="1:6" s="11" customFormat="1" ht="30" customHeight="1">
      <c r="A38" s="721" t="s">
        <v>439</v>
      </c>
      <c r="B38" s="722"/>
      <c r="C38" s="723" t="s">
        <v>440</v>
      </c>
      <c r="D38" s="724">
        <v>0</v>
      </c>
      <c r="E38" s="724">
        <v>0</v>
      </c>
      <c r="F38" s="725">
        <f>+D38+E38</f>
        <v>0</v>
      </c>
    </row>
    <row r="39" spans="1:6" s="11" customFormat="1" ht="30" customHeight="1">
      <c r="A39" s="721" t="s">
        <v>441</v>
      </c>
      <c r="B39" s="722"/>
      <c r="C39" s="723" t="s">
        <v>442</v>
      </c>
      <c r="D39" s="724">
        <v>0</v>
      </c>
      <c r="E39" s="724">
        <v>0</v>
      </c>
      <c r="F39" s="725">
        <f t="shared" si="0"/>
        <v>0</v>
      </c>
    </row>
    <row r="40" spans="1:6" s="11" customFormat="1" ht="30" customHeight="1">
      <c r="A40" s="721" t="s">
        <v>443</v>
      </c>
      <c r="B40" s="722"/>
      <c r="C40" s="723" t="s">
        <v>444</v>
      </c>
      <c r="D40" s="724">
        <v>0</v>
      </c>
      <c r="E40" s="724">
        <v>0</v>
      </c>
      <c r="F40" s="725">
        <f t="shared" si="0"/>
        <v>0</v>
      </c>
    </row>
    <row r="41" spans="1:6" s="11" customFormat="1" ht="30" customHeight="1">
      <c r="A41" s="721" t="s">
        <v>445</v>
      </c>
      <c r="B41" s="722"/>
      <c r="C41" s="723" t="s">
        <v>446</v>
      </c>
      <c r="D41" s="724">
        <v>0</v>
      </c>
      <c r="E41" s="724">
        <v>0</v>
      </c>
      <c r="F41" s="725">
        <f t="shared" si="0"/>
        <v>0</v>
      </c>
    </row>
    <row r="42" spans="1:6" s="11" customFormat="1" ht="30" customHeight="1">
      <c r="A42" s="721" t="s">
        <v>447</v>
      </c>
      <c r="B42" s="722"/>
      <c r="C42" s="723" t="s">
        <v>448</v>
      </c>
      <c r="D42" s="724">
        <v>0</v>
      </c>
      <c r="E42" s="724">
        <v>0</v>
      </c>
      <c r="F42" s="725">
        <f t="shared" si="0"/>
        <v>0</v>
      </c>
    </row>
    <row r="43" spans="1:6" s="11" customFormat="1" ht="30" customHeight="1">
      <c r="A43" s="721" t="s">
        <v>449</v>
      </c>
      <c r="B43" s="722"/>
      <c r="C43" s="723" t="s">
        <v>450</v>
      </c>
      <c r="D43" s="724">
        <v>0</v>
      </c>
      <c r="E43" s="724">
        <v>0</v>
      </c>
      <c r="F43" s="725">
        <f t="shared" si="0"/>
        <v>0</v>
      </c>
    </row>
    <row r="44" spans="1:6" s="11" customFormat="1" ht="30" customHeight="1">
      <c r="A44" s="721" t="s">
        <v>451</v>
      </c>
      <c r="B44" s="722"/>
      <c r="C44" s="723" t="s">
        <v>452</v>
      </c>
      <c r="D44" s="724">
        <v>0</v>
      </c>
      <c r="E44" s="724">
        <v>0</v>
      </c>
      <c r="F44" s="725">
        <f t="shared" si="0"/>
        <v>0</v>
      </c>
    </row>
    <row r="45" spans="1:6" s="11" customFormat="1" ht="30" customHeight="1">
      <c r="A45" s="721" t="s">
        <v>453</v>
      </c>
      <c r="B45" s="722"/>
      <c r="C45" s="723" t="s">
        <v>454</v>
      </c>
      <c r="D45" s="724">
        <v>0</v>
      </c>
      <c r="E45" s="724">
        <v>0</v>
      </c>
      <c r="F45" s="725">
        <f t="shared" si="0"/>
        <v>0</v>
      </c>
    </row>
    <row r="46" spans="1:6" s="11" customFormat="1" ht="30" customHeight="1">
      <c r="A46" s="721" t="s">
        <v>455</v>
      </c>
      <c r="B46" s="722"/>
      <c r="C46" s="723" t="s">
        <v>456</v>
      </c>
      <c r="D46" s="724">
        <v>0</v>
      </c>
      <c r="E46" s="724">
        <v>0</v>
      </c>
      <c r="F46" s="725">
        <f t="shared" si="0"/>
        <v>0</v>
      </c>
    </row>
    <row r="47" spans="1:6" s="11" customFormat="1" ht="30" customHeight="1">
      <c r="A47" s="721" t="s">
        <v>457</v>
      </c>
      <c r="B47" s="722"/>
      <c r="C47" s="723" t="s">
        <v>458</v>
      </c>
      <c r="D47" s="724">
        <f>11084+2592+5999+1403+2519+589+2810+657</f>
        <v>27653</v>
      </c>
      <c r="E47" s="724">
        <v>0</v>
      </c>
      <c r="F47" s="725">
        <f t="shared" si="0"/>
        <v>27653</v>
      </c>
    </row>
    <row r="48" spans="1:6" s="11" customFormat="1" ht="30" customHeight="1">
      <c r="A48" s="721" t="s">
        <v>459</v>
      </c>
      <c r="B48" s="722"/>
      <c r="C48" s="723" t="s">
        <v>460</v>
      </c>
      <c r="D48" s="724">
        <f>21452+11611+4876+5438</f>
        <v>43377</v>
      </c>
      <c r="E48" s="724">
        <v>0</v>
      </c>
      <c r="F48" s="725">
        <f t="shared" si="0"/>
        <v>43377</v>
      </c>
    </row>
    <row r="49" spans="1:6" s="11" customFormat="1" ht="30" customHeight="1">
      <c r="A49" s="721" t="s">
        <v>461</v>
      </c>
      <c r="B49" s="722"/>
      <c r="C49" s="723" t="s">
        <v>462</v>
      </c>
      <c r="D49" s="724">
        <v>0</v>
      </c>
      <c r="E49" s="724">
        <v>0</v>
      </c>
      <c r="F49" s="725">
        <f t="shared" si="0"/>
        <v>0</v>
      </c>
    </row>
    <row r="50" spans="1:6" s="11" customFormat="1" ht="30" customHeight="1">
      <c r="A50" s="721" t="s">
        <v>463</v>
      </c>
      <c r="B50" s="722"/>
      <c r="C50" s="723" t="s">
        <v>464</v>
      </c>
      <c r="D50" s="724">
        <v>0</v>
      </c>
      <c r="E50" s="724">
        <v>0</v>
      </c>
      <c r="F50" s="725">
        <f t="shared" si="0"/>
        <v>0</v>
      </c>
    </row>
    <row r="51" spans="1:6" s="11" customFormat="1" ht="30" customHeight="1">
      <c r="A51" s="721" t="s">
        <v>465</v>
      </c>
      <c r="B51" s="722"/>
      <c r="C51" s="723" t="s">
        <v>466</v>
      </c>
      <c r="D51" s="724">
        <v>0</v>
      </c>
      <c r="E51" s="724">
        <v>0</v>
      </c>
      <c r="F51" s="725">
        <f t="shared" si="0"/>
        <v>0</v>
      </c>
    </row>
    <row r="52" spans="1:6" s="11" customFormat="1" ht="30" customHeight="1">
      <c r="A52" s="721" t="s">
        <v>587</v>
      </c>
      <c r="B52" s="722"/>
      <c r="C52" s="723" t="s">
        <v>588</v>
      </c>
      <c r="D52" s="724">
        <v>0</v>
      </c>
      <c r="E52" s="724">
        <v>0</v>
      </c>
      <c r="F52" s="725">
        <f>+D52+E52</f>
        <v>0</v>
      </c>
    </row>
    <row r="53" spans="1:6" s="11" customFormat="1" ht="30" customHeight="1">
      <c r="A53" s="721" t="s">
        <v>468</v>
      </c>
      <c r="B53" s="722"/>
      <c r="C53" s="723" t="s">
        <v>469</v>
      </c>
      <c r="D53" s="724">
        <v>0</v>
      </c>
      <c r="E53" s="724">
        <v>0</v>
      </c>
      <c r="F53" s="725">
        <f t="shared" si="0"/>
        <v>0</v>
      </c>
    </row>
    <row r="54" spans="1:6" s="11" customFormat="1" ht="30" customHeight="1">
      <c r="A54" s="721" t="s">
        <v>470</v>
      </c>
      <c r="B54" s="722"/>
      <c r="C54" s="723" t="s">
        <v>471</v>
      </c>
      <c r="D54" s="724">
        <v>0</v>
      </c>
      <c r="E54" s="724">
        <v>0</v>
      </c>
      <c r="F54" s="725">
        <f t="shared" si="0"/>
        <v>0</v>
      </c>
    </row>
    <row r="55" spans="1:6" s="11" customFormat="1" ht="30" customHeight="1" thickBot="1">
      <c r="A55" s="726" t="s">
        <v>472</v>
      </c>
      <c r="B55" s="727"/>
      <c r="C55" s="728" t="s">
        <v>473</v>
      </c>
      <c r="D55" s="724">
        <v>0</v>
      </c>
      <c r="E55" s="729">
        <v>0</v>
      </c>
      <c r="F55" s="730">
        <f t="shared" si="0"/>
        <v>0</v>
      </c>
    </row>
    <row r="56" spans="1:6" s="169" customFormat="1" ht="30" customHeight="1" thickBot="1">
      <c r="A56" s="252" t="s">
        <v>474</v>
      </c>
      <c r="B56" s="253"/>
      <c r="C56" s="537"/>
      <c r="D56" s="258">
        <f>SUM(D10:D55)</f>
        <v>432505</v>
      </c>
      <c r="E56" s="258">
        <f>SUM(E10:E55)</f>
        <v>0</v>
      </c>
      <c r="F56" s="258">
        <f t="shared" si="0"/>
        <v>432505</v>
      </c>
    </row>
    <row r="57" spans="1:6" s="11" customFormat="1" ht="30" customHeight="1">
      <c r="A57" s="225"/>
      <c r="B57" s="226"/>
      <c r="C57" s="538"/>
      <c r="D57" s="539"/>
      <c r="E57" s="539"/>
      <c r="F57" s="539"/>
    </row>
    <row r="58" spans="1:6" s="11" customFormat="1" ht="30" customHeight="1">
      <c r="A58" s="227"/>
      <c r="B58" s="227"/>
      <c r="C58" s="227"/>
      <c r="D58" s="228"/>
      <c r="E58" s="228"/>
      <c r="F58" s="228"/>
    </row>
    <row r="59" spans="1:6" s="11" customFormat="1" ht="30" customHeight="1" thickBot="1">
      <c r="A59" s="227"/>
      <c r="B59" s="227"/>
      <c r="C59" s="227"/>
      <c r="D59" s="228"/>
      <c r="E59" s="228"/>
      <c r="F59" s="228"/>
    </row>
    <row r="60" spans="1:6" s="11" customFormat="1" ht="30" customHeight="1" thickBot="1">
      <c r="A60" s="218"/>
      <c r="B60" s="219"/>
      <c r="C60" s="837" t="str">
        <f>C7</f>
        <v>2026-27</v>
      </c>
      <c r="D60" s="838"/>
      <c r="E60" s="838"/>
      <c r="F60" s="839"/>
    </row>
    <row r="61" spans="1:6" s="11" customFormat="1" ht="111.6" customHeight="1" thickBot="1">
      <c r="A61" s="950" t="s">
        <v>583</v>
      </c>
      <c r="B61" s="951"/>
      <c r="C61" s="221" t="s">
        <v>259</v>
      </c>
      <c r="D61" s="222" t="s">
        <v>584</v>
      </c>
      <c r="E61" s="535" t="s">
        <v>585</v>
      </c>
      <c r="F61" s="221" t="s">
        <v>586</v>
      </c>
    </row>
    <row r="62" spans="1:6" s="11" customFormat="1" ht="30" customHeight="1" thickBot="1">
      <c r="A62" s="841" t="s">
        <v>153</v>
      </c>
      <c r="B62" s="842"/>
      <c r="C62" s="229"/>
      <c r="D62" s="230"/>
      <c r="E62" s="230"/>
      <c r="F62" s="230"/>
    </row>
    <row r="63" spans="1:6" s="11" customFormat="1" ht="30" customHeight="1">
      <c r="A63" s="223" t="s">
        <v>476</v>
      </c>
      <c r="B63" s="231"/>
      <c r="C63" s="232" t="s">
        <v>477</v>
      </c>
      <c r="D63" s="439">
        <f>10+0+10</f>
        <v>20</v>
      </c>
      <c r="E63" s="439">
        <v>0</v>
      </c>
      <c r="F63" s="224">
        <f t="shared" si="0"/>
        <v>20</v>
      </c>
    </row>
    <row r="64" spans="1:6" s="11" customFormat="1" ht="30" customHeight="1">
      <c r="A64" s="721" t="s">
        <v>478</v>
      </c>
      <c r="B64" s="722"/>
      <c r="C64" s="731" t="s">
        <v>479</v>
      </c>
      <c r="D64" s="724">
        <v>0</v>
      </c>
      <c r="E64" s="724">
        <v>0</v>
      </c>
      <c r="F64" s="725">
        <f t="shared" si="0"/>
        <v>0</v>
      </c>
    </row>
    <row r="65" spans="1:6" s="11" customFormat="1" ht="30" customHeight="1">
      <c r="A65" s="721" t="s">
        <v>480</v>
      </c>
      <c r="B65" s="722"/>
      <c r="C65" s="731" t="s">
        <v>481</v>
      </c>
      <c r="D65" s="724">
        <v>0</v>
      </c>
      <c r="E65" s="724">
        <v>0</v>
      </c>
      <c r="F65" s="725">
        <f t="shared" si="0"/>
        <v>0</v>
      </c>
    </row>
    <row r="66" spans="1:6" s="11" customFormat="1" ht="30" customHeight="1">
      <c r="A66" s="721" t="s">
        <v>482</v>
      </c>
      <c r="B66" s="722"/>
      <c r="C66" s="731" t="s">
        <v>483</v>
      </c>
      <c r="D66" s="724">
        <f>125+0</f>
        <v>125</v>
      </c>
      <c r="E66" s="724">
        <v>0</v>
      </c>
      <c r="F66" s="725">
        <f t="shared" si="0"/>
        <v>125</v>
      </c>
    </row>
    <row r="67" spans="1:6" s="11" customFormat="1" ht="30" customHeight="1">
      <c r="A67" s="721" t="s">
        <v>589</v>
      </c>
      <c r="B67" s="722"/>
      <c r="C67" s="731" t="s">
        <v>485</v>
      </c>
      <c r="D67" s="724">
        <v>0</v>
      </c>
      <c r="E67" s="724">
        <v>0</v>
      </c>
      <c r="F67" s="725">
        <f t="shared" si="0"/>
        <v>0</v>
      </c>
    </row>
    <row r="68" spans="1:6" s="11" customFormat="1" ht="30" customHeight="1">
      <c r="A68" s="721" t="s">
        <v>486</v>
      </c>
      <c r="B68" s="722"/>
      <c r="C68" s="731" t="s">
        <v>487</v>
      </c>
      <c r="D68" s="724">
        <v>0</v>
      </c>
      <c r="E68" s="724">
        <v>0</v>
      </c>
      <c r="F68" s="725">
        <f t="shared" si="0"/>
        <v>0</v>
      </c>
    </row>
    <row r="69" spans="1:6" s="11" customFormat="1" ht="30" customHeight="1">
      <c r="A69" s="982" t="s">
        <v>674</v>
      </c>
      <c r="B69" s="722"/>
      <c r="C69" s="979">
        <v>63100</v>
      </c>
      <c r="D69" s="980">
        <v>0</v>
      </c>
      <c r="E69" s="980">
        <v>0</v>
      </c>
      <c r="F69" s="981">
        <v>0</v>
      </c>
    </row>
    <row r="70" spans="1:6" s="11" customFormat="1" ht="30" customHeight="1">
      <c r="A70" s="721" t="s">
        <v>488</v>
      </c>
      <c r="B70" s="722"/>
      <c r="C70" s="731" t="s">
        <v>489</v>
      </c>
      <c r="D70" s="724">
        <f>742+0</f>
        <v>742</v>
      </c>
      <c r="E70" s="724">
        <v>0</v>
      </c>
      <c r="F70" s="725">
        <f t="shared" si="0"/>
        <v>742</v>
      </c>
    </row>
    <row r="71" spans="1:6" s="11" customFormat="1" ht="30" customHeight="1">
      <c r="A71" s="721" t="s">
        <v>685</v>
      </c>
      <c r="B71" s="722"/>
      <c r="C71" s="731" t="s">
        <v>491</v>
      </c>
      <c r="D71" s="724">
        <v>0</v>
      </c>
      <c r="E71" s="724">
        <v>0</v>
      </c>
      <c r="F71" s="725">
        <f t="shared" si="0"/>
        <v>0</v>
      </c>
    </row>
    <row r="72" spans="1:6" s="11" customFormat="1" ht="30" customHeight="1">
      <c r="A72" s="721" t="s">
        <v>492</v>
      </c>
      <c r="B72" s="722"/>
      <c r="C72" s="731" t="s">
        <v>493</v>
      </c>
      <c r="D72" s="724">
        <v>550</v>
      </c>
      <c r="E72" s="724">
        <v>0</v>
      </c>
      <c r="F72" s="725">
        <f t="shared" si="0"/>
        <v>550</v>
      </c>
    </row>
    <row r="73" spans="1:6" s="11" customFormat="1" ht="30" customHeight="1">
      <c r="A73" s="721" t="s">
        <v>670</v>
      </c>
      <c r="B73" s="722"/>
      <c r="C73" s="731" t="s">
        <v>494</v>
      </c>
      <c r="D73" s="724">
        <v>0</v>
      </c>
      <c r="E73" s="724">
        <v>0</v>
      </c>
      <c r="F73" s="725">
        <f t="shared" si="0"/>
        <v>0</v>
      </c>
    </row>
    <row r="74" spans="1:6" s="11" customFormat="1" ht="30" customHeight="1">
      <c r="A74" s="721" t="s">
        <v>495</v>
      </c>
      <c r="B74" s="722"/>
      <c r="C74" s="731" t="s">
        <v>496</v>
      </c>
      <c r="D74" s="724">
        <v>0</v>
      </c>
      <c r="E74" s="724">
        <v>0</v>
      </c>
      <c r="F74" s="725">
        <f t="shared" ref="F74:F109" si="1">+D74+E74</f>
        <v>0</v>
      </c>
    </row>
    <row r="75" spans="1:6" s="11" customFormat="1" ht="30" customHeight="1">
      <c r="A75" s="721" t="s">
        <v>497</v>
      </c>
      <c r="B75" s="722"/>
      <c r="C75" s="731" t="s">
        <v>498</v>
      </c>
      <c r="D75" s="724">
        <f>1615+8405+250+250+700</f>
        <v>11220</v>
      </c>
      <c r="E75" s="724">
        <v>0</v>
      </c>
      <c r="F75" s="725">
        <f t="shared" si="1"/>
        <v>11220</v>
      </c>
    </row>
    <row r="76" spans="1:6" s="11" customFormat="1" ht="30" customHeight="1">
      <c r="A76" s="721" t="s">
        <v>499</v>
      </c>
      <c r="B76" s="722"/>
      <c r="C76" s="731" t="s">
        <v>500</v>
      </c>
      <c r="D76" s="724">
        <f>1600+775+375</f>
        <v>2750</v>
      </c>
      <c r="E76" s="724">
        <v>0</v>
      </c>
      <c r="F76" s="725">
        <f t="shared" si="1"/>
        <v>2750</v>
      </c>
    </row>
    <row r="77" spans="1:6" s="11" customFormat="1" ht="30" customHeight="1">
      <c r="A77" s="721" t="s">
        <v>501</v>
      </c>
      <c r="B77" s="722"/>
      <c r="C77" s="731" t="s">
        <v>502</v>
      </c>
      <c r="D77" s="724">
        <v>0</v>
      </c>
      <c r="E77" s="724">
        <v>0</v>
      </c>
      <c r="F77" s="725">
        <f t="shared" si="1"/>
        <v>0</v>
      </c>
    </row>
    <row r="78" spans="1:6" s="11" customFormat="1" ht="30" customHeight="1">
      <c r="A78" s="721" t="s">
        <v>503</v>
      </c>
      <c r="B78" s="722"/>
      <c r="C78" s="731" t="s">
        <v>504</v>
      </c>
      <c r="D78" s="724">
        <v>0</v>
      </c>
      <c r="E78" s="724">
        <v>0</v>
      </c>
      <c r="F78" s="725">
        <f t="shared" si="1"/>
        <v>0</v>
      </c>
    </row>
    <row r="79" spans="1:6" s="11" customFormat="1" ht="30" customHeight="1">
      <c r="A79" s="721" t="s">
        <v>505</v>
      </c>
      <c r="B79" s="722"/>
      <c r="C79" s="731" t="s">
        <v>506</v>
      </c>
      <c r="D79" s="724">
        <f>45+0+75</f>
        <v>120</v>
      </c>
      <c r="E79" s="724">
        <v>0</v>
      </c>
      <c r="F79" s="725">
        <f t="shared" si="1"/>
        <v>120</v>
      </c>
    </row>
    <row r="80" spans="1:6" s="11" customFormat="1" ht="30" customHeight="1">
      <c r="A80" s="721" t="s">
        <v>507</v>
      </c>
      <c r="B80" s="722"/>
      <c r="C80" s="731" t="s">
        <v>508</v>
      </c>
      <c r="D80" s="724">
        <f>500+275</f>
        <v>775</v>
      </c>
      <c r="E80" s="724">
        <v>0</v>
      </c>
      <c r="F80" s="725">
        <f t="shared" ref="F80:F85" si="2">+D80+E80</f>
        <v>775</v>
      </c>
    </row>
    <row r="81" spans="1:6" s="11" customFormat="1" ht="30" customHeight="1">
      <c r="A81" s="721" t="s">
        <v>721</v>
      </c>
      <c r="B81" s="722"/>
      <c r="C81" s="731" t="s">
        <v>509</v>
      </c>
      <c r="D81" s="724">
        <v>0</v>
      </c>
      <c r="E81" s="724">
        <v>0</v>
      </c>
      <c r="F81" s="725">
        <f t="shared" si="2"/>
        <v>0</v>
      </c>
    </row>
    <row r="82" spans="1:6" s="11" customFormat="1" ht="30" customHeight="1">
      <c r="A82" s="721" t="s">
        <v>510</v>
      </c>
      <c r="B82" s="722"/>
      <c r="C82" s="731" t="s">
        <v>511</v>
      </c>
      <c r="D82" s="724">
        <v>0</v>
      </c>
      <c r="E82" s="724">
        <v>0</v>
      </c>
      <c r="F82" s="725">
        <f t="shared" si="2"/>
        <v>0</v>
      </c>
    </row>
    <row r="83" spans="1:6" s="11" customFormat="1" ht="30" customHeight="1">
      <c r="A83" s="721" t="s">
        <v>512</v>
      </c>
      <c r="B83" s="722"/>
      <c r="C83" s="731" t="s">
        <v>513</v>
      </c>
      <c r="D83" s="724">
        <v>0</v>
      </c>
      <c r="E83" s="724">
        <v>0</v>
      </c>
      <c r="F83" s="725">
        <f t="shared" si="2"/>
        <v>0</v>
      </c>
    </row>
    <row r="84" spans="1:6" s="11" customFormat="1" ht="30" customHeight="1">
      <c r="A84" s="721" t="s">
        <v>514</v>
      </c>
      <c r="B84" s="722"/>
      <c r="C84" s="731" t="s">
        <v>515</v>
      </c>
      <c r="D84" s="724">
        <v>0</v>
      </c>
      <c r="E84" s="724">
        <v>0</v>
      </c>
      <c r="F84" s="725">
        <f t="shared" si="2"/>
        <v>0</v>
      </c>
    </row>
    <row r="85" spans="1:6" s="11" customFormat="1" ht="30" customHeight="1">
      <c r="A85" s="721" t="s">
        <v>516</v>
      </c>
      <c r="B85" s="722"/>
      <c r="C85" s="731" t="s">
        <v>517</v>
      </c>
      <c r="D85" s="724">
        <v>0</v>
      </c>
      <c r="E85" s="724">
        <v>0</v>
      </c>
      <c r="F85" s="725">
        <f t="shared" si="2"/>
        <v>0</v>
      </c>
    </row>
    <row r="86" spans="1:6" s="11" customFormat="1" ht="30" customHeight="1">
      <c r="A86" s="721" t="s">
        <v>518</v>
      </c>
      <c r="B86" s="722"/>
      <c r="C86" s="731" t="s">
        <v>519</v>
      </c>
      <c r="D86" s="724">
        <v>0</v>
      </c>
      <c r="E86" s="724">
        <v>0</v>
      </c>
      <c r="F86" s="725">
        <f t="shared" si="1"/>
        <v>0</v>
      </c>
    </row>
    <row r="87" spans="1:6" s="11" customFormat="1" ht="30" customHeight="1">
      <c r="A87" s="721" t="s">
        <v>590</v>
      </c>
      <c r="B87" s="722"/>
      <c r="C87" s="731">
        <v>69100</v>
      </c>
      <c r="D87" s="724">
        <v>0</v>
      </c>
      <c r="E87" s="724">
        <v>0</v>
      </c>
      <c r="F87" s="725">
        <f t="shared" si="1"/>
        <v>0</v>
      </c>
    </row>
    <row r="88" spans="1:6" s="11" customFormat="1" ht="30" customHeight="1">
      <c r="A88" s="721" t="s">
        <v>591</v>
      </c>
      <c r="B88" s="722"/>
      <c r="C88" s="731">
        <v>69200</v>
      </c>
      <c r="D88" s="724">
        <v>0</v>
      </c>
      <c r="E88" s="724">
        <v>0</v>
      </c>
      <c r="F88" s="725">
        <f t="shared" si="1"/>
        <v>0</v>
      </c>
    </row>
    <row r="89" spans="1:6" s="11" customFormat="1" ht="30" customHeight="1">
      <c r="A89" s="721" t="s">
        <v>520</v>
      </c>
      <c r="B89" s="722"/>
      <c r="C89" s="731" t="s">
        <v>521</v>
      </c>
      <c r="D89" s="724">
        <v>0</v>
      </c>
      <c r="E89" s="724">
        <v>0</v>
      </c>
      <c r="F89" s="725">
        <f t="shared" si="1"/>
        <v>0</v>
      </c>
    </row>
    <row r="90" spans="1:6" s="11" customFormat="1" ht="30" customHeight="1">
      <c r="A90" s="721" t="s">
        <v>380</v>
      </c>
      <c r="B90" s="722"/>
      <c r="C90" s="731" t="s">
        <v>523</v>
      </c>
      <c r="D90" s="724">
        <v>0</v>
      </c>
      <c r="E90" s="724">
        <v>0</v>
      </c>
      <c r="F90" s="725">
        <f t="shared" si="1"/>
        <v>0</v>
      </c>
    </row>
    <row r="91" spans="1:6" s="11" customFormat="1" ht="30" customHeight="1" thickBot="1">
      <c r="A91" s="726" t="s">
        <v>524</v>
      </c>
      <c r="B91" s="727"/>
      <c r="C91" s="732" t="s">
        <v>525</v>
      </c>
      <c r="D91" s="724">
        <v>0</v>
      </c>
      <c r="E91" s="724">
        <v>0</v>
      </c>
      <c r="F91" s="730">
        <f t="shared" si="1"/>
        <v>0</v>
      </c>
    </row>
    <row r="92" spans="1:6" s="11" customFormat="1" ht="30" customHeight="1" thickBot="1">
      <c r="A92" s="835" t="s">
        <v>592</v>
      </c>
      <c r="B92" s="840"/>
      <c r="C92" s="255"/>
      <c r="D92" s="254">
        <f>SUM(D63:D91)</f>
        <v>16302</v>
      </c>
      <c r="E92" s="254">
        <f>SUM(E63:E91)</f>
        <v>0</v>
      </c>
      <c r="F92" s="254">
        <f t="shared" si="1"/>
        <v>16302</v>
      </c>
    </row>
    <row r="93" spans="1:6" s="11" customFormat="1" ht="30" customHeight="1">
      <c r="A93" s="233"/>
      <c r="B93" s="233"/>
      <c r="C93" s="233"/>
      <c r="D93" s="234"/>
      <c r="E93" s="234"/>
      <c r="F93" s="234"/>
    </row>
    <row r="94" spans="1:6" s="11" customFormat="1" ht="30" customHeight="1" thickBot="1">
      <c r="A94" s="233"/>
      <c r="B94" s="233"/>
      <c r="C94" s="233"/>
      <c r="D94" s="234"/>
      <c r="E94" s="234"/>
      <c r="F94" s="234"/>
    </row>
    <row r="95" spans="1:6" s="11" customFormat="1" ht="30" customHeight="1" thickBot="1">
      <c r="A95" s="235"/>
      <c r="B95" s="235"/>
      <c r="C95" s="837" t="str">
        <f>C7</f>
        <v>2026-27</v>
      </c>
      <c r="D95" s="838"/>
      <c r="E95" s="838"/>
      <c r="F95" s="839"/>
    </row>
    <row r="96" spans="1:6" s="11" customFormat="1" ht="111.6" customHeight="1" thickBot="1">
      <c r="A96" s="952" t="s">
        <v>154</v>
      </c>
      <c r="B96" s="953"/>
      <c r="C96" s="221" t="s">
        <v>259</v>
      </c>
      <c r="D96" s="222" t="s">
        <v>584</v>
      </c>
      <c r="E96" s="535" t="s">
        <v>585</v>
      </c>
      <c r="F96" s="221" t="s">
        <v>586</v>
      </c>
    </row>
    <row r="97" spans="1:6" s="11" customFormat="1" ht="30" customHeight="1">
      <c r="A97" s="223" t="s">
        <v>527</v>
      </c>
      <c r="B97" s="231"/>
      <c r="C97" s="232" t="s">
        <v>528</v>
      </c>
      <c r="D97" s="439">
        <v>0</v>
      </c>
      <c r="E97" s="439">
        <v>0</v>
      </c>
      <c r="F97" s="224">
        <f t="shared" si="1"/>
        <v>0</v>
      </c>
    </row>
    <row r="98" spans="1:6" s="11" customFormat="1" ht="30" customHeight="1">
      <c r="A98" s="721" t="s">
        <v>593</v>
      </c>
      <c r="B98" s="722"/>
      <c r="C98" s="731" t="s">
        <v>530</v>
      </c>
      <c r="D98" s="724">
        <v>0</v>
      </c>
      <c r="E98" s="724">
        <v>0</v>
      </c>
      <c r="F98" s="725">
        <f t="shared" si="1"/>
        <v>0</v>
      </c>
    </row>
    <row r="99" spans="1:6" s="11" customFormat="1" ht="30" customHeight="1">
      <c r="A99" s="721" t="s">
        <v>531</v>
      </c>
      <c r="B99" s="722"/>
      <c r="C99" s="731" t="s">
        <v>532</v>
      </c>
      <c r="D99" s="724">
        <v>0</v>
      </c>
      <c r="E99" s="724">
        <v>0</v>
      </c>
      <c r="F99" s="725">
        <f t="shared" si="1"/>
        <v>0</v>
      </c>
    </row>
    <row r="100" spans="1:6" s="11" customFormat="1" ht="30" customHeight="1">
      <c r="A100" s="721" t="s">
        <v>533</v>
      </c>
      <c r="B100" s="722"/>
      <c r="C100" s="731" t="s">
        <v>534</v>
      </c>
      <c r="D100" s="724">
        <v>0</v>
      </c>
      <c r="E100" s="724">
        <v>0</v>
      </c>
      <c r="F100" s="725">
        <f t="shared" si="1"/>
        <v>0</v>
      </c>
    </row>
    <row r="101" spans="1:6" s="11" customFormat="1" ht="30" customHeight="1">
      <c r="A101" s="721" t="s">
        <v>536</v>
      </c>
      <c r="B101" s="722"/>
      <c r="C101" s="979" t="s">
        <v>537</v>
      </c>
      <c r="D101" s="980">
        <v>0</v>
      </c>
      <c r="E101" s="980">
        <v>0</v>
      </c>
      <c r="F101" s="981">
        <f t="shared" si="1"/>
        <v>0</v>
      </c>
    </row>
    <row r="102" spans="1:6" s="11" customFormat="1" ht="30" customHeight="1">
      <c r="A102" s="1057" t="s">
        <v>709</v>
      </c>
      <c r="B102" s="1058"/>
      <c r="C102" s="1059">
        <v>73001</v>
      </c>
      <c r="D102" s="1083">
        <v>0</v>
      </c>
      <c r="E102" s="1083">
        <v>0</v>
      </c>
      <c r="F102" s="1016">
        <f t="shared" si="1"/>
        <v>0</v>
      </c>
    </row>
    <row r="103" spans="1:6" s="11" customFormat="1" ht="30" customHeight="1">
      <c r="A103" s="1060" t="s">
        <v>676</v>
      </c>
      <c r="B103" s="1061"/>
      <c r="C103" s="1062">
        <v>73002</v>
      </c>
      <c r="D103" s="1084">
        <v>0</v>
      </c>
      <c r="E103" s="1084">
        <v>0</v>
      </c>
      <c r="F103" s="1017">
        <f t="shared" si="1"/>
        <v>0</v>
      </c>
    </row>
    <row r="104" spans="1:6" s="11" customFormat="1" ht="30" customHeight="1">
      <c r="A104" s="721" t="s">
        <v>535</v>
      </c>
      <c r="B104" s="722"/>
      <c r="C104" s="1013">
        <v>73050</v>
      </c>
      <c r="D104" s="1014">
        <v>0</v>
      </c>
      <c r="E104" s="1014">
        <v>0</v>
      </c>
      <c r="F104" s="1015">
        <f>+D104+E104</f>
        <v>0</v>
      </c>
    </row>
    <row r="105" spans="1:6" s="11" customFormat="1" ht="30" customHeight="1">
      <c r="A105" s="982" t="s">
        <v>710</v>
      </c>
      <c r="B105" s="722"/>
      <c r="C105" s="979">
        <v>73100</v>
      </c>
      <c r="D105" s="980">
        <v>0</v>
      </c>
      <c r="E105" s="980">
        <v>0</v>
      </c>
      <c r="F105" s="1015">
        <f>+D105+E105</f>
        <v>0</v>
      </c>
    </row>
    <row r="106" spans="1:6" s="11" customFormat="1" ht="47.25" customHeight="1">
      <c r="A106" s="1040" t="s">
        <v>594</v>
      </c>
      <c r="B106" s="1041"/>
      <c r="C106" s="731" t="s">
        <v>539</v>
      </c>
      <c r="D106" s="724">
        <v>0</v>
      </c>
      <c r="E106" s="724">
        <v>0</v>
      </c>
      <c r="F106" s="725">
        <f t="shared" si="1"/>
        <v>0</v>
      </c>
    </row>
    <row r="107" spans="1:6" s="11" customFormat="1" ht="30" customHeight="1">
      <c r="A107" s="721" t="s">
        <v>540</v>
      </c>
      <c r="B107" s="722"/>
      <c r="C107" s="731" t="s">
        <v>541</v>
      </c>
      <c r="D107" s="724">
        <v>0</v>
      </c>
      <c r="E107" s="724">
        <v>0</v>
      </c>
      <c r="F107" s="725">
        <f t="shared" si="1"/>
        <v>0</v>
      </c>
    </row>
    <row r="108" spans="1:6" s="11" customFormat="1" ht="30" customHeight="1">
      <c r="A108" s="721" t="s">
        <v>542</v>
      </c>
      <c r="B108" s="722"/>
      <c r="C108" s="731" t="s">
        <v>543</v>
      </c>
      <c r="D108" s="724">
        <v>0</v>
      </c>
      <c r="E108" s="724">
        <v>0</v>
      </c>
      <c r="F108" s="725">
        <f t="shared" si="1"/>
        <v>0</v>
      </c>
    </row>
    <row r="109" spans="1:6" s="11" customFormat="1" ht="30" customHeight="1" thickBot="1">
      <c r="A109" s="726" t="s">
        <v>544</v>
      </c>
      <c r="B109" s="727"/>
      <c r="C109" s="732" t="s">
        <v>545</v>
      </c>
      <c r="D109" s="729">
        <v>0</v>
      </c>
      <c r="E109" s="729">
        <v>0</v>
      </c>
      <c r="F109" s="730">
        <f t="shared" si="1"/>
        <v>0</v>
      </c>
    </row>
    <row r="110" spans="1:6" s="11" customFormat="1" ht="30" customHeight="1" thickBot="1">
      <c r="A110" s="256" t="s">
        <v>546</v>
      </c>
      <c r="B110" s="257"/>
      <c r="C110" s="257"/>
      <c r="D110" s="258">
        <f>SUM(D97:D109)</f>
        <v>0</v>
      </c>
      <c r="E110" s="258">
        <f>SUM(E97:E109)</f>
        <v>0</v>
      </c>
      <c r="F110" s="258">
        <f>SUM(D110:E110)</f>
        <v>0</v>
      </c>
    </row>
    <row r="111" spans="1:6" s="11" customFormat="1" ht="30" customHeight="1" thickBot="1">
      <c r="A111" s="262"/>
      <c r="B111" s="263"/>
      <c r="C111" s="259"/>
      <c r="D111" s="260"/>
      <c r="E111" s="260"/>
      <c r="F111" s="260"/>
    </row>
    <row r="112" spans="1:6" s="172" customFormat="1" ht="30" customHeight="1" thickBot="1">
      <c r="A112" s="835" t="s">
        <v>547</v>
      </c>
      <c r="B112" s="840"/>
      <c r="C112" s="246"/>
      <c r="D112" s="254">
        <f>+D56+D92+D110</f>
        <v>448807</v>
      </c>
      <c r="E112" s="254">
        <f>+E56+E92+E110</f>
        <v>0</v>
      </c>
      <c r="F112" s="254">
        <f>SUM(D112:E112)</f>
        <v>448807</v>
      </c>
    </row>
    <row r="113" spans="1:6" s="11" customFormat="1" ht="116.45" customHeight="1">
      <c r="F113" s="236"/>
    </row>
    <row r="114" spans="1:6" s="63" customFormat="1" ht="30" customHeight="1" thickBot="1">
      <c r="A114" s="11"/>
      <c r="B114" s="11"/>
      <c r="C114" s="11"/>
      <c r="D114" s="11"/>
      <c r="E114" s="11"/>
      <c r="F114" s="11"/>
    </row>
    <row r="115" spans="1:6" s="63" customFormat="1" ht="111.75" customHeight="1" thickBot="1">
      <c r="A115" s="950" t="s">
        <v>595</v>
      </c>
      <c r="B115" s="951"/>
      <c r="C115" s="221" t="s">
        <v>259</v>
      </c>
      <c r="D115" s="221" t="s">
        <v>584</v>
      </c>
      <c r="E115" s="221" t="s">
        <v>585</v>
      </c>
      <c r="F115" s="221" t="s">
        <v>586</v>
      </c>
    </row>
    <row r="116" spans="1:6" s="63" customFormat="1" ht="30" customHeight="1">
      <c r="A116" s="223" t="s">
        <v>596</v>
      </c>
      <c r="B116" s="250"/>
      <c r="C116" s="251"/>
      <c r="D116" s="439">
        <v>0</v>
      </c>
      <c r="E116" s="439">
        <v>0</v>
      </c>
      <c r="F116" s="224">
        <v>0</v>
      </c>
    </row>
    <row r="117" spans="1:6" s="63" customFormat="1" ht="30" customHeight="1">
      <c r="A117" s="721" t="s">
        <v>597</v>
      </c>
      <c r="B117" s="574"/>
      <c r="C117" s="733"/>
      <c r="D117" s="1039">
        <f>'EXHIBIT C'!H10</f>
        <v>343845</v>
      </c>
      <c r="E117" s="724">
        <v>0</v>
      </c>
      <c r="F117" s="725">
        <f t="shared" ref="F117:F127" si="3">+D117+E117</f>
        <v>343845</v>
      </c>
    </row>
    <row r="118" spans="1:6" s="63" customFormat="1" ht="30" customHeight="1">
      <c r="A118" s="721" t="s">
        <v>598</v>
      </c>
      <c r="B118" s="574"/>
      <c r="C118" s="733"/>
      <c r="D118" s="1039">
        <f>'EXHIBIT C'!F19</f>
        <v>0</v>
      </c>
      <c r="E118" s="724">
        <v>0</v>
      </c>
      <c r="F118" s="725">
        <f t="shared" si="3"/>
        <v>0</v>
      </c>
    </row>
    <row r="119" spans="1:6" s="63" customFormat="1" ht="50.25" customHeight="1">
      <c r="A119" s="721" t="s">
        <v>599</v>
      </c>
      <c r="B119" s="574"/>
      <c r="C119" s="733"/>
      <c r="D119" s="724">
        <v>0</v>
      </c>
      <c r="E119" s="724">
        <v>0</v>
      </c>
      <c r="F119" s="725">
        <f t="shared" si="3"/>
        <v>0</v>
      </c>
    </row>
    <row r="120" spans="1:6" s="63" customFormat="1" ht="30" customHeight="1">
      <c r="A120" s="721" t="s">
        <v>600</v>
      </c>
      <c r="B120" s="574"/>
      <c r="C120" s="733"/>
      <c r="D120" s="724">
        <v>0</v>
      </c>
      <c r="E120" s="724">
        <v>0</v>
      </c>
      <c r="F120" s="725">
        <f t="shared" si="3"/>
        <v>0</v>
      </c>
    </row>
    <row r="121" spans="1:6" s="63" customFormat="1" ht="30" customHeight="1">
      <c r="A121" s="954" t="s">
        <v>672</v>
      </c>
      <c r="B121" s="574"/>
      <c r="C121" s="733"/>
      <c r="D121" s="724">
        <v>0</v>
      </c>
      <c r="E121" s="724">
        <v>0</v>
      </c>
      <c r="F121" s="725">
        <f t="shared" si="3"/>
        <v>0</v>
      </c>
    </row>
    <row r="122" spans="1:6" s="63" customFormat="1" ht="30" customHeight="1">
      <c r="A122" s="721" t="s">
        <v>601</v>
      </c>
      <c r="B122" s="574"/>
      <c r="C122" s="733"/>
      <c r="D122" s="724">
        <v>104962</v>
      </c>
      <c r="E122" s="724">
        <v>0</v>
      </c>
      <c r="F122" s="725">
        <f t="shared" si="3"/>
        <v>104962</v>
      </c>
    </row>
    <row r="123" spans="1:6" s="63" customFormat="1" ht="30" customHeight="1">
      <c r="A123" s="721" t="s">
        <v>602</v>
      </c>
      <c r="B123" s="574"/>
      <c r="C123" s="733"/>
      <c r="D123" s="724">
        <v>0</v>
      </c>
      <c r="E123" s="724">
        <v>0</v>
      </c>
      <c r="F123" s="725">
        <f t="shared" si="3"/>
        <v>0</v>
      </c>
    </row>
    <row r="124" spans="1:6" s="63" customFormat="1" ht="30" customHeight="1">
      <c r="A124" s="721" t="s">
        <v>603</v>
      </c>
      <c r="B124" s="574"/>
      <c r="C124" s="733"/>
      <c r="D124" s="724">
        <v>0</v>
      </c>
      <c r="E124" s="724">
        <v>0</v>
      </c>
      <c r="F124" s="725">
        <f t="shared" si="3"/>
        <v>0</v>
      </c>
    </row>
    <row r="125" spans="1:6" s="63" customFormat="1" ht="30" customHeight="1">
      <c r="A125" s="721" t="s">
        <v>604</v>
      </c>
      <c r="B125" s="574"/>
      <c r="C125" s="733"/>
      <c r="D125" s="724">
        <v>0</v>
      </c>
      <c r="E125" s="724">
        <v>0</v>
      </c>
      <c r="F125" s="725">
        <f t="shared" si="3"/>
        <v>0</v>
      </c>
    </row>
    <row r="126" spans="1:6" ht="24.75" customHeight="1">
      <c r="A126" s="721" t="s">
        <v>605</v>
      </c>
      <c r="B126" s="574"/>
      <c r="C126" s="733"/>
      <c r="D126" s="724">
        <v>0</v>
      </c>
      <c r="E126" s="724">
        <v>0</v>
      </c>
      <c r="F126" s="725">
        <f t="shared" si="3"/>
        <v>0</v>
      </c>
    </row>
    <row r="127" spans="1:6" ht="22.5" customHeight="1" thickBot="1">
      <c r="A127" s="726" t="s">
        <v>606</v>
      </c>
      <c r="B127" s="734"/>
      <c r="C127" s="735"/>
      <c r="D127" s="729">
        <v>0</v>
      </c>
      <c r="E127" s="729">
        <v>0</v>
      </c>
      <c r="F127" s="730">
        <f t="shared" si="3"/>
        <v>0</v>
      </c>
    </row>
    <row r="128" spans="1:6" ht="110.1" customHeight="1" thickBot="1">
      <c r="A128" s="835" t="s">
        <v>607</v>
      </c>
      <c r="B128" s="836"/>
      <c r="C128" s="246"/>
      <c r="D128" s="247">
        <f>SUM(D116:D127)</f>
        <v>448807</v>
      </c>
      <c r="E128" s="248">
        <f>SUM(E116:E127)</f>
        <v>0</v>
      </c>
      <c r="F128" s="249">
        <f>SUM(F116:F127)</f>
        <v>448807</v>
      </c>
    </row>
    <row r="129" spans="1:6" ht="14.1" customHeight="1">
      <c r="A129" s="237"/>
      <c r="B129" s="237"/>
      <c r="C129" s="238"/>
      <c r="D129" s="239"/>
      <c r="E129" s="239"/>
      <c r="F129" s="239"/>
    </row>
    <row r="130" spans="1:6" ht="83.25" customHeight="1">
      <c r="A130" s="898" t="s">
        <v>748</v>
      </c>
      <c r="B130" s="898"/>
      <c r="C130" s="899"/>
      <c r="D130" s="240">
        <f>D128-D112</f>
        <v>0</v>
      </c>
      <c r="E130" s="240">
        <f t="shared" ref="E130:F130" si="4">E128-E112</f>
        <v>0</v>
      </c>
      <c r="F130" s="240">
        <f t="shared" si="4"/>
        <v>0</v>
      </c>
    </row>
    <row r="131" spans="1:6" ht="30" customHeight="1">
      <c r="A131" s="237"/>
      <c r="B131" s="237"/>
      <c r="C131" s="238"/>
      <c r="D131" s="239"/>
      <c r="E131" s="239"/>
      <c r="F131" s="239"/>
    </row>
    <row r="132" spans="1:6" ht="30" customHeight="1" thickBot="1">
      <c r="A132" s="443" t="s">
        <v>749</v>
      </c>
      <c r="B132" s="11"/>
      <c r="C132" s="11"/>
      <c r="D132" s="241"/>
      <c r="E132" s="241"/>
      <c r="F132" s="242"/>
    </row>
    <row r="133" spans="1:6" ht="238.5" customHeight="1" thickBot="1">
      <c r="A133" s="1042"/>
      <c r="B133" s="1043"/>
      <c r="C133" s="1043"/>
      <c r="D133" s="1043"/>
      <c r="E133" s="1043"/>
      <c r="F133" s="1044"/>
    </row>
    <row r="134" spans="1:6" ht="30" customHeight="1">
      <c r="A134" s="440"/>
      <c r="B134" s="440"/>
      <c r="C134" s="440"/>
      <c r="D134" s="440"/>
      <c r="E134" s="440"/>
      <c r="F134" s="440"/>
    </row>
    <row r="135" spans="1:6" ht="30" customHeight="1" thickBot="1">
      <c r="A135" s="443" t="s">
        <v>608</v>
      </c>
      <c r="B135" s="441"/>
      <c r="C135" s="441"/>
      <c r="D135" s="241"/>
      <c r="E135" s="241"/>
      <c r="F135" s="242"/>
    </row>
    <row r="136" spans="1:6" ht="207" customHeight="1" thickBot="1">
      <c r="A136" s="1042"/>
      <c r="B136" s="1043"/>
      <c r="C136" s="1043"/>
      <c r="D136" s="1043"/>
      <c r="E136" s="1043"/>
      <c r="F136" s="1044"/>
    </row>
    <row r="137" spans="1:6" ht="25.35" customHeight="1">
      <c r="F137" s="244"/>
    </row>
    <row r="138" spans="1:6" ht="25.35" customHeight="1">
      <c r="F138" s="244"/>
    </row>
    <row r="139" spans="1:6" ht="25.35" customHeight="1">
      <c r="F139" s="244"/>
    </row>
    <row r="140" spans="1:6" ht="25.35" customHeight="1">
      <c r="F140" s="244"/>
    </row>
    <row r="141" spans="1:6" ht="25.35" customHeight="1">
      <c r="F141" s="244"/>
    </row>
    <row r="142" spans="1:6" ht="25.35" customHeight="1">
      <c r="E142" s="245"/>
      <c r="F142" s="244"/>
    </row>
    <row r="143" spans="1:6" ht="25.35" customHeight="1">
      <c r="E143" s="245"/>
      <c r="F143" s="244"/>
    </row>
    <row r="144" spans="1:6" ht="25.35" customHeight="1">
      <c r="E144" s="245"/>
      <c r="F144" s="244"/>
    </row>
    <row r="145" spans="6:6" ht="25.35" customHeight="1">
      <c r="F145" s="244"/>
    </row>
    <row r="146" spans="6:6" ht="25.35" customHeight="1">
      <c r="F146" s="244"/>
    </row>
    <row r="147" spans="6:6" ht="25.35" customHeight="1">
      <c r="F147" s="244"/>
    </row>
    <row r="148" spans="6:6" ht="25.35" customHeight="1">
      <c r="F148" s="244"/>
    </row>
    <row r="149" spans="6:6" ht="25.35" customHeight="1">
      <c r="F149" s="244"/>
    </row>
    <row r="150" spans="6:6" ht="25.35" customHeight="1">
      <c r="F150" s="244"/>
    </row>
    <row r="151" spans="6:6" ht="25.35" customHeight="1">
      <c r="F151" s="244"/>
    </row>
    <row r="152" spans="6:6" ht="25.35" customHeight="1">
      <c r="F152" s="244"/>
    </row>
    <row r="153" spans="6:6" ht="25.35" customHeight="1">
      <c r="F153" s="244"/>
    </row>
    <row r="154" spans="6:6" ht="25.35" customHeight="1">
      <c r="F154" s="244"/>
    </row>
    <row r="155" spans="6:6" ht="25.35" customHeight="1">
      <c r="F155" s="244"/>
    </row>
    <row r="156" spans="6:6" ht="25.35" customHeight="1">
      <c r="F156" s="244"/>
    </row>
    <row r="157" spans="6:6" ht="25.35" customHeight="1">
      <c r="F157" s="244"/>
    </row>
    <row r="158" spans="6:6" ht="25.35" customHeight="1">
      <c r="F158" s="244"/>
    </row>
    <row r="159" spans="6:6" ht="25.35" customHeight="1">
      <c r="F159" s="244"/>
    </row>
    <row r="160" spans="6:6" ht="25.35" customHeight="1">
      <c r="F160" s="244"/>
    </row>
    <row r="161" spans="6:6" ht="25.35" customHeight="1">
      <c r="F161" s="244"/>
    </row>
    <row r="162" spans="6:6" ht="25.35" customHeight="1">
      <c r="F162" s="244"/>
    </row>
    <row r="163" spans="6:6" ht="25.35" customHeight="1">
      <c r="F163" s="244"/>
    </row>
    <row r="164" spans="6:6" ht="25.35" customHeight="1">
      <c r="F164" s="244"/>
    </row>
    <row r="165" spans="6:6" ht="25.35" customHeight="1">
      <c r="F165" s="244"/>
    </row>
    <row r="166" spans="6:6" ht="25.35" customHeight="1">
      <c r="F166" s="244"/>
    </row>
    <row r="167" spans="6:6" ht="25.35" customHeight="1">
      <c r="F167" s="244"/>
    </row>
    <row r="168" spans="6:6" ht="25.35" customHeight="1">
      <c r="F168" s="244"/>
    </row>
    <row r="169" spans="6:6" ht="25.35" customHeight="1">
      <c r="F169" s="244"/>
    </row>
    <row r="170" spans="6:6" ht="25.35" customHeight="1">
      <c r="F170" s="244"/>
    </row>
    <row r="171" spans="6:6" ht="25.35" customHeight="1">
      <c r="F171" s="244"/>
    </row>
    <row r="172" spans="6:6" ht="25.35" customHeight="1">
      <c r="F172" s="244"/>
    </row>
    <row r="173" spans="6:6" ht="25.35" customHeight="1">
      <c r="F173" s="244"/>
    </row>
    <row r="174" spans="6:6" ht="25.35" customHeight="1">
      <c r="F174" s="244"/>
    </row>
    <row r="175" spans="6:6" ht="25.35" customHeight="1">
      <c r="F175" s="244"/>
    </row>
    <row r="176" spans="6:6" ht="25.35" customHeight="1">
      <c r="F176" s="244"/>
    </row>
    <row r="177" spans="6:6" ht="25.35" customHeight="1">
      <c r="F177" s="244"/>
    </row>
    <row r="178" spans="6:6" ht="25.35" customHeight="1">
      <c r="F178" s="244"/>
    </row>
    <row r="179" spans="6:6" ht="25.35" customHeight="1">
      <c r="F179" s="244"/>
    </row>
    <row r="180" spans="6:6" ht="25.35" customHeight="1">
      <c r="F180" s="244"/>
    </row>
    <row r="181" spans="6:6" ht="25.35" customHeight="1">
      <c r="F181" s="244"/>
    </row>
    <row r="182" spans="6:6" ht="25.35" customHeight="1">
      <c r="F182" s="244"/>
    </row>
    <row r="183" spans="6:6" ht="25.35" customHeight="1">
      <c r="F183" s="244"/>
    </row>
    <row r="184" spans="6:6" ht="25.35" customHeight="1">
      <c r="F184" s="244"/>
    </row>
    <row r="185" spans="6:6" ht="25.35" customHeight="1">
      <c r="F185" s="244"/>
    </row>
    <row r="186" spans="6:6" ht="25.35" customHeight="1">
      <c r="F186" s="244"/>
    </row>
    <row r="187" spans="6:6" ht="25.35" customHeight="1">
      <c r="F187" s="244"/>
    </row>
    <row r="188" spans="6:6" ht="25.35" customHeight="1">
      <c r="F188" s="244"/>
    </row>
    <row r="189" spans="6:6" ht="25.35" customHeight="1">
      <c r="F189" s="244"/>
    </row>
    <row r="190" spans="6:6" ht="25.35" customHeight="1">
      <c r="F190" s="244"/>
    </row>
    <row r="191" spans="6:6" ht="25.35" customHeight="1">
      <c r="F191" s="244"/>
    </row>
    <row r="192" spans="6:6" ht="25.35" customHeight="1">
      <c r="F192" s="244"/>
    </row>
    <row r="193" spans="6:6" ht="25.35" customHeight="1">
      <c r="F193" s="244"/>
    </row>
    <row r="194" spans="6:6" ht="25.35" customHeight="1">
      <c r="F194" s="244"/>
    </row>
    <row r="195" spans="6:6" ht="25.35" customHeight="1">
      <c r="F195" s="244"/>
    </row>
    <row r="196" spans="6:6" ht="25.35" customHeight="1">
      <c r="F196" s="244"/>
    </row>
    <row r="197" spans="6:6" ht="25.35" customHeight="1">
      <c r="F197" s="244"/>
    </row>
    <row r="198" spans="6:6" ht="25.35" customHeight="1">
      <c r="F198" s="244"/>
    </row>
    <row r="199" spans="6:6" ht="25.35" customHeight="1">
      <c r="F199" s="244"/>
    </row>
    <row r="200" spans="6:6" ht="25.35" customHeight="1">
      <c r="F200" s="244"/>
    </row>
    <row r="201" spans="6:6" ht="25.35" customHeight="1">
      <c r="F201" s="244"/>
    </row>
    <row r="202" spans="6:6" ht="25.35" customHeight="1">
      <c r="F202" s="244"/>
    </row>
    <row r="203" spans="6:6" ht="25.35" customHeight="1">
      <c r="F203" s="244"/>
    </row>
    <row r="204" spans="6:6" ht="25.35" customHeight="1">
      <c r="F204" s="244"/>
    </row>
    <row r="205" spans="6:6" ht="25.35" customHeight="1">
      <c r="F205" s="244"/>
    </row>
    <row r="206" spans="6:6" ht="25.35" customHeight="1">
      <c r="F206" s="244"/>
    </row>
    <row r="207" spans="6:6" ht="25.35" customHeight="1">
      <c r="F207" s="244"/>
    </row>
    <row r="208" spans="6:6" ht="25.35" customHeight="1">
      <c r="F208" s="244"/>
    </row>
    <row r="209" spans="6:6" ht="25.35" customHeight="1">
      <c r="F209" s="244"/>
    </row>
    <row r="210" spans="6:6" ht="25.35" customHeight="1">
      <c r="F210" s="244"/>
    </row>
    <row r="211" spans="6:6" ht="25.35" customHeight="1">
      <c r="F211" s="244"/>
    </row>
    <row r="212" spans="6:6" ht="25.35" customHeight="1">
      <c r="F212" s="244"/>
    </row>
    <row r="213" spans="6:6" ht="25.35" customHeight="1">
      <c r="F213" s="244"/>
    </row>
    <row r="214" spans="6:6" ht="25.35" customHeight="1">
      <c r="F214" s="244"/>
    </row>
    <row r="215" spans="6:6" ht="25.35" customHeight="1">
      <c r="F215" s="244"/>
    </row>
    <row r="216" spans="6:6" ht="25.35" customHeight="1">
      <c r="F216" s="244"/>
    </row>
    <row r="217" spans="6:6" ht="25.35" customHeight="1">
      <c r="F217" s="244"/>
    </row>
    <row r="218" spans="6:6" ht="25.35" customHeight="1">
      <c r="F218" s="244"/>
    </row>
    <row r="219" spans="6:6" ht="25.35" customHeight="1">
      <c r="F219" s="244"/>
    </row>
    <row r="220" spans="6:6" ht="25.35" customHeight="1">
      <c r="F220" s="244"/>
    </row>
    <row r="221" spans="6:6" ht="25.35" customHeight="1">
      <c r="F221" s="244"/>
    </row>
    <row r="222" spans="6:6" ht="25.35" customHeight="1">
      <c r="F222" s="244"/>
    </row>
    <row r="223" spans="6:6" ht="25.35" customHeight="1">
      <c r="F223" s="244"/>
    </row>
    <row r="224" spans="6:6" ht="25.35" customHeight="1">
      <c r="F224" s="244"/>
    </row>
    <row r="225" spans="6:6" ht="25.35" customHeight="1">
      <c r="F225" s="244"/>
    </row>
    <row r="226" spans="6:6" ht="25.35" customHeight="1">
      <c r="F226" s="244"/>
    </row>
    <row r="227" spans="6:6" ht="25.35" customHeight="1">
      <c r="F227" s="244"/>
    </row>
    <row r="228" spans="6:6" ht="25.35" customHeight="1">
      <c r="F228" s="244"/>
    </row>
    <row r="229" spans="6:6" ht="25.35" customHeight="1">
      <c r="F229" s="244"/>
    </row>
    <row r="230" spans="6:6" ht="25.35" customHeight="1">
      <c r="F230" s="244"/>
    </row>
    <row r="231" spans="6:6" ht="25.35" customHeight="1">
      <c r="F231" s="244"/>
    </row>
    <row r="232" spans="6:6" ht="25.35" customHeight="1">
      <c r="F232" s="244"/>
    </row>
    <row r="233" spans="6:6" ht="25.35" customHeight="1">
      <c r="F233" s="244"/>
    </row>
    <row r="234" spans="6:6" ht="25.35" customHeight="1">
      <c r="F234" s="244"/>
    </row>
    <row r="235" spans="6:6" ht="25.35" customHeight="1">
      <c r="F235" s="244"/>
    </row>
    <row r="236" spans="6:6" ht="25.35" customHeight="1">
      <c r="F236" s="244"/>
    </row>
    <row r="237" spans="6:6" ht="25.35" customHeight="1">
      <c r="F237" s="244"/>
    </row>
    <row r="238" spans="6:6" ht="25.35" customHeight="1">
      <c r="F238" s="244"/>
    </row>
    <row r="239" spans="6:6" ht="25.35" customHeight="1">
      <c r="F239" s="244"/>
    </row>
    <row r="240" spans="6:6" ht="25.35" customHeight="1">
      <c r="F240" s="244"/>
    </row>
    <row r="241" spans="6:6" ht="25.35" customHeight="1">
      <c r="F241" s="244"/>
    </row>
    <row r="242" spans="6:6" ht="25.35" customHeight="1">
      <c r="F242" s="244"/>
    </row>
    <row r="243" spans="6:6" ht="25.35" customHeight="1">
      <c r="F243" s="244"/>
    </row>
    <row r="244" spans="6:6" ht="25.35" customHeight="1">
      <c r="F244" s="244"/>
    </row>
    <row r="245" spans="6:6" ht="25.35" customHeight="1">
      <c r="F245" s="244"/>
    </row>
    <row r="246" spans="6:6" ht="25.35" customHeight="1">
      <c r="F246" s="244"/>
    </row>
    <row r="247" spans="6:6" ht="25.35" customHeight="1">
      <c r="F247" s="244"/>
    </row>
    <row r="248" spans="6:6" ht="25.35" customHeight="1">
      <c r="F248" s="244"/>
    </row>
    <row r="249" spans="6:6" ht="25.35" customHeight="1">
      <c r="F249" s="244"/>
    </row>
    <row r="250" spans="6:6" ht="25.35" customHeight="1">
      <c r="F250" s="244"/>
    </row>
    <row r="251" spans="6:6" ht="25.35" customHeight="1">
      <c r="F251" s="244"/>
    </row>
    <row r="252" spans="6:6" ht="25.35" customHeight="1">
      <c r="F252" s="244"/>
    </row>
    <row r="253" spans="6:6" ht="25.35" customHeight="1">
      <c r="F253" s="244"/>
    </row>
    <row r="254" spans="6:6" ht="25.35" customHeight="1">
      <c r="F254" s="244"/>
    </row>
    <row r="255" spans="6:6" ht="25.35" customHeight="1">
      <c r="F255" s="244"/>
    </row>
    <row r="256" spans="6:6" ht="25.35" customHeight="1">
      <c r="F256" s="244"/>
    </row>
    <row r="257" spans="6:6" ht="25.35" customHeight="1">
      <c r="F257" s="244"/>
    </row>
    <row r="258" spans="6:6" ht="25.35" customHeight="1">
      <c r="F258" s="244"/>
    </row>
    <row r="259" spans="6:6" ht="25.35" customHeight="1">
      <c r="F259" s="244"/>
    </row>
    <row r="260" spans="6:6" ht="25.35" customHeight="1">
      <c r="F260" s="244"/>
    </row>
    <row r="261" spans="6:6" ht="25.35" customHeight="1">
      <c r="F261" s="244"/>
    </row>
    <row r="262" spans="6:6" ht="25.35" customHeight="1">
      <c r="F262" s="244"/>
    </row>
    <row r="263" spans="6:6" ht="25.35" customHeight="1">
      <c r="F263" s="244"/>
    </row>
    <row r="264" spans="6:6" ht="25.35" customHeight="1">
      <c r="F264" s="244"/>
    </row>
    <row r="265" spans="6:6" ht="25.35" customHeight="1">
      <c r="F265" s="244"/>
    </row>
    <row r="266" spans="6:6" ht="25.35" customHeight="1">
      <c r="F266" s="244"/>
    </row>
    <row r="267" spans="6:6" ht="25.35" customHeight="1">
      <c r="F267" s="244"/>
    </row>
    <row r="268" spans="6:6" ht="25.35" customHeight="1">
      <c r="F268" s="244"/>
    </row>
    <row r="269" spans="6:6" ht="25.35" customHeight="1">
      <c r="F269" s="244"/>
    </row>
    <row r="270" spans="6:6" ht="25.35" customHeight="1">
      <c r="F270" s="244"/>
    </row>
    <row r="271" spans="6:6" ht="25.35" customHeight="1">
      <c r="F271" s="244"/>
    </row>
    <row r="272" spans="6:6" ht="25.35" customHeight="1">
      <c r="F272" s="244"/>
    </row>
    <row r="273" spans="6:6" ht="25.35" customHeight="1">
      <c r="F273" s="244"/>
    </row>
    <row r="274" spans="6:6" ht="25.35" customHeight="1">
      <c r="F274" s="244"/>
    </row>
    <row r="275" spans="6:6" ht="25.35" customHeight="1">
      <c r="F275" s="244"/>
    </row>
    <row r="276" spans="6:6" ht="25.35" customHeight="1">
      <c r="F276" s="244"/>
    </row>
    <row r="277" spans="6:6" ht="25.35" customHeight="1">
      <c r="F277" s="244"/>
    </row>
    <row r="278" spans="6:6" ht="25.35" customHeight="1">
      <c r="F278" s="244"/>
    </row>
    <row r="279" spans="6:6" ht="25.35" customHeight="1">
      <c r="F279" s="244"/>
    </row>
    <row r="280" spans="6:6" ht="25.35" customHeight="1">
      <c r="F280" s="244"/>
    </row>
    <row r="281" spans="6:6" ht="25.35" customHeight="1">
      <c r="F281" s="244"/>
    </row>
    <row r="282" spans="6:6" ht="25.35" customHeight="1">
      <c r="F282" s="244"/>
    </row>
    <row r="283" spans="6:6" ht="25.35" customHeight="1">
      <c r="F283" s="244"/>
    </row>
    <row r="284" spans="6:6" ht="25.35" customHeight="1">
      <c r="F284" s="244"/>
    </row>
    <row r="285" spans="6:6" ht="25.35" customHeight="1">
      <c r="F285" s="244"/>
    </row>
    <row r="286" spans="6:6" ht="25.35" customHeight="1">
      <c r="F286" s="244"/>
    </row>
    <row r="287" spans="6:6" ht="25.35" customHeight="1">
      <c r="F287" s="244"/>
    </row>
    <row r="288" spans="6:6" ht="25.35" customHeight="1">
      <c r="F288" s="244"/>
    </row>
    <row r="289" spans="6:6" ht="25.35" customHeight="1">
      <c r="F289" s="244"/>
    </row>
    <row r="290" spans="6:6" ht="25.35" customHeight="1">
      <c r="F290" s="244"/>
    </row>
    <row r="291" spans="6:6" ht="25.35" customHeight="1">
      <c r="F291" s="244"/>
    </row>
    <row r="292" spans="6:6" ht="25.35" customHeight="1">
      <c r="F292" s="244"/>
    </row>
    <row r="293" spans="6:6" ht="25.35" customHeight="1">
      <c r="F293" s="244"/>
    </row>
    <row r="294" spans="6:6" ht="25.35" customHeight="1">
      <c r="F294" s="244"/>
    </row>
    <row r="295" spans="6:6" ht="25.35" customHeight="1">
      <c r="F295" s="244"/>
    </row>
    <row r="296" spans="6:6" ht="25.35" customHeight="1">
      <c r="F296" s="244"/>
    </row>
    <row r="297" spans="6:6" ht="25.35" customHeight="1">
      <c r="F297" s="244"/>
    </row>
    <row r="298" spans="6:6" ht="25.35" customHeight="1">
      <c r="F298" s="244"/>
    </row>
    <row r="299" spans="6:6" ht="25.35" customHeight="1">
      <c r="F299" s="244"/>
    </row>
    <row r="300" spans="6:6" ht="25.35" customHeight="1">
      <c r="F300" s="244"/>
    </row>
    <row r="301" spans="6:6" ht="25.35" customHeight="1">
      <c r="F301" s="244"/>
    </row>
    <row r="302" spans="6:6" ht="25.35" customHeight="1">
      <c r="F302" s="244"/>
    </row>
    <row r="303" spans="6:6" ht="25.35" customHeight="1">
      <c r="F303" s="244"/>
    </row>
    <row r="304" spans="6:6" ht="25.35" customHeight="1">
      <c r="F304" s="244"/>
    </row>
    <row r="305" spans="6:6" ht="25.35" customHeight="1">
      <c r="F305" s="244"/>
    </row>
    <row r="306" spans="6:6" ht="25.35" customHeight="1">
      <c r="F306" s="244"/>
    </row>
    <row r="307" spans="6:6" ht="25.35" customHeight="1">
      <c r="F307" s="244"/>
    </row>
    <row r="308" spans="6:6" ht="25.35" customHeight="1">
      <c r="F308" s="244"/>
    </row>
    <row r="309" spans="6:6" ht="25.35" customHeight="1">
      <c r="F309" s="244"/>
    </row>
    <row r="310" spans="6:6" ht="25.35" customHeight="1">
      <c r="F310" s="244"/>
    </row>
    <row r="311" spans="6:6" ht="25.35" customHeight="1">
      <c r="F311" s="244"/>
    </row>
    <row r="312" spans="6:6" ht="25.35" customHeight="1">
      <c r="F312" s="244"/>
    </row>
    <row r="313" spans="6:6" ht="25.35" customHeight="1">
      <c r="F313" s="244"/>
    </row>
    <row r="314" spans="6:6" ht="25.35" customHeight="1">
      <c r="F314" s="244"/>
    </row>
    <row r="315" spans="6:6" ht="25.35" customHeight="1">
      <c r="F315" s="244"/>
    </row>
    <row r="316" spans="6:6" ht="25.35" customHeight="1">
      <c r="F316" s="244"/>
    </row>
    <row r="317" spans="6:6" ht="25.35" customHeight="1">
      <c r="F317" s="244"/>
    </row>
    <row r="318" spans="6:6" ht="25.35" customHeight="1">
      <c r="F318" s="244"/>
    </row>
    <row r="319" spans="6:6" ht="25.35" customHeight="1">
      <c r="F319" s="244"/>
    </row>
    <row r="320" spans="6:6" ht="25.35" customHeight="1">
      <c r="F320" s="244"/>
    </row>
    <row r="321" spans="6:6" ht="25.35" customHeight="1">
      <c r="F321" s="244"/>
    </row>
    <row r="322" spans="6:6" ht="25.35" customHeight="1">
      <c r="F322" s="244"/>
    </row>
    <row r="323" spans="6:6" ht="25.35" customHeight="1">
      <c r="F323" s="244"/>
    </row>
    <row r="324" spans="6:6" ht="25.35" customHeight="1">
      <c r="F324" s="244"/>
    </row>
    <row r="325" spans="6:6" ht="25.35" customHeight="1">
      <c r="F325" s="244"/>
    </row>
    <row r="326" spans="6:6" ht="25.35" customHeight="1">
      <c r="F326" s="244"/>
    </row>
    <row r="327" spans="6:6" ht="25.35" customHeight="1">
      <c r="F327" s="244"/>
    </row>
    <row r="328" spans="6:6" ht="25.35" customHeight="1">
      <c r="F328" s="244"/>
    </row>
    <row r="329" spans="6:6" ht="25.35" customHeight="1">
      <c r="F329" s="244"/>
    </row>
    <row r="330" spans="6:6" ht="25.35" customHeight="1">
      <c r="F330" s="244"/>
    </row>
    <row r="331" spans="6:6" ht="25.35" customHeight="1">
      <c r="F331" s="244"/>
    </row>
    <row r="332" spans="6:6" ht="25.35" customHeight="1">
      <c r="F332" s="244"/>
    </row>
    <row r="333" spans="6:6" ht="25.35" customHeight="1">
      <c r="F333" s="244"/>
    </row>
    <row r="334" spans="6:6" ht="25.35" customHeight="1">
      <c r="F334" s="244"/>
    </row>
    <row r="335" spans="6:6" ht="25.35" customHeight="1">
      <c r="F335" s="244"/>
    </row>
    <row r="336" spans="6:6" ht="25.35" customHeight="1">
      <c r="F336" s="244"/>
    </row>
    <row r="337" spans="6:6" ht="25.35" customHeight="1">
      <c r="F337" s="244"/>
    </row>
    <row r="338" spans="6:6" ht="25.35" customHeight="1">
      <c r="F338" s="244"/>
    </row>
    <row r="339" spans="6:6" ht="25.35" customHeight="1">
      <c r="F339" s="244"/>
    </row>
    <row r="340" spans="6:6" ht="25.35" customHeight="1">
      <c r="F340" s="244"/>
    </row>
    <row r="341" spans="6:6" ht="25.35" customHeight="1">
      <c r="F341" s="244"/>
    </row>
    <row r="342" spans="6:6" ht="25.35" customHeight="1">
      <c r="F342" s="244"/>
    </row>
    <row r="343" spans="6:6" ht="25.35" customHeight="1">
      <c r="F343" s="244"/>
    </row>
    <row r="344" spans="6:6" ht="25.35" customHeight="1">
      <c r="F344" s="244"/>
    </row>
    <row r="345" spans="6:6" ht="25.35" customHeight="1">
      <c r="F345" s="244"/>
    </row>
    <row r="346" spans="6:6" ht="25.35" customHeight="1">
      <c r="F346" s="244"/>
    </row>
    <row r="347" spans="6:6" ht="25.35" customHeight="1">
      <c r="F347" s="244"/>
    </row>
    <row r="348" spans="6:6" ht="25.35" customHeight="1">
      <c r="F348" s="244"/>
    </row>
    <row r="349" spans="6:6" ht="25.35" customHeight="1">
      <c r="F349" s="244"/>
    </row>
    <row r="350" spans="6:6" ht="25.35" customHeight="1">
      <c r="F350" s="244"/>
    </row>
    <row r="351" spans="6:6" ht="25.35" customHeight="1">
      <c r="F351" s="244"/>
    </row>
    <row r="352" spans="6:6" ht="25.35" customHeight="1">
      <c r="F352" s="244"/>
    </row>
    <row r="353" spans="6:6" ht="25.35" customHeight="1">
      <c r="F353" s="244"/>
    </row>
    <row r="354" spans="6:6" ht="25.35" customHeight="1">
      <c r="F354" s="244"/>
    </row>
    <row r="355" spans="6:6" ht="25.35" customHeight="1">
      <c r="F355" s="244"/>
    </row>
    <row r="356" spans="6:6" ht="25.35" customHeight="1">
      <c r="F356" s="244"/>
    </row>
    <row r="357" spans="6:6" ht="25.35" customHeight="1">
      <c r="F357" s="244"/>
    </row>
    <row r="358" spans="6:6" ht="25.35" customHeight="1">
      <c r="F358" s="244"/>
    </row>
    <row r="359" spans="6:6" ht="25.35" customHeight="1">
      <c r="F359" s="244"/>
    </row>
    <row r="360" spans="6:6" ht="25.35" customHeight="1">
      <c r="F360" s="244"/>
    </row>
    <row r="361" spans="6:6" ht="25.35" customHeight="1">
      <c r="F361" s="244"/>
    </row>
    <row r="362" spans="6:6" ht="25.35" customHeight="1">
      <c r="F362" s="244"/>
    </row>
    <row r="363" spans="6:6" ht="25.35" customHeight="1">
      <c r="F363" s="244"/>
    </row>
    <row r="364" spans="6:6" ht="25.35" customHeight="1">
      <c r="F364" s="244"/>
    </row>
    <row r="365" spans="6:6" ht="25.35" customHeight="1">
      <c r="F365" s="244"/>
    </row>
    <row r="366" spans="6:6" ht="25.35" customHeight="1">
      <c r="F366" s="244"/>
    </row>
    <row r="367" spans="6:6" ht="25.35" customHeight="1">
      <c r="F367" s="244"/>
    </row>
    <row r="368" spans="6:6" ht="25.35" customHeight="1">
      <c r="F368" s="244"/>
    </row>
    <row r="369" spans="6:6" ht="25.35" customHeight="1">
      <c r="F369" s="244"/>
    </row>
    <row r="370" spans="6:6" ht="25.35" customHeight="1">
      <c r="F370" s="244"/>
    </row>
    <row r="371" spans="6:6" ht="25.35" customHeight="1">
      <c r="F371" s="244"/>
    </row>
    <row r="372" spans="6:6" ht="25.35" customHeight="1">
      <c r="F372" s="244"/>
    </row>
    <row r="373" spans="6:6" ht="25.35" customHeight="1">
      <c r="F373" s="244"/>
    </row>
    <row r="374" spans="6:6" ht="25.35" customHeight="1">
      <c r="F374" s="244"/>
    </row>
    <row r="375" spans="6:6" ht="25.35" customHeight="1">
      <c r="F375" s="244"/>
    </row>
    <row r="376" spans="6:6" ht="25.35" customHeight="1">
      <c r="F376" s="244"/>
    </row>
    <row r="377" spans="6:6" ht="25.35" customHeight="1">
      <c r="F377" s="244"/>
    </row>
    <row r="378" spans="6:6" ht="25.35" customHeight="1">
      <c r="F378" s="244"/>
    </row>
    <row r="379" spans="6:6" ht="25.35" customHeight="1">
      <c r="F379" s="244"/>
    </row>
    <row r="380" spans="6:6" ht="25.35" customHeight="1">
      <c r="F380" s="244"/>
    </row>
    <row r="381" spans="6:6" ht="25.35" customHeight="1">
      <c r="F381" s="244"/>
    </row>
    <row r="382" spans="6:6" ht="25.35" customHeight="1">
      <c r="F382" s="244"/>
    </row>
    <row r="383" spans="6:6" ht="25.35" customHeight="1">
      <c r="F383" s="244"/>
    </row>
    <row r="384" spans="6:6" ht="25.35" customHeight="1">
      <c r="F384" s="244"/>
    </row>
    <row r="385" spans="6:6" ht="25.35" customHeight="1">
      <c r="F385" s="244"/>
    </row>
    <row r="386" spans="6:6" ht="25.35" customHeight="1">
      <c r="F386" s="244"/>
    </row>
    <row r="387" spans="6:6" ht="25.35" customHeight="1">
      <c r="F387" s="244"/>
    </row>
    <row r="388" spans="6:6" ht="25.35" customHeight="1">
      <c r="F388" s="244"/>
    </row>
    <row r="389" spans="6:6" ht="25.35" customHeight="1">
      <c r="F389" s="244"/>
    </row>
    <row r="390" spans="6:6" ht="25.35" customHeight="1">
      <c r="F390" s="244"/>
    </row>
    <row r="391" spans="6:6" ht="25.35" customHeight="1">
      <c r="F391" s="244"/>
    </row>
    <row r="392" spans="6:6" ht="25.35" customHeight="1">
      <c r="F392" s="244"/>
    </row>
    <row r="393" spans="6:6" ht="25.35" customHeight="1">
      <c r="F393" s="244"/>
    </row>
    <row r="394" spans="6:6" ht="25.35" customHeight="1">
      <c r="F394" s="244"/>
    </row>
    <row r="395" spans="6:6" ht="25.35" customHeight="1">
      <c r="F395" s="244"/>
    </row>
    <row r="396" spans="6:6" ht="25.35" customHeight="1">
      <c r="F396" s="244"/>
    </row>
    <row r="397" spans="6:6" ht="25.35" customHeight="1">
      <c r="F397" s="244"/>
    </row>
    <row r="398" spans="6:6" ht="25.35" customHeight="1">
      <c r="F398" s="244"/>
    </row>
    <row r="399" spans="6:6" ht="25.35" customHeight="1">
      <c r="F399" s="244"/>
    </row>
    <row r="400" spans="6:6" ht="25.35" customHeight="1">
      <c r="F400" s="244"/>
    </row>
    <row r="401" spans="6:6" ht="25.35" customHeight="1">
      <c r="F401" s="244"/>
    </row>
    <row r="402" spans="6:6" ht="25.35" customHeight="1">
      <c r="F402" s="244"/>
    </row>
    <row r="403" spans="6:6" ht="25.35" customHeight="1">
      <c r="F403" s="244"/>
    </row>
    <row r="404" spans="6:6" ht="25.35" customHeight="1">
      <c r="F404" s="244"/>
    </row>
    <row r="405" spans="6:6" ht="25.35" customHeight="1">
      <c r="F405" s="244"/>
    </row>
    <row r="406" spans="6:6" ht="25.35" customHeight="1">
      <c r="F406" s="244"/>
    </row>
    <row r="407" spans="6:6" ht="25.35" customHeight="1">
      <c r="F407" s="244"/>
    </row>
    <row r="408" spans="6:6" ht="25.35" customHeight="1">
      <c r="F408" s="244"/>
    </row>
    <row r="409" spans="6:6" ht="25.35" customHeight="1">
      <c r="F409" s="244"/>
    </row>
    <row r="410" spans="6:6" ht="25.35" customHeight="1">
      <c r="F410" s="244"/>
    </row>
    <row r="411" spans="6:6" ht="25.35" customHeight="1">
      <c r="F411" s="244"/>
    </row>
    <row r="412" spans="6:6" ht="25.35" customHeight="1">
      <c r="F412" s="244"/>
    </row>
    <row r="413" spans="6:6" ht="25.35" customHeight="1">
      <c r="F413" s="244"/>
    </row>
    <row r="414" spans="6:6" ht="25.35" customHeight="1">
      <c r="F414" s="244"/>
    </row>
    <row r="415" spans="6:6" ht="25.35" customHeight="1">
      <c r="F415" s="244"/>
    </row>
    <row r="416" spans="6:6" ht="25.35" customHeight="1">
      <c r="F416" s="244"/>
    </row>
    <row r="417" spans="6:6" ht="25.35" customHeight="1">
      <c r="F417" s="244"/>
    </row>
    <row r="418" spans="6:6" ht="25.35" customHeight="1">
      <c r="F418" s="244"/>
    </row>
    <row r="419" spans="6:6" ht="25.35" customHeight="1">
      <c r="F419" s="244"/>
    </row>
    <row r="420" spans="6:6" ht="25.35" customHeight="1">
      <c r="F420" s="244"/>
    </row>
    <row r="421" spans="6:6" ht="25.35" customHeight="1">
      <c r="F421" s="244"/>
    </row>
    <row r="422" spans="6:6" ht="25.35" customHeight="1">
      <c r="F422" s="244"/>
    </row>
    <row r="423" spans="6:6" ht="25.35" customHeight="1">
      <c r="F423" s="244"/>
    </row>
    <row r="424" spans="6:6" ht="25.35" customHeight="1">
      <c r="F424" s="244"/>
    </row>
    <row r="425" spans="6:6" ht="25.35" customHeight="1">
      <c r="F425" s="244"/>
    </row>
    <row r="426" spans="6:6" ht="25.35" customHeight="1">
      <c r="F426" s="244"/>
    </row>
    <row r="427" spans="6:6" ht="25.35" customHeight="1">
      <c r="F427" s="244"/>
    </row>
    <row r="428" spans="6:6" ht="25.35" customHeight="1">
      <c r="F428" s="244"/>
    </row>
    <row r="429" spans="6:6" ht="25.35" customHeight="1">
      <c r="F429" s="244"/>
    </row>
    <row r="430" spans="6:6" ht="25.35" customHeight="1">
      <c r="F430" s="244"/>
    </row>
    <row r="431" spans="6:6" ht="25.35" customHeight="1">
      <c r="F431" s="244"/>
    </row>
    <row r="432" spans="6:6" ht="25.35" customHeight="1">
      <c r="F432" s="244"/>
    </row>
    <row r="433" spans="6:6" ht="25.35" customHeight="1">
      <c r="F433" s="244"/>
    </row>
    <row r="434" spans="6:6" ht="25.35" customHeight="1">
      <c r="F434" s="244"/>
    </row>
    <row r="435" spans="6:6" ht="25.35" customHeight="1">
      <c r="F435" s="244"/>
    </row>
    <row r="436" spans="6:6">
      <c r="F436" s="244"/>
    </row>
    <row r="437" spans="6:6">
      <c r="F437" s="244"/>
    </row>
    <row r="438" spans="6:6">
      <c r="F438" s="244"/>
    </row>
    <row r="439" spans="6:6">
      <c r="F439" s="244"/>
    </row>
    <row r="440" spans="6:6">
      <c r="F440" s="244"/>
    </row>
    <row r="441" spans="6:6">
      <c r="F441" s="244"/>
    </row>
    <row r="442" spans="6:6">
      <c r="F442" s="244"/>
    </row>
    <row r="443" spans="6:6">
      <c r="F443" s="244"/>
    </row>
    <row r="444" spans="6:6">
      <c r="F444" s="244"/>
    </row>
    <row r="445" spans="6:6">
      <c r="F445" s="244"/>
    </row>
    <row r="446" spans="6:6">
      <c r="F446" s="244"/>
    </row>
    <row r="447" spans="6:6">
      <c r="F447" s="244"/>
    </row>
    <row r="448" spans="6:6">
      <c r="F448" s="244"/>
    </row>
    <row r="449" spans="6:6">
      <c r="F449" s="244"/>
    </row>
    <row r="450" spans="6:6">
      <c r="F450" s="244"/>
    </row>
    <row r="451" spans="6:6">
      <c r="F451" s="244"/>
    </row>
    <row r="452" spans="6:6">
      <c r="F452" s="244"/>
    </row>
    <row r="453" spans="6:6">
      <c r="F453" s="244"/>
    </row>
    <row r="454" spans="6:6">
      <c r="F454" s="244"/>
    </row>
    <row r="455" spans="6:6">
      <c r="F455" s="244"/>
    </row>
    <row r="456" spans="6:6">
      <c r="F456" s="244"/>
    </row>
    <row r="457" spans="6:6">
      <c r="F457" s="244"/>
    </row>
    <row r="458" spans="6:6">
      <c r="F458" s="244"/>
    </row>
    <row r="459" spans="6:6">
      <c r="F459" s="244"/>
    </row>
    <row r="460" spans="6:6">
      <c r="F460" s="244"/>
    </row>
    <row r="461" spans="6:6">
      <c r="F461" s="244"/>
    </row>
    <row r="462" spans="6:6">
      <c r="F462" s="244"/>
    </row>
    <row r="463" spans="6:6">
      <c r="F463" s="244"/>
    </row>
    <row r="464" spans="6:6">
      <c r="F464" s="244"/>
    </row>
    <row r="465" spans="6:6">
      <c r="F465" s="244"/>
    </row>
    <row r="466" spans="6:6">
      <c r="F466" s="244"/>
    </row>
    <row r="467" spans="6:6">
      <c r="F467" s="244"/>
    </row>
    <row r="468" spans="6:6">
      <c r="F468" s="244"/>
    </row>
    <row r="469" spans="6:6">
      <c r="F469" s="244"/>
    </row>
    <row r="470" spans="6:6">
      <c r="F470" s="244"/>
    </row>
    <row r="471" spans="6:6">
      <c r="F471" s="244"/>
    </row>
    <row r="472" spans="6:6">
      <c r="F472" s="244"/>
    </row>
    <row r="473" spans="6:6">
      <c r="F473" s="244"/>
    </row>
    <row r="474" spans="6:6">
      <c r="F474" s="244"/>
    </row>
    <row r="475" spans="6:6">
      <c r="F475" s="244"/>
    </row>
    <row r="476" spans="6:6">
      <c r="F476" s="244"/>
    </row>
    <row r="477" spans="6:6">
      <c r="F477" s="244"/>
    </row>
    <row r="478" spans="6:6">
      <c r="F478" s="244"/>
    </row>
    <row r="479" spans="6:6">
      <c r="F479" s="244"/>
    </row>
    <row r="480" spans="6:6">
      <c r="F480" s="244"/>
    </row>
    <row r="481" spans="6:6">
      <c r="F481" s="244"/>
    </row>
    <row r="482" spans="6:6">
      <c r="F482" s="244"/>
    </row>
    <row r="483" spans="6:6">
      <c r="F483" s="244"/>
    </row>
    <row r="484" spans="6:6">
      <c r="F484" s="244"/>
    </row>
    <row r="485" spans="6:6">
      <c r="F485" s="244"/>
    </row>
    <row r="486" spans="6:6">
      <c r="F486" s="244"/>
    </row>
    <row r="487" spans="6:6">
      <c r="F487" s="244"/>
    </row>
    <row r="488" spans="6:6">
      <c r="F488" s="244"/>
    </row>
    <row r="489" spans="6:6">
      <c r="F489" s="244"/>
    </row>
    <row r="490" spans="6:6">
      <c r="F490" s="244"/>
    </row>
    <row r="491" spans="6:6">
      <c r="F491" s="244"/>
    </row>
    <row r="492" spans="6:6">
      <c r="F492" s="244"/>
    </row>
    <row r="493" spans="6:6">
      <c r="F493" s="244"/>
    </row>
    <row r="494" spans="6:6">
      <c r="F494" s="244"/>
    </row>
    <row r="495" spans="6:6">
      <c r="F495" s="244"/>
    </row>
    <row r="496" spans="6:6">
      <c r="F496" s="244"/>
    </row>
    <row r="497" spans="6:6">
      <c r="F497" s="244"/>
    </row>
    <row r="498" spans="6:6">
      <c r="F498" s="244"/>
    </row>
    <row r="499" spans="6:6">
      <c r="F499" s="244"/>
    </row>
    <row r="500" spans="6:6">
      <c r="F500" s="244"/>
    </row>
    <row r="501" spans="6:6">
      <c r="F501" s="244"/>
    </row>
    <row r="502" spans="6:6">
      <c r="F502" s="244"/>
    </row>
    <row r="503" spans="6:6">
      <c r="F503" s="244"/>
    </row>
    <row r="504" spans="6:6">
      <c r="F504" s="244"/>
    </row>
    <row r="505" spans="6:6">
      <c r="F505" s="244"/>
    </row>
    <row r="506" spans="6:6">
      <c r="F506" s="244"/>
    </row>
    <row r="507" spans="6:6">
      <c r="F507" s="244"/>
    </row>
    <row r="508" spans="6:6">
      <c r="F508" s="244"/>
    </row>
    <row r="509" spans="6:6">
      <c r="F509" s="244"/>
    </row>
    <row r="510" spans="6:6">
      <c r="F510" s="244"/>
    </row>
    <row r="511" spans="6:6">
      <c r="F511" s="244"/>
    </row>
    <row r="512" spans="6:6">
      <c r="F512" s="244"/>
    </row>
    <row r="513" spans="6:6">
      <c r="F513" s="244"/>
    </row>
    <row r="514" spans="6:6">
      <c r="F514" s="244"/>
    </row>
    <row r="515" spans="6:6">
      <c r="F515" s="244"/>
    </row>
    <row r="516" spans="6:6">
      <c r="F516" s="244"/>
    </row>
    <row r="517" spans="6:6">
      <c r="F517" s="244"/>
    </row>
    <row r="518" spans="6:6">
      <c r="F518" s="244"/>
    </row>
    <row r="519" spans="6:6">
      <c r="F519" s="244"/>
    </row>
    <row r="520" spans="6:6">
      <c r="F520" s="244"/>
    </row>
    <row r="521" spans="6:6">
      <c r="F521" s="244"/>
    </row>
    <row r="522" spans="6:6">
      <c r="F522" s="244"/>
    </row>
    <row r="523" spans="6:6">
      <c r="F523" s="244"/>
    </row>
    <row r="524" spans="6:6">
      <c r="F524" s="244"/>
    </row>
    <row r="525" spans="6:6">
      <c r="F525" s="244"/>
    </row>
    <row r="526" spans="6:6">
      <c r="F526" s="244"/>
    </row>
    <row r="527" spans="6:6">
      <c r="F527" s="244"/>
    </row>
    <row r="528" spans="6:6">
      <c r="F528" s="244"/>
    </row>
    <row r="529" spans="6:6">
      <c r="F529" s="244"/>
    </row>
    <row r="530" spans="6:6">
      <c r="F530" s="244"/>
    </row>
    <row r="531" spans="6:6">
      <c r="F531" s="244"/>
    </row>
    <row r="532" spans="6:6">
      <c r="F532" s="244"/>
    </row>
    <row r="533" spans="6:6">
      <c r="F533" s="244"/>
    </row>
    <row r="534" spans="6:6">
      <c r="F534" s="244"/>
    </row>
    <row r="535" spans="6:6">
      <c r="F535" s="244"/>
    </row>
    <row r="536" spans="6:6">
      <c r="F536" s="244"/>
    </row>
    <row r="537" spans="6:6">
      <c r="F537" s="244"/>
    </row>
    <row r="538" spans="6:6">
      <c r="F538" s="244"/>
    </row>
    <row r="539" spans="6:6">
      <c r="F539" s="244"/>
    </row>
    <row r="540" spans="6:6">
      <c r="F540" s="244"/>
    </row>
    <row r="541" spans="6:6">
      <c r="F541" s="244"/>
    </row>
    <row r="542" spans="6:6">
      <c r="F542" s="244"/>
    </row>
    <row r="543" spans="6:6">
      <c r="F543" s="244"/>
    </row>
    <row r="544" spans="6:6">
      <c r="F544" s="244"/>
    </row>
    <row r="545" spans="6:6">
      <c r="F545" s="244"/>
    </row>
    <row r="546" spans="6:6">
      <c r="F546" s="244"/>
    </row>
    <row r="547" spans="6:6">
      <c r="F547" s="244"/>
    </row>
    <row r="548" spans="6:6">
      <c r="F548" s="244"/>
    </row>
    <row r="549" spans="6:6">
      <c r="F549" s="244"/>
    </row>
    <row r="550" spans="6:6">
      <c r="F550" s="244"/>
    </row>
    <row r="551" spans="6:6">
      <c r="F551" s="244"/>
    </row>
    <row r="552" spans="6:6">
      <c r="F552" s="244"/>
    </row>
    <row r="553" spans="6:6">
      <c r="F553" s="244"/>
    </row>
    <row r="554" spans="6:6">
      <c r="F554" s="244"/>
    </row>
    <row r="555" spans="6:6">
      <c r="F555" s="244"/>
    </row>
    <row r="556" spans="6:6">
      <c r="F556" s="244"/>
    </row>
    <row r="557" spans="6:6">
      <c r="F557" s="244"/>
    </row>
    <row r="558" spans="6:6">
      <c r="F558" s="244"/>
    </row>
    <row r="559" spans="6:6">
      <c r="F559" s="244"/>
    </row>
    <row r="560" spans="6:6">
      <c r="F560" s="244"/>
    </row>
    <row r="561" spans="6:6">
      <c r="F561" s="244"/>
    </row>
    <row r="562" spans="6:6">
      <c r="F562" s="244"/>
    </row>
    <row r="563" spans="6:6">
      <c r="F563" s="244"/>
    </row>
    <row r="564" spans="6:6">
      <c r="F564" s="244"/>
    </row>
    <row r="565" spans="6:6">
      <c r="F565" s="244"/>
    </row>
    <row r="566" spans="6:6">
      <c r="F566" s="244"/>
    </row>
    <row r="567" spans="6:6">
      <c r="F567" s="244"/>
    </row>
    <row r="568" spans="6:6">
      <c r="F568" s="244"/>
    </row>
    <row r="569" spans="6:6">
      <c r="F569" s="244"/>
    </row>
    <row r="570" spans="6:6">
      <c r="F570" s="244"/>
    </row>
    <row r="571" spans="6:6">
      <c r="F571" s="244"/>
    </row>
    <row r="572" spans="6:6">
      <c r="F572" s="244"/>
    </row>
    <row r="573" spans="6:6">
      <c r="F573" s="244"/>
    </row>
    <row r="574" spans="6:6">
      <c r="F574" s="244"/>
    </row>
    <row r="575" spans="6:6">
      <c r="F575" s="244"/>
    </row>
    <row r="576" spans="6:6">
      <c r="F576" s="244"/>
    </row>
    <row r="577" spans="6:6">
      <c r="F577" s="244"/>
    </row>
    <row r="578" spans="6:6">
      <c r="F578" s="244"/>
    </row>
    <row r="579" spans="6:6">
      <c r="F579" s="244"/>
    </row>
    <row r="580" spans="6:6">
      <c r="F580" s="244"/>
    </row>
    <row r="581" spans="6:6">
      <c r="F581" s="244"/>
    </row>
    <row r="582" spans="6:6">
      <c r="F582" s="244"/>
    </row>
    <row r="583" spans="6:6">
      <c r="F583" s="244"/>
    </row>
    <row r="584" spans="6:6">
      <c r="F584" s="244"/>
    </row>
    <row r="585" spans="6:6">
      <c r="F585" s="244"/>
    </row>
    <row r="586" spans="6:6">
      <c r="F586" s="244"/>
    </row>
    <row r="587" spans="6:6">
      <c r="F587" s="244"/>
    </row>
    <row r="588" spans="6:6">
      <c r="F588" s="244"/>
    </row>
    <row r="589" spans="6:6">
      <c r="F589" s="244"/>
    </row>
    <row r="590" spans="6:6">
      <c r="F590" s="244"/>
    </row>
    <row r="591" spans="6:6">
      <c r="F591" s="244"/>
    </row>
    <row r="592" spans="6:6">
      <c r="F592" s="244"/>
    </row>
    <row r="593" spans="6:6">
      <c r="F593" s="244"/>
    </row>
    <row r="594" spans="6:6">
      <c r="F594" s="244"/>
    </row>
    <row r="595" spans="6:6">
      <c r="F595" s="244"/>
    </row>
    <row r="596" spans="6:6">
      <c r="F596" s="244"/>
    </row>
    <row r="597" spans="6:6">
      <c r="F597" s="244"/>
    </row>
    <row r="598" spans="6:6">
      <c r="F598" s="244"/>
    </row>
    <row r="599" spans="6:6">
      <c r="F599" s="244"/>
    </row>
    <row r="600" spans="6:6">
      <c r="F600" s="244"/>
    </row>
    <row r="601" spans="6:6">
      <c r="F601" s="244"/>
    </row>
    <row r="602" spans="6:6">
      <c r="F602" s="244"/>
    </row>
    <row r="603" spans="6:6">
      <c r="F603" s="244"/>
    </row>
    <row r="604" spans="6:6">
      <c r="F604" s="244"/>
    </row>
    <row r="605" spans="6:6">
      <c r="F605" s="244"/>
    </row>
    <row r="606" spans="6:6">
      <c r="F606" s="244"/>
    </row>
    <row r="607" spans="6:6">
      <c r="F607" s="244"/>
    </row>
    <row r="608" spans="6:6">
      <c r="F608" s="244"/>
    </row>
    <row r="609" spans="6:6">
      <c r="F609" s="244"/>
    </row>
    <row r="610" spans="6:6">
      <c r="F610" s="244"/>
    </row>
    <row r="611" spans="6:6">
      <c r="F611" s="244"/>
    </row>
    <row r="612" spans="6:6">
      <c r="F612" s="244"/>
    </row>
    <row r="613" spans="6:6">
      <c r="F613" s="244"/>
    </row>
    <row r="614" spans="6:6">
      <c r="F614" s="244"/>
    </row>
    <row r="615" spans="6:6">
      <c r="F615" s="244"/>
    </row>
    <row r="616" spans="6:6">
      <c r="F616" s="244"/>
    </row>
    <row r="617" spans="6:6">
      <c r="F617" s="244"/>
    </row>
    <row r="618" spans="6:6">
      <c r="F618" s="244"/>
    </row>
    <row r="619" spans="6:6">
      <c r="F619" s="244"/>
    </row>
    <row r="620" spans="6:6">
      <c r="F620" s="244"/>
    </row>
    <row r="621" spans="6:6">
      <c r="F621" s="244"/>
    </row>
    <row r="622" spans="6:6">
      <c r="F622" s="244"/>
    </row>
    <row r="623" spans="6:6">
      <c r="F623" s="244"/>
    </row>
    <row r="624" spans="6:6">
      <c r="F624" s="244"/>
    </row>
    <row r="625" spans="6:6">
      <c r="F625" s="244"/>
    </row>
    <row r="626" spans="6:6">
      <c r="F626" s="244"/>
    </row>
    <row r="627" spans="6:6">
      <c r="F627" s="244"/>
    </row>
    <row r="628" spans="6:6">
      <c r="F628" s="244"/>
    </row>
    <row r="629" spans="6:6">
      <c r="F629" s="244"/>
    </row>
    <row r="630" spans="6:6">
      <c r="F630" s="244"/>
    </row>
    <row r="631" spans="6:6">
      <c r="F631" s="244"/>
    </row>
    <row r="632" spans="6:6">
      <c r="F632" s="244"/>
    </row>
    <row r="633" spans="6:6">
      <c r="F633" s="244"/>
    </row>
    <row r="634" spans="6:6">
      <c r="F634" s="244"/>
    </row>
    <row r="635" spans="6:6">
      <c r="F635" s="244"/>
    </row>
    <row r="636" spans="6:6">
      <c r="F636" s="244"/>
    </row>
    <row r="637" spans="6:6">
      <c r="F637" s="244"/>
    </row>
    <row r="638" spans="6:6">
      <c r="F638" s="244"/>
    </row>
    <row r="639" spans="6:6">
      <c r="F639" s="244"/>
    </row>
    <row r="640" spans="6:6">
      <c r="F640" s="244"/>
    </row>
    <row r="641" spans="6:6">
      <c r="F641" s="244"/>
    </row>
    <row r="642" spans="6:6">
      <c r="F642" s="244"/>
    </row>
    <row r="643" spans="6:6">
      <c r="F643" s="244"/>
    </row>
    <row r="644" spans="6:6">
      <c r="F644" s="244"/>
    </row>
    <row r="645" spans="6:6">
      <c r="F645" s="244"/>
    </row>
    <row r="646" spans="6:6">
      <c r="F646" s="244"/>
    </row>
    <row r="647" spans="6:6">
      <c r="F647" s="244"/>
    </row>
    <row r="648" spans="6:6">
      <c r="F648" s="244"/>
    </row>
    <row r="649" spans="6:6">
      <c r="F649" s="244"/>
    </row>
    <row r="650" spans="6:6">
      <c r="F650" s="244"/>
    </row>
    <row r="651" spans="6:6">
      <c r="F651" s="244"/>
    </row>
    <row r="652" spans="6:6">
      <c r="F652" s="244"/>
    </row>
    <row r="653" spans="6:6">
      <c r="F653" s="244"/>
    </row>
    <row r="654" spans="6:6">
      <c r="F654" s="244"/>
    </row>
    <row r="655" spans="6:6">
      <c r="F655" s="244"/>
    </row>
    <row r="656" spans="6:6">
      <c r="F656" s="244"/>
    </row>
    <row r="657" spans="6:6">
      <c r="F657" s="244"/>
    </row>
    <row r="658" spans="6:6">
      <c r="F658" s="244"/>
    </row>
    <row r="659" spans="6:6">
      <c r="F659" s="244"/>
    </row>
    <row r="660" spans="6:6">
      <c r="F660" s="244"/>
    </row>
    <row r="661" spans="6:6">
      <c r="F661" s="244"/>
    </row>
    <row r="662" spans="6:6">
      <c r="F662" s="244"/>
    </row>
    <row r="663" spans="6:6">
      <c r="F663" s="244"/>
    </row>
    <row r="664" spans="6:6">
      <c r="F664" s="244"/>
    </row>
    <row r="665" spans="6:6">
      <c r="F665" s="244"/>
    </row>
    <row r="666" spans="6:6">
      <c r="F666" s="244"/>
    </row>
    <row r="667" spans="6:6">
      <c r="F667" s="244"/>
    </row>
    <row r="668" spans="6:6">
      <c r="F668" s="244"/>
    </row>
    <row r="669" spans="6:6">
      <c r="F669" s="244"/>
    </row>
    <row r="670" spans="6:6">
      <c r="F670" s="244"/>
    </row>
    <row r="671" spans="6:6">
      <c r="F671" s="244"/>
    </row>
    <row r="672" spans="6:6">
      <c r="F672" s="244"/>
    </row>
    <row r="673" spans="6:6">
      <c r="F673" s="244"/>
    </row>
    <row r="674" spans="6:6">
      <c r="F674" s="244"/>
    </row>
    <row r="675" spans="6:6">
      <c r="F675" s="244"/>
    </row>
    <row r="676" spans="6:6">
      <c r="F676" s="244"/>
    </row>
    <row r="677" spans="6:6">
      <c r="F677" s="244"/>
    </row>
    <row r="678" spans="6:6">
      <c r="F678" s="244"/>
    </row>
    <row r="679" spans="6:6">
      <c r="F679" s="244"/>
    </row>
    <row r="680" spans="6:6">
      <c r="F680" s="244"/>
    </row>
    <row r="681" spans="6:6">
      <c r="F681" s="244"/>
    </row>
    <row r="682" spans="6:6">
      <c r="F682" s="244"/>
    </row>
    <row r="683" spans="6:6">
      <c r="F683" s="244"/>
    </row>
    <row r="684" spans="6:6">
      <c r="F684" s="244"/>
    </row>
    <row r="685" spans="6:6">
      <c r="F685" s="244"/>
    </row>
    <row r="686" spans="6:6">
      <c r="F686" s="244"/>
    </row>
    <row r="687" spans="6:6">
      <c r="F687" s="244"/>
    </row>
    <row r="688" spans="6:6">
      <c r="F688" s="244"/>
    </row>
    <row r="689" spans="6:6">
      <c r="F689" s="244"/>
    </row>
    <row r="690" spans="6:6">
      <c r="F690" s="244"/>
    </row>
    <row r="691" spans="6:6">
      <c r="F691" s="244"/>
    </row>
    <row r="692" spans="6:6">
      <c r="F692" s="244"/>
    </row>
    <row r="693" spans="6:6">
      <c r="F693" s="244"/>
    </row>
    <row r="694" spans="6:6">
      <c r="F694" s="244"/>
    </row>
    <row r="695" spans="6:6">
      <c r="F695" s="244"/>
    </row>
    <row r="696" spans="6:6">
      <c r="F696" s="244"/>
    </row>
    <row r="697" spans="6:6">
      <c r="F697" s="244"/>
    </row>
    <row r="698" spans="6:6">
      <c r="F698" s="244"/>
    </row>
    <row r="699" spans="6:6">
      <c r="F699" s="244"/>
    </row>
    <row r="700" spans="6:6">
      <c r="F700" s="244"/>
    </row>
    <row r="701" spans="6:6">
      <c r="F701" s="244"/>
    </row>
    <row r="702" spans="6:6">
      <c r="F702" s="244"/>
    </row>
    <row r="703" spans="6:6">
      <c r="F703" s="244"/>
    </row>
    <row r="704" spans="6:6">
      <c r="F704" s="244"/>
    </row>
    <row r="705" spans="6:6">
      <c r="F705" s="244"/>
    </row>
    <row r="706" spans="6:6">
      <c r="F706" s="244"/>
    </row>
    <row r="707" spans="6:6">
      <c r="F707" s="244"/>
    </row>
    <row r="708" spans="6:6">
      <c r="F708" s="244"/>
    </row>
    <row r="709" spans="6:6">
      <c r="F709" s="244"/>
    </row>
    <row r="710" spans="6:6">
      <c r="F710" s="244"/>
    </row>
    <row r="711" spans="6:6">
      <c r="F711" s="244"/>
    </row>
    <row r="712" spans="6:6">
      <c r="F712" s="244"/>
    </row>
    <row r="713" spans="6:6">
      <c r="F713" s="244"/>
    </row>
    <row r="714" spans="6:6">
      <c r="F714" s="244"/>
    </row>
    <row r="715" spans="6:6">
      <c r="F715" s="244"/>
    </row>
    <row r="716" spans="6:6">
      <c r="F716" s="244"/>
    </row>
    <row r="717" spans="6:6">
      <c r="F717" s="244"/>
    </row>
    <row r="718" spans="6:6">
      <c r="F718" s="244"/>
    </row>
    <row r="719" spans="6:6">
      <c r="F719" s="244"/>
    </row>
    <row r="720" spans="6:6">
      <c r="F720" s="244"/>
    </row>
    <row r="721" spans="6:6">
      <c r="F721" s="244"/>
    </row>
    <row r="722" spans="6:6">
      <c r="F722" s="244"/>
    </row>
    <row r="723" spans="6:6">
      <c r="F723" s="244"/>
    </row>
    <row r="724" spans="6:6">
      <c r="F724" s="244"/>
    </row>
    <row r="725" spans="6:6">
      <c r="F725" s="244"/>
    </row>
    <row r="726" spans="6:6">
      <c r="F726" s="244"/>
    </row>
    <row r="727" spans="6:6">
      <c r="F727" s="244"/>
    </row>
    <row r="728" spans="6:6">
      <c r="F728" s="244"/>
    </row>
    <row r="729" spans="6:6">
      <c r="F729" s="244"/>
    </row>
    <row r="730" spans="6:6">
      <c r="F730" s="244"/>
    </row>
    <row r="731" spans="6:6">
      <c r="F731" s="244"/>
    </row>
    <row r="732" spans="6:6">
      <c r="F732" s="244"/>
    </row>
    <row r="733" spans="6:6">
      <c r="F733" s="244"/>
    </row>
    <row r="734" spans="6:6">
      <c r="F734" s="244"/>
    </row>
    <row r="735" spans="6:6">
      <c r="F735" s="244"/>
    </row>
    <row r="736" spans="6:6">
      <c r="F736" s="244"/>
    </row>
    <row r="737" spans="6:6">
      <c r="F737" s="244"/>
    </row>
    <row r="738" spans="6:6">
      <c r="F738" s="244"/>
    </row>
    <row r="739" spans="6:6">
      <c r="F739" s="244"/>
    </row>
    <row r="740" spans="6:6">
      <c r="F740" s="244"/>
    </row>
    <row r="741" spans="6:6">
      <c r="F741" s="244"/>
    </row>
    <row r="742" spans="6:6">
      <c r="F742" s="244"/>
    </row>
    <row r="743" spans="6:6">
      <c r="F743" s="244"/>
    </row>
    <row r="744" spans="6:6">
      <c r="F744" s="244"/>
    </row>
    <row r="745" spans="6:6">
      <c r="F745" s="244"/>
    </row>
    <row r="746" spans="6:6">
      <c r="F746" s="244"/>
    </row>
    <row r="747" spans="6:6">
      <c r="F747" s="244"/>
    </row>
    <row r="748" spans="6:6">
      <c r="F748" s="244"/>
    </row>
    <row r="749" spans="6:6">
      <c r="F749" s="244"/>
    </row>
    <row r="750" spans="6:6">
      <c r="F750" s="244"/>
    </row>
    <row r="751" spans="6:6">
      <c r="F751" s="244"/>
    </row>
    <row r="752" spans="6:6">
      <c r="F752" s="244"/>
    </row>
    <row r="753" spans="6:6">
      <c r="F753" s="244"/>
    </row>
    <row r="754" spans="6:6">
      <c r="F754" s="244"/>
    </row>
    <row r="755" spans="6:6">
      <c r="F755" s="244"/>
    </row>
    <row r="756" spans="6:6">
      <c r="F756" s="244"/>
    </row>
    <row r="757" spans="6:6">
      <c r="F757" s="244"/>
    </row>
    <row r="758" spans="6:6">
      <c r="F758" s="244"/>
    </row>
    <row r="759" spans="6:6">
      <c r="F759" s="244"/>
    </row>
    <row r="760" spans="6:6">
      <c r="F760" s="244"/>
    </row>
    <row r="761" spans="6:6">
      <c r="F761" s="244"/>
    </row>
    <row r="762" spans="6:6">
      <c r="F762" s="244"/>
    </row>
    <row r="763" spans="6:6">
      <c r="F763" s="244"/>
    </row>
    <row r="764" spans="6:6">
      <c r="F764" s="244"/>
    </row>
    <row r="765" spans="6:6">
      <c r="F765" s="244"/>
    </row>
    <row r="766" spans="6:6">
      <c r="F766" s="244"/>
    </row>
    <row r="767" spans="6:6">
      <c r="F767" s="244"/>
    </row>
    <row r="768" spans="6:6">
      <c r="F768" s="244"/>
    </row>
    <row r="769" spans="6:6">
      <c r="F769" s="244"/>
    </row>
    <row r="770" spans="6:6">
      <c r="F770" s="244"/>
    </row>
    <row r="771" spans="6:6">
      <c r="F771" s="244"/>
    </row>
    <row r="772" spans="6:6">
      <c r="F772" s="244"/>
    </row>
    <row r="773" spans="6:6">
      <c r="F773" s="244"/>
    </row>
    <row r="774" spans="6:6">
      <c r="F774" s="244"/>
    </row>
    <row r="775" spans="6:6">
      <c r="F775" s="244"/>
    </row>
    <row r="776" spans="6:6">
      <c r="F776" s="244"/>
    </row>
    <row r="777" spans="6:6">
      <c r="F777" s="244"/>
    </row>
    <row r="778" spans="6:6">
      <c r="F778" s="244"/>
    </row>
    <row r="779" spans="6:6">
      <c r="F779" s="244"/>
    </row>
    <row r="780" spans="6:6">
      <c r="F780" s="244"/>
    </row>
    <row r="781" spans="6:6">
      <c r="F781" s="244"/>
    </row>
    <row r="782" spans="6:6">
      <c r="F782" s="244"/>
    </row>
    <row r="783" spans="6:6">
      <c r="F783" s="244"/>
    </row>
    <row r="784" spans="6:6">
      <c r="F784" s="244"/>
    </row>
    <row r="785" spans="6:6">
      <c r="F785" s="244"/>
    </row>
    <row r="786" spans="6:6">
      <c r="F786" s="244"/>
    </row>
    <row r="787" spans="6:6">
      <c r="F787" s="244"/>
    </row>
    <row r="788" spans="6:6">
      <c r="F788" s="244"/>
    </row>
    <row r="789" spans="6:6">
      <c r="F789" s="244"/>
    </row>
    <row r="790" spans="6:6">
      <c r="F790" s="244"/>
    </row>
    <row r="791" spans="6:6">
      <c r="F791" s="244"/>
    </row>
    <row r="792" spans="6:6">
      <c r="F792" s="244"/>
    </row>
    <row r="793" spans="6:6">
      <c r="F793" s="244"/>
    </row>
    <row r="794" spans="6:6">
      <c r="F794" s="244"/>
    </row>
    <row r="795" spans="6:6">
      <c r="F795" s="244"/>
    </row>
    <row r="796" spans="6:6">
      <c r="F796" s="244"/>
    </row>
    <row r="797" spans="6:6">
      <c r="F797" s="244"/>
    </row>
    <row r="798" spans="6:6">
      <c r="F798" s="244"/>
    </row>
    <row r="799" spans="6:6">
      <c r="F799" s="244"/>
    </row>
    <row r="800" spans="6:6">
      <c r="F800" s="244"/>
    </row>
    <row r="801" spans="6:6">
      <c r="F801" s="244"/>
    </row>
    <row r="802" spans="6:6">
      <c r="F802" s="244"/>
    </row>
    <row r="803" spans="6:6">
      <c r="F803" s="244"/>
    </row>
    <row r="804" spans="6:6">
      <c r="F804" s="244"/>
    </row>
    <row r="805" spans="6:6">
      <c r="F805" s="244"/>
    </row>
    <row r="806" spans="6:6">
      <c r="F806" s="244"/>
    </row>
    <row r="807" spans="6:6">
      <c r="F807" s="244"/>
    </row>
    <row r="808" spans="6:6">
      <c r="F808" s="244"/>
    </row>
    <row r="809" spans="6:6">
      <c r="F809" s="244"/>
    </row>
    <row r="810" spans="6:6">
      <c r="F810" s="244"/>
    </row>
    <row r="811" spans="6:6">
      <c r="F811" s="244"/>
    </row>
    <row r="812" spans="6:6">
      <c r="F812" s="244"/>
    </row>
    <row r="813" spans="6:6">
      <c r="F813" s="244"/>
    </row>
    <row r="814" spans="6:6">
      <c r="F814" s="244"/>
    </row>
    <row r="815" spans="6:6">
      <c r="F815" s="244"/>
    </row>
    <row r="816" spans="6:6">
      <c r="F816" s="244"/>
    </row>
    <row r="817" spans="6:6">
      <c r="F817" s="244"/>
    </row>
    <row r="818" spans="6:6">
      <c r="F818" s="244"/>
    </row>
    <row r="819" spans="6:6">
      <c r="F819" s="244"/>
    </row>
    <row r="820" spans="6:6">
      <c r="F820" s="244"/>
    </row>
    <row r="821" spans="6:6">
      <c r="F821" s="244"/>
    </row>
    <row r="822" spans="6:6">
      <c r="F822" s="244"/>
    </row>
    <row r="823" spans="6:6">
      <c r="F823" s="244"/>
    </row>
    <row r="824" spans="6:6">
      <c r="F824" s="244"/>
    </row>
    <row r="825" spans="6:6">
      <c r="F825" s="244"/>
    </row>
    <row r="826" spans="6:6">
      <c r="F826" s="244"/>
    </row>
    <row r="827" spans="6:6">
      <c r="F827" s="244"/>
    </row>
    <row r="828" spans="6:6">
      <c r="F828" s="244"/>
    </row>
    <row r="829" spans="6:6">
      <c r="F829" s="244"/>
    </row>
    <row r="830" spans="6:6">
      <c r="F830" s="244"/>
    </row>
    <row r="831" spans="6:6">
      <c r="F831" s="244"/>
    </row>
    <row r="832" spans="6:6">
      <c r="F832" s="244"/>
    </row>
    <row r="833" spans="6:6">
      <c r="F833" s="244"/>
    </row>
    <row r="834" spans="6:6">
      <c r="F834" s="244"/>
    </row>
    <row r="835" spans="6:6">
      <c r="F835" s="244"/>
    </row>
    <row r="836" spans="6:6">
      <c r="F836" s="244"/>
    </row>
    <row r="837" spans="6:6">
      <c r="F837" s="244"/>
    </row>
    <row r="838" spans="6:6">
      <c r="F838" s="244"/>
    </row>
    <row r="839" spans="6:6">
      <c r="F839" s="244"/>
    </row>
    <row r="840" spans="6:6">
      <c r="F840" s="244"/>
    </row>
    <row r="841" spans="6:6">
      <c r="F841" s="244"/>
    </row>
    <row r="842" spans="6:6">
      <c r="F842" s="244"/>
    </row>
    <row r="843" spans="6:6">
      <c r="F843" s="244"/>
    </row>
    <row r="844" spans="6:6">
      <c r="F844" s="244"/>
    </row>
    <row r="845" spans="6:6">
      <c r="F845" s="244"/>
    </row>
    <row r="846" spans="6:6">
      <c r="F846" s="244"/>
    </row>
    <row r="847" spans="6:6">
      <c r="F847" s="244"/>
    </row>
    <row r="848" spans="6:6">
      <c r="F848" s="244"/>
    </row>
    <row r="849" spans="6:6">
      <c r="F849" s="244"/>
    </row>
    <row r="850" spans="6:6">
      <c r="F850" s="244"/>
    </row>
    <row r="851" spans="6:6">
      <c r="F851" s="244"/>
    </row>
    <row r="852" spans="6:6">
      <c r="F852" s="244"/>
    </row>
    <row r="853" spans="6:6">
      <c r="F853" s="244"/>
    </row>
    <row r="854" spans="6:6">
      <c r="F854" s="244"/>
    </row>
    <row r="855" spans="6:6">
      <c r="F855" s="244"/>
    </row>
    <row r="856" spans="6:6">
      <c r="F856" s="244"/>
    </row>
    <row r="857" spans="6:6">
      <c r="F857" s="244"/>
    </row>
    <row r="858" spans="6:6">
      <c r="F858" s="244"/>
    </row>
    <row r="859" spans="6:6">
      <c r="F859" s="244"/>
    </row>
    <row r="860" spans="6:6">
      <c r="F860" s="244"/>
    </row>
    <row r="861" spans="6:6">
      <c r="F861" s="244"/>
    </row>
    <row r="862" spans="6:6">
      <c r="F862" s="244"/>
    </row>
    <row r="863" spans="6:6">
      <c r="F863" s="244"/>
    </row>
    <row r="864" spans="6:6">
      <c r="F864" s="244"/>
    </row>
    <row r="865" spans="6:6">
      <c r="F865" s="244"/>
    </row>
    <row r="866" spans="6:6">
      <c r="F866" s="244"/>
    </row>
    <row r="867" spans="6:6">
      <c r="F867" s="244"/>
    </row>
    <row r="868" spans="6:6">
      <c r="F868" s="244"/>
    </row>
    <row r="869" spans="6:6">
      <c r="F869" s="244"/>
    </row>
    <row r="870" spans="6:6">
      <c r="F870" s="244"/>
    </row>
    <row r="871" spans="6:6">
      <c r="F871" s="244"/>
    </row>
    <row r="872" spans="6:6">
      <c r="F872" s="244"/>
    </row>
    <row r="873" spans="6:6">
      <c r="F873" s="244"/>
    </row>
    <row r="874" spans="6:6">
      <c r="F874" s="244"/>
    </row>
    <row r="875" spans="6:6">
      <c r="F875" s="244"/>
    </row>
    <row r="876" spans="6:6">
      <c r="F876" s="244"/>
    </row>
    <row r="877" spans="6:6">
      <c r="F877" s="244"/>
    </row>
    <row r="878" spans="6:6">
      <c r="F878" s="244"/>
    </row>
    <row r="879" spans="6:6">
      <c r="F879" s="244"/>
    </row>
    <row r="880" spans="6:6">
      <c r="F880" s="244"/>
    </row>
    <row r="881" spans="6:6">
      <c r="F881" s="244"/>
    </row>
    <row r="882" spans="6:6">
      <c r="F882" s="244"/>
    </row>
    <row r="883" spans="6:6">
      <c r="F883" s="244"/>
    </row>
    <row r="884" spans="6:6">
      <c r="F884" s="244"/>
    </row>
    <row r="885" spans="6:6">
      <c r="F885" s="244"/>
    </row>
    <row r="886" spans="6:6">
      <c r="F886" s="244"/>
    </row>
    <row r="887" spans="6:6">
      <c r="F887" s="244"/>
    </row>
    <row r="888" spans="6:6">
      <c r="F888" s="244"/>
    </row>
    <row r="889" spans="6:6">
      <c r="F889" s="244"/>
    </row>
    <row r="890" spans="6:6">
      <c r="F890" s="244"/>
    </row>
    <row r="891" spans="6:6">
      <c r="F891" s="244"/>
    </row>
    <row r="892" spans="6:6">
      <c r="F892" s="244"/>
    </row>
    <row r="893" spans="6:6">
      <c r="F893" s="244"/>
    </row>
    <row r="894" spans="6:6">
      <c r="F894" s="244"/>
    </row>
    <row r="895" spans="6:6">
      <c r="F895" s="244"/>
    </row>
    <row r="896" spans="6:6">
      <c r="F896" s="244"/>
    </row>
    <row r="897" spans="6:6">
      <c r="F897" s="244"/>
    </row>
    <row r="898" spans="6:6">
      <c r="F898" s="244"/>
    </row>
    <row r="899" spans="6:6">
      <c r="F899" s="244"/>
    </row>
    <row r="900" spans="6:6">
      <c r="F900" s="244"/>
    </row>
    <row r="901" spans="6:6">
      <c r="F901" s="244"/>
    </row>
    <row r="902" spans="6:6">
      <c r="F902" s="244"/>
    </row>
    <row r="903" spans="6:6">
      <c r="F903" s="244"/>
    </row>
    <row r="904" spans="6:6">
      <c r="F904" s="244"/>
    </row>
    <row r="905" spans="6:6">
      <c r="F905" s="244"/>
    </row>
    <row r="906" spans="6:6">
      <c r="F906" s="244"/>
    </row>
    <row r="907" spans="6:6">
      <c r="F907" s="244"/>
    </row>
    <row r="908" spans="6:6">
      <c r="F908" s="244"/>
    </row>
    <row r="909" spans="6:6">
      <c r="F909" s="244"/>
    </row>
    <row r="910" spans="6:6">
      <c r="F910" s="244"/>
    </row>
    <row r="911" spans="6:6">
      <c r="F911" s="244"/>
    </row>
    <row r="912" spans="6:6">
      <c r="F912" s="244"/>
    </row>
    <row r="913" spans="6:6">
      <c r="F913" s="244"/>
    </row>
    <row r="914" spans="6:6">
      <c r="F914" s="244"/>
    </row>
    <row r="915" spans="6:6">
      <c r="F915" s="244"/>
    </row>
    <row r="916" spans="6:6">
      <c r="F916" s="244"/>
    </row>
    <row r="917" spans="6:6">
      <c r="F917" s="244"/>
    </row>
    <row r="918" spans="6:6">
      <c r="F918" s="244"/>
    </row>
    <row r="919" spans="6:6">
      <c r="F919" s="244"/>
    </row>
    <row r="920" spans="6:6">
      <c r="F920" s="244"/>
    </row>
    <row r="921" spans="6:6">
      <c r="F921" s="244"/>
    </row>
    <row r="922" spans="6:6">
      <c r="F922" s="244"/>
    </row>
    <row r="923" spans="6:6">
      <c r="F923" s="244"/>
    </row>
    <row r="924" spans="6:6">
      <c r="F924" s="244"/>
    </row>
    <row r="925" spans="6:6">
      <c r="F925" s="244"/>
    </row>
    <row r="926" spans="6:6">
      <c r="F926" s="244"/>
    </row>
    <row r="927" spans="6:6">
      <c r="F927" s="244"/>
    </row>
    <row r="928" spans="6:6">
      <c r="F928" s="244"/>
    </row>
    <row r="929" spans="6:6">
      <c r="F929" s="244"/>
    </row>
    <row r="930" spans="6:6">
      <c r="F930" s="244"/>
    </row>
    <row r="931" spans="6:6">
      <c r="F931" s="244"/>
    </row>
    <row r="932" spans="6:6">
      <c r="F932" s="244"/>
    </row>
    <row r="933" spans="6:6">
      <c r="F933" s="244"/>
    </row>
    <row r="934" spans="6:6">
      <c r="F934" s="244"/>
    </row>
    <row r="935" spans="6:6">
      <c r="F935" s="244"/>
    </row>
    <row r="936" spans="6:6">
      <c r="F936" s="244"/>
    </row>
    <row r="937" spans="6:6">
      <c r="F937" s="244"/>
    </row>
    <row r="938" spans="6:6">
      <c r="F938" s="244"/>
    </row>
    <row r="939" spans="6:6">
      <c r="F939" s="244"/>
    </row>
    <row r="940" spans="6:6">
      <c r="F940" s="244"/>
    </row>
    <row r="941" spans="6:6">
      <c r="F941" s="244"/>
    </row>
    <row r="942" spans="6:6">
      <c r="F942" s="244"/>
    </row>
    <row r="943" spans="6:6">
      <c r="F943" s="244"/>
    </row>
    <row r="944" spans="6:6">
      <c r="F944" s="244"/>
    </row>
    <row r="945" spans="6:6">
      <c r="F945" s="244"/>
    </row>
    <row r="946" spans="6:6">
      <c r="F946" s="244"/>
    </row>
    <row r="947" spans="6:6">
      <c r="F947" s="244"/>
    </row>
    <row r="948" spans="6:6">
      <c r="F948" s="244"/>
    </row>
    <row r="949" spans="6:6">
      <c r="F949" s="244"/>
    </row>
    <row r="950" spans="6:6">
      <c r="F950" s="244"/>
    </row>
    <row r="951" spans="6:6">
      <c r="F951" s="244"/>
    </row>
    <row r="952" spans="6:6">
      <c r="F952" s="244"/>
    </row>
    <row r="953" spans="6:6">
      <c r="F953" s="244"/>
    </row>
    <row r="954" spans="6:6">
      <c r="F954" s="244"/>
    </row>
    <row r="955" spans="6:6">
      <c r="F955" s="244"/>
    </row>
    <row r="956" spans="6:6">
      <c r="F956" s="244"/>
    </row>
    <row r="957" spans="6:6">
      <c r="F957" s="244"/>
    </row>
    <row r="958" spans="6:6">
      <c r="F958" s="244"/>
    </row>
    <row r="959" spans="6:6">
      <c r="F959" s="244"/>
    </row>
    <row r="960" spans="6:6">
      <c r="F960" s="244"/>
    </row>
    <row r="961" spans="6:6">
      <c r="F961" s="244"/>
    </row>
    <row r="962" spans="6:6">
      <c r="F962" s="244"/>
    </row>
    <row r="963" spans="6:6">
      <c r="F963" s="244"/>
    </row>
    <row r="964" spans="6:6">
      <c r="F964" s="244"/>
    </row>
    <row r="965" spans="6:6">
      <c r="F965" s="244"/>
    </row>
    <row r="966" spans="6:6">
      <c r="F966" s="244"/>
    </row>
    <row r="967" spans="6:6">
      <c r="F967" s="244"/>
    </row>
    <row r="968" spans="6:6">
      <c r="F968" s="244"/>
    </row>
    <row r="969" spans="6:6">
      <c r="F969" s="244"/>
    </row>
    <row r="970" spans="6:6">
      <c r="F970" s="244"/>
    </row>
    <row r="971" spans="6:6">
      <c r="F971" s="244"/>
    </row>
    <row r="972" spans="6:6">
      <c r="F972" s="244"/>
    </row>
    <row r="973" spans="6:6">
      <c r="F973" s="244"/>
    </row>
    <row r="974" spans="6:6">
      <c r="F974" s="244"/>
    </row>
    <row r="975" spans="6:6">
      <c r="F975" s="244"/>
    </row>
    <row r="976" spans="6:6">
      <c r="F976" s="244"/>
    </row>
    <row r="977" spans="6:6">
      <c r="F977" s="244"/>
    </row>
    <row r="978" spans="6:6">
      <c r="F978" s="244"/>
    </row>
    <row r="979" spans="6:6">
      <c r="F979" s="244"/>
    </row>
    <row r="980" spans="6:6">
      <c r="F980" s="244"/>
    </row>
    <row r="981" spans="6:6">
      <c r="F981" s="244"/>
    </row>
    <row r="982" spans="6:6">
      <c r="F982" s="244"/>
    </row>
    <row r="983" spans="6:6">
      <c r="F983" s="244"/>
    </row>
    <row r="984" spans="6:6">
      <c r="F984" s="244"/>
    </row>
    <row r="985" spans="6:6">
      <c r="F985" s="244"/>
    </row>
    <row r="986" spans="6:6">
      <c r="F986" s="244"/>
    </row>
    <row r="987" spans="6:6">
      <c r="F987" s="244"/>
    </row>
    <row r="988" spans="6:6">
      <c r="F988" s="244"/>
    </row>
    <row r="989" spans="6:6">
      <c r="F989" s="244"/>
    </row>
    <row r="990" spans="6:6">
      <c r="F990" s="244"/>
    </row>
    <row r="991" spans="6:6">
      <c r="F991" s="244"/>
    </row>
    <row r="992" spans="6:6">
      <c r="F992" s="244"/>
    </row>
    <row r="993" spans="6:6">
      <c r="F993" s="244"/>
    </row>
    <row r="994" spans="6:6">
      <c r="F994" s="244"/>
    </row>
    <row r="995" spans="6:6">
      <c r="F995" s="244"/>
    </row>
    <row r="996" spans="6:6">
      <c r="F996" s="244"/>
    </row>
    <row r="997" spans="6:6">
      <c r="F997" s="244"/>
    </row>
    <row r="998" spans="6:6">
      <c r="F998" s="244"/>
    </row>
    <row r="999" spans="6:6">
      <c r="F999" s="244"/>
    </row>
    <row r="1000" spans="6:6">
      <c r="F1000" s="244"/>
    </row>
    <row r="1001" spans="6:6">
      <c r="F1001" s="244"/>
    </row>
    <row r="1002" spans="6:6">
      <c r="F1002" s="244"/>
    </row>
    <row r="1003" spans="6:6">
      <c r="F1003" s="244"/>
    </row>
    <row r="1004" spans="6:6">
      <c r="F1004" s="244"/>
    </row>
    <row r="1005" spans="6:6">
      <c r="F1005" s="244"/>
    </row>
    <row r="1006" spans="6:6">
      <c r="F1006" s="244"/>
    </row>
    <row r="1007" spans="6:6">
      <c r="F1007" s="244"/>
    </row>
    <row r="1008" spans="6:6">
      <c r="F1008" s="244"/>
    </row>
    <row r="1009" spans="6:6">
      <c r="F1009" s="244"/>
    </row>
    <row r="1010" spans="6:6">
      <c r="F1010" s="244"/>
    </row>
    <row r="1011" spans="6:6">
      <c r="F1011" s="244"/>
    </row>
    <row r="1012" spans="6:6">
      <c r="F1012" s="244"/>
    </row>
    <row r="1013" spans="6:6">
      <c r="F1013" s="244"/>
    </row>
    <row r="1014" spans="6:6">
      <c r="F1014" s="244"/>
    </row>
    <row r="1015" spans="6:6">
      <c r="F1015" s="244"/>
    </row>
    <row r="1016" spans="6:6">
      <c r="F1016" s="244"/>
    </row>
    <row r="1017" spans="6:6">
      <c r="F1017" s="244"/>
    </row>
    <row r="1018" spans="6:6">
      <c r="F1018" s="244"/>
    </row>
    <row r="1019" spans="6:6">
      <c r="F1019" s="244"/>
    </row>
    <row r="1020" spans="6:6">
      <c r="F1020" s="244"/>
    </row>
    <row r="1021" spans="6:6">
      <c r="F1021" s="244"/>
    </row>
    <row r="1022" spans="6:6">
      <c r="F1022" s="244"/>
    </row>
    <row r="1023" spans="6:6">
      <c r="F1023" s="244"/>
    </row>
    <row r="1024" spans="6:6">
      <c r="F1024" s="244"/>
    </row>
    <row r="1025" spans="6:6">
      <c r="F1025" s="244"/>
    </row>
    <row r="1026" spans="6:6">
      <c r="F1026" s="244"/>
    </row>
    <row r="1027" spans="6:6">
      <c r="F1027" s="244"/>
    </row>
    <row r="1028" spans="6:6">
      <c r="F1028" s="244"/>
    </row>
    <row r="1029" spans="6:6">
      <c r="F1029" s="244"/>
    </row>
    <row r="1030" spans="6:6">
      <c r="F1030" s="244"/>
    </row>
    <row r="1031" spans="6:6">
      <c r="F1031" s="244"/>
    </row>
    <row r="1032" spans="6:6">
      <c r="F1032" s="244"/>
    </row>
    <row r="1033" spans="6:6">
      <c r="F1033" s="244"/>
    </row>
    <row r="1034" spans="6:6">
      <c r="F1034" s="244"/>
    </row>
    <row r="1035" spans="6:6">
      <c r="F1035" s="244"/>
    </row>
    <row r="1036" spans="6:6">
      <c r="F1036" s="244"/>
    </row>
    <row r="1037" spans="6:6">
      <c r="F1037" s="244"/>
    </row>
    <row r="1038" spans="6:6">
      <c r="F1038" s="244"/>
    </row>
    <row r="1039" spans="6:6">
      <c r="F1039" s="244"/>
    </row>
    <row r="1040" spans="6:6">
      <c r="F1040" s="244"/>
    </row>
    <row r="1041" spans="6:6">
      <c r="F1041" s="244"/>
    </row>
    <row r="1042" spans="6:6">
      <c r="F1042" s="244"/>
    </row>
    <row r="1043" spans="6:6">
      <c r="F1043" s="244"/>
    </row>
    <row r="1044" spans="6:6">
      <c r="F1044" s="244"/>
    </row>
    <row r="1045" spans="6:6">
      <c r="F1045" s="244"/>
    </row>
    <row r="1046" spans="6:6">
      <c r="F1046" s="244"/>
    </row>
    <row r="1047" spans="6:6">
      <c r="F1047" s="244"/>
    </row>
    <row r="1048" spans="6:6">
      <c r="F1048" s="244"/>
    </row>
    <row r="1049" spans="6:6">
      <c r="F1049" s="244"/>
    </row>
    <row r="1050" spans="6:6">
      <c r="F1050" s="244"/>
    </row>
    <row r="1051" spans="6:6">
      <c r="F1051" s="244"/>
    </row>
    <row r="1052" spans="6:6">
      <c r="F1052" s="244"/>
    </row>
    <row r="1053" spans="6:6">
      <c r="F1053" s="244"/>
    </row>
    <row r="1054" spans="6:6">
      <c r="F1054" s="244"/>
    </row>
    <row r="1055" spans="6:6">
      <c r="F1055" s="244"/>
    </row>
    <row r="1056" spans="6:6">
      <c r="F1056" s="244"/>
    </row>
    <row r="1057" spans="6:6">
      <c r="F1057" s="244"/>
    </row>
    <row r="1058" spans="6:6">
      <c r="F1058" s="244"/>
    </row>
    <row r="1059" spans="6:6">
      <c r="F1059" s="244"/>
    </row>
    <row r="1060" spans="6:6">
      <c r="F1060" s="244"/>
    </row>
    <row r="1061" spans="6:6">
      <c r="F1061" s="244"/>
    </row>
    <row r="1062" spans="6:6">
      <c r="F1062" s="244"/>
    </row>
    <row r="1063" spans="6:6">
      <c r="F1063" s="244"/>
    </row>
    <row r="1064" spans="6:6">
      <c r="F1064" s="244"/>
    </row>
    <row r="1065" spans="6:6">
      <c r="F1065" s="244"/>
    </row>
    <row r="1066" spans="6:6">
      <c r="F1066" s="244"/>
    </row>
    <row r="1067" spans="6:6">
      <c r="F1067" s="244"/>
    </row>
    <row r="1068" spans="6:6">
      <c r="F1068" s="244"/>
    </row>
    <row r="1069" spans="6:6">
      <c r="F1069" s="244"/>
    </row>
    <row r="1070" spans="6:6">
      <c r="F1070" s="244"/>
    </row>
    <row r="1071" spans="6:6">
      <c r="F1071" s="244"/>
    </row>
    <row r="1072" spans="6:6">
      <c r="F1072" s="244"/>
    </row>
    <row r="1073" spans="6:6">
      <c r="F1073" s="244"/>
    </row>
    <row r="1074" spans="6:6">
      <c r="F1074" s="244"/>
    </row>
    <row r="1075" spans="6:6">
      <c r="F1075" s="244"/>
    </row>
    <row r="1076" spans="6:6">
      <c r="F1076" s="244"/>
    </row>
    <row r="1077" spans="6:6">
      <c r="F1077" s="244"/>
    </row>
    <row r="1078" spans="6:6">
      <c r="F1078" s="244"/>
    </row>
    <row r="1079" spans="6:6">
      <c r="F1079" s="244"/>
    </row>
    <row r="1080" spans="6:6">
      <c r="F1080" s="244"/>
    </row>
    <row r="1081" spans="6:6">
      <c r="F1081" s="244"/>
    </row>
    <row r="1082" spans="6:6">
      <c r="F1082" s="244"/>
    </row>
    <row r="1083" spans="6:6">
      <c r="F1083" s="244"/>
    </row>
    <row r="1084" spans="6:6">
      <c r="F1084" s="244"/>
    </row>
    <row r="1085" spans="6:6">
      <c r="F1085" s="244"/>
    </row>
    <row r="1086" spans="6:6">
      <c r="F1086" s="244"/>
    </row>
    <row r="1087" spans="6:6">
      <c r="F1087" s="244"/>
    </row>
    <row r="1088" spans="6:6">
      <c r="F1088" s="244"/>
    </row>
    <row r="1089" spans="6:6">
      <c r="F1089" s="244"/>
    </row>
    <row r="1090" spans="6:6">
      <c r="F1090" s="244"/>
    </row>
    <row r="1091" spans="6:6">
      <c r="F1091" s="244"/>
    </row>
    <row r="1092" spans="6:6">
      <c r="F1092" s="244"/>
    </row>
    <row r="1093" spans="6:6">
      <c r="F1093" s="244"/>
    </row>
    <row r="1094" spans="6:6">
      <c r="F1094" s="244"/>
    </row>
    <row r="1095" spans="6:6">
      <c r="F1095" s="244"/>
    </row>
    <row r="1096" spans="6:6">
      <c r="F1096" s="244"/>
    </row>
    <row r="1097" spans="6:6">
      <c r="F1097" s="244"/>
    </row>
    <row r="1098" spans="6:6">
      <c r="F1098" s="244"/>
    </row>
    <row r="1099" spans="6:6">
      <c r="F1099" s="244"/>
    </row>
    <row r="1100" spans="6:6">
      <c r="F1100" s="244"/>
    </row>
    <row r="1101" spans="6:6">
      <c r="F1101" s="244"/>
    </row>
    <row r="1102" spans="6:6">
      <c r="F1102" s="244"/>
    </row>
    <row r="1103" spans="6:6">
      <c r="F1103" s="244"/>
    </row>
    <row r="1104" spans="6:6">
      <c r="F1104" s="244"/>
    </row>
    <row r="1105" spans="6:6">
      <c r="F1105" s="244"/>
    </row>
    <row r="1106" spans="6:6">
      <c r="F1106" s="244"/>
    </row>
    <row r="1107" spans="6:6">
      <c r="F1107" s="244"/>
    </row>
    <row r="1108" spans="6:6">
      <c r="F1108" s="244"/>
    </row>
    <row r="1109" spans="6:6">
      <c r="F1109" s="244"/>
    </row>
    <row r="1110" spans="6:6">
      <c r="F1110" s="244"/>
    </row>
    <row r="1111" spans="6:6">
      <c r="F1111" s="244"/>
    </row>
    <row r="1112" spans="6:6">
      <c r="F1112" s="244"/>
    </row>
    <row r="1113" spans="6:6">
      <c r="F1113" s="244"/>
    </row>
    <row r="1114" spans="6:6">
      <c r="F1114" s="244"/>
    </row>
    <row r="1115" spans="6:6">
      <c r="F1115" s="244"/>
    </row>
    <row r="1116" spans="6:6">
      <c r="F1116" s="244"/>
    </row>
    <row r="1117" spans="6:6">
      <c r="F1117" s="244"/>
    </row>
    <row r="1118" spans="6:6">
      <c r="F1118" s="244"/>
    </row>
    <row r="1119" spans="6:6">
      <c r="F1119" s="244"/>
    </row>
    <row r="1120" spans="6:6">
      <c r="F1120" s="244"/>
    </row>
    <row r="1121" spans="6:6">
      <c r="F1121" s="244"/>
    </row>
    <row r="1122" spans="6:6">
      <c r="F1122" s="244"/>
    </row>
    <row r="1123" spans="6:6">
      <c r="F1123" s="244"/>
    </row>
    <row r="1124" spans="6:6">
      <c r="F1124" s="244"/>
    </row>
    <row r="1125" spans="6:6">
      <c r="F1125" s="244"/>
    </row>
    <row r="1126" spans="6:6">
      <c r="F1126" s="244"/>
    </row>
    <row r="1127" spans="6:6">
      <c r="F1127" s="244"/>
    </row>
    <row r="1128" spans="6:6">
      <c r="F1128" s="244"/>
    </row>
    <row r="1129" spans="6:6">
      <c r="F1129" s="244"/>
    </row>
    <row r="1130" spans="6:6">
      <c r="F1130" s="244"/>
    </row>
    <row r="1131" spans="6:6">
      <c r="F1131" s="244"/>
    </row>
    <row r="1132" spans="6:6">
      <c r="F1132" s="244"/>
    </row>
    <row r="1133" spans="6:6">
      <c r="F1133" s="244"/>
    </row>
    <row r="1134" spans="6:6">
      <c r="F1134" s="244"/>
    </row>
    <row r="1135" spans="6:6">
      <c r="F1135" s="244"/>
    </row>
    <row r="1136" spans="6:6">
      <c r="F1136" s="244"/>
    </row>
    <row r="1137" spans="6:6">
      <c r="F1137" s="244"/>
    </row>
    <row r="1138" spans="6:6">
      <c r="F1138" s="244"/>
    </row>
    <row r="1139" spans="6:6">
      <c r="F1139" s="244"/>
    </row>
    <row r="1140" spans="6:6">
      <c r="F1140" s="244"/>
    </row>
    <row r="1141" spans="6:6">
      <c r="F1141" s="244"/>
    </row>
    <row r="1142" spans="6:6">
      <c r="F1142" s="244"/>
    </row>
    <row r="1143" spans="6:6">
      <c r="F1143" s="244"/>
    </row>
    <row r="1144" spans="6:6">
      <c r="F1144" s="244"/>
    </row>
    <row r="1145" spans="6:6">
      <c r="F1145" s="244"/>
    </row>
    <row r="1146" spans="6:6">
      <c r="F1146" s="244"/>
    </row>
    <row r="1147" spans="6:6">
      <c r="F1147" s="244"/>
    </row>
    <row r="1148" spans="6:6">
      <c r="F1148" s="244"/>
    </row>
    <row r="1149" spans="6:6">
      <c r="F1149" s="244"/>
    </row>
    <row r="1150" spans="6:6">
      <c r="F1150" s="244"/>
    </row>
    <row r="1151" spans="6:6">
      <c r="F1151" s="244"/>
    </row>
    <row r="1152" spans="6:6">
      <c r="F1152" s="244"/>
    </row>
    <row r="1153" spans="6:6">
      <c r="F1153" s="244"/>
    </row>
    <row r="1154" spans="6:6">
      <c r="F1154" s="244"/>
    </row>
    <row r="1155" spans="6:6">
      <c r="F1155" s="244"/>
    </row>
    <row r="1156" spans="6:6">
      <c r="F1156" s="244"/>
    </row>
    <row r="1157" spans="6:6">
      <c r="F1157" s="244"/>
    </row>
    <row r="1158" spans="6:6">
      <c r="F1158" s="244"/>
    </row>
    <row r="1159" spans="6:6">
      <c r="F1159" s="244"/>
    </row>
    <row r="1160" spans="6:6">
      <c r="F1160" s="244"/>
    </row>
    <row r="1161" spans="6:6">
      <c r="F1161" s="244"/>
    </row>
    <row r="1162" spans="6:6">
      <c r="F1162" s="244"/>
    </row>
    <row r="1163" spans="6:6">
      <c r="F1163" s="244"/>
    </row>
    <row r="1164" spans="6:6">
      <c r="F1164" s="244"/>
    </row>
    <row r="1165" spans="6:6">
      <c r="F1165" s="244"/>
    </row>
    <row r="1166" spans="6:6">
      <c r="F1166" s="244"/>
    </row>
    <row r="1167" spans="6:6">
      <c r="F1167" s="244"/>
    </row>
    <row r="1168" spans="6:6">
      <c r="F1168" s="244"/>
    </row>
    <row r="1169" spans="6:6">
      <c r="F1169" s="244"/>
    </row>
    <row r="1170" spans="6:6">
      <c r="F1170" s="244"/>
    </row>
    <row r="1171" spans="6:6">
      <c r="F1171" s="244"/>
    </row>
    <row r="1172" spans="6:6">
      <c r="F1172" s="244"/>
    </row>
    <row r="1173" spans="6:6">
      <c r="F1173" s="244"/>
    </row>
    <row r="1174" spans="6:6">
      <c r="F1174" s="244"/>
    </row>
    <row r="1175" spans="6:6">
      <c r="F1175" s="244"/>
    </row>
    <row r="1176" spans="6:6">
      <c r="F1176" s="244"/>
    </row>
    <row r="1177" spans="6:6">
      <c r="F1177" s="244"/>
    </row>
    <row r="1178" spans="6:6">
      <c r="F1178" s="244"/>
    </row>
    <row r="1179" spans="6:6">
      <c r="F1179" s="244"/>
    </row>
    <row r="1180" spans="6:6">
      <c r="F1180" s="244"/>
    </row>
    <row r="1181" spans="6:6">
      <c r="F1181" s="244"/>
    </row>
    <row r="1182" spans="6:6">
      <c r="F1182" s="244"/>
    </row>
    <row r="1183" spans="6:6">
      <c r="F1183" s="244"/>
    </row>
  </sheetData>
  <sheetProtection algorithmName="SHA-512" hashValue="to1XP1Rxu9E+vQVKfExsjeKf5FASTZUbKLZst75LkIb2P1YHWrhuSoxFMxJIrpBJBiaX5pbKtZfp+LOXPjZSsg==" saltValue="wSb76pxwSPHdupuNxupcDw==" spinCount="100000" sheet="1" objects="1" scenarios="1"/>
  <protectedRanges>
    <protectedRange sqref="A7:D7 C95:D95 A60:D60" name="Range1_1_1"/>
  </protectedRanges>
  <phoneticPr fontId="0" type="noConversion"/>
  <printOptions horizontalCentered="1"/>
  <pageMargins left="0" right="0" top="1" bottom="0.25" header="0.25" footer="0.2"/>
  <pageSetup scale="33" fitToHeight="0" orientation="portrait" r:id="rId1"/>
  <headerFooter differentFirst="1" alignWithMargins="0">
    <oddHeader>&amp;R&amp;"Arial,Bold"&amp;20EXHIBIT G 
&amp;P 
(CONTINUED)</oddHeader>
    <oddFooter>&amp;L&amp;Z&amp;F</oddFooter>
    <firstHeader>&amp;R&amp;"Arial,Bold"&amp;24EXHIBIT G</firstHeader>
  </headerFooter>
  <rowBreaks count="2" manualBreakCount="2">
    <brk id="57" max="5" man="1"/>
    <brk id="112" max="5" man="1"/>
  </rowBreaks>
  <ignoredErrors>
    <ignoredError sqref="C106:C112 C97:C101 C70:C71 C10:C45 C62:C68 C72:C86 C89:C91 C46:C57" numberStoredAsText="1"/>
    <ignoredError sqref="F117:F127 F106:F109 F70:F71 F53:F55 F10:F45 F97:F101 F63:F68 F72:F87 F88 F89:F91 F46:F51" unlockedFormula="1"/>
  </ignoredErrors>
  <legacyDrawing r:id="rId2"/>
  <extLst>
    <ext xmlns:mx="http://schemas.microsoft.com/office/mac/excel/2008/main" uri="{64002731-A6B0-56B0-2670-7721B7C09600}">
      <mx:PLV Mode="0" OnePage="0" WScale="0"/>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tabColor theme="9" tint="0.59999389629810485"/>
    <pageSetUpPr fitToPage="1"/>
  </sheetPr>
  <dimension ref="B1:P92"/>
  <sheetViews>
    <sheetView showGridLines="0" zoomScale="80" zoomScaleNormal="80" zoomScaleSheetLayoutView="90" zoomScalePageLayoutView="70" workbookViewId="0"/>
  </sheetViews>
  <sheetFormatPr defaultColWidth="9.140625" defaultRowHeight="15.75"/>
  <cols>
    <col min="1" max="1" width="5.28515625" style="265" customWidth="1"/>
    <col min="2" max="2" width="84.42578125" style="265" customWidth="1"/>
    <col min="3" max="3" width="14.85546875" style="265" customWidth="1"/>
    <col min="4" max="4" width="14" style="265" customWidth="1"/>
    <col min="5" max="5" width="15.42578125" style="265" customWidth="1"/>
    <col min="6" max="6" width="9.140625" style="265"/>
    <col min="7" max="7" width="10.85546875" style="265" customWidth="1"/>
    <col min="8" max="16384" width="9.140625" style="265"/>
  </cols>
  <sheetData>
    <row r="1" spans="2:7" ht="26.25">
      <c r="B1" s="878" t="s">
        <v>11</v>
      </c>
      <c r="C1" s="878"/>
      <c r="D1" s="878"/>
      <c r="E1" s="878"/>
      <c r="F1" s="264"/>
      <c r="G1" s="264"/>
    </row>
    <row r="2" spans="2:7" ht="26.25">
      <c r="B2" s="878" t="s">
        <v>750</v>
      </c>
      <c r="C2" s="878"/>
      <c r="D2" s="878"/>
      <c r="E2" s="878"/>
      <c r="F2" s="264"/>
      <c r="G2" s="264"/>
    </row>
    <row r="3" spans="2:7" ht="21">
      <c r="B3" s="868"/>
      <c r="C3" s="868"/>
      <c r="D3" s="868"/>
      <c r="E3" s="868"/>
      <c r="F3" s="264"/>
      <c r="G3" s="264"/>
    </row>
    <row r="4" spans="2:7" ht="21.75" thickBot="1">
      <c r="B4" s="978"/>
      <c r="C4" s="978"/>
      <c r="D4" s="978"/>
      <c r="E4" s="978"/>
      <c r="F4" s="264"/>
      <c r="G4" s="264"/>
    </row>
    <row r="5" spans="2:7" ht="48" customHeight="1">
      <c r="B5" s="861" t="s">
        <v>609</v>
      </c>
      <c r="C5" s="958" t="s">
        <v>610</v>
      </c>
      <c r="D5" s="959"/>
      <c r="E5" s="960"/>
    </row>
    <row r="6" spans="2:7">
      <c r="B6" s="862"/>
      <c r="C6" s="849" t="s">
        <v>611</v>
      </c>
      <c r="D6" s="736" t="s">
        <v>612</v>
      </c>
      <c r="E6" s="737" t="s">
        <v>613</v>
      </c>
    </row>
    <row r="7" spans="2:7" ht="29.25" customHeight="1">
      <c r="B7" s="863"/>
      <c r="C7" s="850"/>
      <c r="D7" s="738">
        <v>-0.1</v>
      </c>
      <c r="E7" s="739">
        <v>0.15</v>
      </c>
    </row>
    <row r="8" spans="2:7" ht="15" customHeight="1">
      <c r="B8" s="740" t="s">
        <v>191</v>
      </c>
      <c r="C8" s="741">
        <v>71.975999999999999</v>
      </c>
      <c r="D8" s="741">
        <v>64.78</v>
      </c>
      <c r="E8" s="742">
        <v>82.78</v>
      </c>
    </row>
    <row r="9" spans="2:7" ht="15" customHeight="1">
      <c r="B9" s="743" t="s">
        <v>614</v>
      </c>
      <c r="C9" s="744">
        <v>3.6</v>
      </c>
      <c r="D9" s="744">
        <v>3.24</v>
      </c>
      <c r="E9" s="745">
        <v>4.1399999999999997</v>
      </c>
    </row>
    <row r="10" spans="2:7" ht="15" customHeight="1">
      <c r="B10" s="743" t="s">
        <v>615</v>
      </c>
      <c r="C10" s="744">
        <v>3.6</v>
      </c>
      <c r="D10" s="744">
        <v>3.24</v>
      </c>
      <c r="E10" s="745">
        <v>4.1399999999999997</v>
      </c>
    </row>
    <row r="11" spans="2:7" ht="15" customHeight="1">
      <c r="B11" s="746" t="s">
        <v>616</v>
      </c>
      <c r="C11" s="744">
        <v>7.2</v>
      </c>
      <c r="D11" s="744">
        <v>6.48</v>
      </c>
      <c r="E11" s="745">
        <v>8.2799999999999994</v>
      </c>
      <c r="F11" s="172"/>
    </row>
    <row r="12" spans="2:7" ht="15" customHeight="1">
      <c r="B12" s="747" t="s">
        <v>617</v>
      </c>
      <c r="C12" s="748"/>
      <c r="D12" s="748"/>
      <c r="E12" s="749"/>
    </row>
    <row r="13" spans="2:7" ht="42.6" customHeight="1">
      <c r="B13" s="864" t="s">
        <v>618</v>
      </c>
      <c r="C13" s="955" t="s">
        <v>610</v>
      </c>
      <c r="D13" s="956"/>
      <c r="E13" s="957"/>
    </row>
    <row r="14" spans="2:7">
      <c r="B14" s="862"/>
      <c r="C14" s="849" t="s">
        <v>611</v>
      </c>
      <c r="D14" s="750" t="s">
        <v>612</v>
      </c>
      <c r="E14" s="751" t="s">
        <v>613</v>
      </c>
    </row>
    <row r="15" spans="2:7">
      <c r="B15" s="863"/>
      <c r="C15" s="850"/>
      <c r="D15" s="738">
        <f>D7</f>
        <v>-0.1</v>
      </c>
      <c r="E15" s="739">
        <f>E7</f>
        <v>0.15</v>
      </c>
    </row>
    <row r="16" spans="2:7" ht="15" customHeight="1">
      <c r="B16" s="752" t="s">
        <v>191</v>
      </c>
      <c r="C16" s="744">
        <v>71.975999999999999</v>
      </c>
      <c r="D16" s="744">
        <v>64.78</v>
      </c>
      <c r="E16" s="745">
        <v>82.78</v>
      </c>
    </row>
    <row r="17" spans="2:5" ht="15" customHeight="1">
      <c r="B17" s="752" t="s">
        <v>619</v>
      </c>
      <c r="C17" s="744">
        <v>215.93799999999999</v>
      </c>
      <c r="D17" s="744">
        <v>194.35</v>
      </c>
      <c r="E17" s="745">
        <v>248.33</v>
      </c>
    </row>
    <row r="18" spans="2:5" ht="15" customHeight="1">
      <c r="B18" s="747" t="s">
        <v>620</v>
      </c>
      <c r="C18" s="744">
        <v>14.4</v>
      </c>
      <c r="D18" s="744">
        <v>12.96</v>
      </c>
      <c r="E18" s="745">
        <v>16.559999999999999</v>
      </c>
    </row>
    <row r="19" spans="2:5" ht="15" customHeight="1">
      <c r="B19" s="747" t="s">
        <v>621</v>
      </c>
      <c r="C19" s="744">
        <v>14.4</v>
      </c>
      <c r="D19" s="744">
        <v>12.96</v>
      </c>
      <c r="E19" s="745">
        <v>16.559999999999999</v>
      </c>
    </row>
    <row r="20" spans="2:5" ht="15" customHeight="1">
      <c r="B20" s="753" t="s">
        <v>622</v>
      </c>
      <c r="C20" s="744">
        <v>7.2</v>
      </c>
      <c r="D20" s="744">
        <v>6.48</v>
      </c>
      <c r="E20" s="745">
        <v>8.2799999999999994</v>
      </c>
    </row>
    <row r="21" spans="2:5" ht="15" customHeight="1" thickBot="1">
      <c r="B21" s="754" t="s">
        <v>623</v>
      </c>
      <c r="C21" s="755">
        <v>57.58</v>
      </c>
      <c r="D21" s="755">
        <v>51.83</v>
      </c>
      <c r="E21" s="756">
        <v>66.22</v>
      </c>
    </row>
    <row r="22" spans="2:5" ht="16.5" thickBot="1">
      <c r="B22" s="266"/>
    </row>
    <row r="23" spans="2:5" ht="34.35" customHeight="1">
      <c r="B23" s="865" t="s">
        <v>624</v>
      </c>
      <c r="C23" s="961" t="s">
        <v>610</v>
      </c>
      <c r="D23" s="962"/>
      <c r="E23" s="963"/>
    </row>
    <row r="24" spans="2:5">
      <c r="B24" s="866"/>
      <c r="C24" s="849" t="s">
        <v>611</v>
      </c>
      <c r="D24" s="736" t="s">
        <v>612</v>
      </c>
      <c r="E24" s="757" t="s">
        <v>613</v>
      </c>
    </row>
    <row r="25" spans="2:5">
      <c r="B25" s="867"/>
      <c r="C25" s="850"/>
      <c r="D25" s="738">
        <v>0</v>
      </c>
      <c r="E25" s="758">
        <v>0</v>
      </c>
    </row>
    <row r="26" spans="2:5" ht="15" customHeight="1">
      <c r="B26" s="759" t="s">
        <v>191</v>
      </c>
      <c r="C26" s="744">
        <v>91.79</v>
      </c>
      <c r="D26" s="744">
        <f>ROUND(C26*(1+D25),2)</f>
        <v>91.79</v>
      </c>
      <c r="E26" s="760">
        <f>ROUND(C26*(1+E25),2)</f>
        <v>91.79</v>
      </c>
    </row>
    <row r="27" spans="2:5" ht="15" customHeight="1">
      <c r="B27" s="761" t="s">
        <v>614</v>
      </c>
      <c r="C27" s="744">
        <v>4.59</v>
      </c>
      <c r="D27" s="744">
        <v>4.59</v>
      </c>
      <c r="E27" s="760">
        <v>4.59</v>
      </c>
    </row>
    <row r="28" spans="2:5" ht="15" customHeight="1">
      <c r="B28" s="761" t="s">
        <v>615</v>
      </c>
      <c r="C28" s="744">
        <v>4.59</v>
      </c>
      <c r="D28" s="744">
        <v>4.59</v>
      </c>
      <c r="E28" s="760">
        <v>4.59</v>
      </c>
    </row>
    <row r="29" spans="2:5" ht="15" customHeight="1">
      <c r="B29" s="762" t="s">
        <v>616</v>
      </c>
      <c r="C29" s="744">
        <v>9.18</v>
      </c>
      <c r="D29" s="744">
        <v>9.18</v>
      </c>
      <c r="E29" s="760">
        <v>9.18</v>
      </c>
    </row>
    <row r="30" spans="2:5" ht="15" customHeight="1">
      <c r="B30" s="761" t="s">
        <v>625</v>
      </c>
      <c r="C30" s="748"/>
      <c r="D30" s="748"/>
      <c r="E30" s="763"/>
    </row>
    <row r="31" spans="2:5" ht="41.45" customHeight="1">
      <c r="B31" s="856" t="s">
        <v>626</v>
      </c>
      <c r="C31" s="955" t="s">
        <v>610</v>
      </c>
      <c r="D31" s="956"/>
      <c r="E31" s="964"/>
    </row>
    <row r="32" spans="2:5">
      <c r="B32" s="857"/>
      <c r="C32" s="849" t="s">
        <v>611</v>
      </c>
      <c r="D32" s="736" t="s">
        <v>612</v>
      </c>
      <c r="E32" s="757" t="s">
        <v>613</v>
      </c>
    </row>
    <row r="33" spans="2:7">
      <c r="B33" s="858"/>
      <c r="C33" s="850"/>
      <c r="D33" s="738">
        <f>D25</f>
        <v>0</v>
      </c>
      <c r="E33" s="758">
        <f>E25</f>
        <v>0</v>
      </c>
    </row>
    <row r="34" spans="2:7" ht="15" customHeight="1">
      <c r="B34" s="759" t="s">
        <v>191</v>
      </c>
      <c r="C34" s="744">
        <v>91.79</v>
      </c>
      <c r="D34" s="744">
        <f>ROUND(C34*(1+D33),2)</f>
        <v>91.79</v>
      </c>
      <c r="E34" s="760">
        <f>ROUND(C34*(1+E33),2)</f>
        <v>91.79</v>
      </c>
    </row>
    <row r="35" spans="2:7" ht="15" customHeight="1">
      <c r="B35" s="759" t="s">
        <v>619</v>
      </c>
      <c r="C35" s="764" t="s">
        <v>627</v>
      </c>
      <c r="D35" s="764" t="s">
        <v>627</v>
      </c>
      <c r="E35" s="765" t="s">
        <v>627</v>
      </c>
    </row>
    <row r="36" spans="2:7" ht="15" customHeight="1">
      <c r="B36" s="761" t="s">
        <v>620</v>
      </c>
      <c r="C36" s="764" t="s">
        <v>627</v>
      </c>
      <c r="D36" s="764" t="s">
        <v>627</v>
      </c>
      <c r="E36" s="765" t="s">
        <v>627</v>
      </c>
    </row>
    <row r="37" spans="2:7" ht="15" customHeight="1">
      <c r="B37" s="761" t="s">
        <v>621</v>
      </c>
      <c r="C37" s="764" t="s">
        <v>627</v>
      </c>
      <c r="D37" s="764" t="s">
        <v>627</v>
      </c>
      <c r="E37" s="765" t="s">
        <v>627</v>
      </c>
    </row>
    <row r="38" spans="2:7" ht="15" customHeight="1">
      <c r="B38" s="762" t="s">
        <v>622</v>
      </c>
      <c r="C38" s="744">
        <f>C29</f>
        <v>9.18</v>
      </c>
      <c r="D38" s="744">
        <f>D29</f>
        <v>9.18</v>
      </c>
      <c r="E38" s="760">
        <f>E29</f>
        <v>9.18</v>
      </c>
    </row>
    <row r="39" spans="2:7" ht="15" customHeight="1" thickBot="1">
      <c r="B39" s="766" t="s">
        <v>623</v>
      </c>
      <c r="C39" s="767" t="s">
        <v>627</v>
      </c>
      <c r="D39" s="767" t="s">
        <v>627</v>
      </c>
      <c r="E39" s="768" t="s">
        <v>627</v>
      </c>
    </row>
    <row r="40" spans="2:7">
      <c r="B40" s="266"/>
      <c r="C40" s="267"/>
      <c r="D40" s="267"/>
      <c r="E40" s="267"/>
    </row>
    <row r="41" spans="2:7">
      <c r="B41" s="268" t="s">
        <v>628</v>
      </c>
      <c r="C41" s="269"/>
      <c r="D41" s="269"/>
      <c r="E41" s="269"/>
    </row>
    <row r="42" spans="2:7" ht="48" customHeight="1">
      <c r="B42" s="859" t="s">
        <v>629</v>
      </c>
      <c r="C42" s="859"/>
      <c r="D42" s="859"/>
      <c r="E42" s="859"/>
    </row>
    <row r="43" spans="2:7">
      <c r="B43" s="859"/>
      <c r="C43" s="859"/>
      <c r="D43" s="859"/>
      <c r="E43" s="859"/>
    </row>
    <row r="44" spans="2:7">
      <c r="B44" s="270"/>
      <c r="C44" s="270"/>
      <c r="D44" s="270"/>
      <c r="E44" s="270"/>
    </row>
    <row r="45" spans="2:7">
      <c r="B45" s="265" t="s">
        <v>630</v>
      </c>
      <c r="C45" s="270"/>
      <c r="D45" s="270"/>
      <c r="E45" s="270"/>
    </row>
    <row r="46" spans="2:7">
      <c r="B46" s="271" t="str">
        <f>"the maximum tuition rate.  Maximum credit tuition rate = "&amp;TEXT(E16,"$0.00")</f>
        <v>the maximum tuition rate.  Maximum credit tuition rate = $82.78</v>
      </c>
      <c r="C46" s="900"/>
    </row>
    <row r="47" spans="2:7">
      <c r="B47" s="271" t="s">
        <v>631</v>
      </c>
      <c r="G47" s="901"/>
    </row>
    <row r="49" spans="2:5" ht="15" customHeight="1">
      <c r="B49" s="859"/>
      <c r="C49" s="859"/>
      <c r="D49" s="859"/>
      <c r="E49" s="859"/>
    </row>
    <row r="50" spans="2:5">
      <c r="B50" s="859"/>
      <c r="C50" s="859"/>
      <c r="D50" s="859"/>
      <c r="E50" s="859"/>
    </row>
    <row r="51" spans="2:5">
      <c r="B51" s="859"/>
      <c r="C51" s="859"/>
      <c r="D51" s="859"/>
      <c r="E51" s="859"/>
    </row>
    <row r="52" spans="2:5" ht="21">
      <c r="B52" s="868" t="str">
        <f>B1</f>
        <v>THE FLORIDA COLLEGE SYSTEM</v>
      </c>
      <c r="C52" s="868"/>
      <c r="D52" s="868"/>
      <c r="E52" s="868"/>
    </row>
    <row r="53" spans="2:5" ht="21">
      <c r="B53" s="868" t="str">
        <f>B2&amp;" , cont."</f>
        <v>FALL 2026-27 TUITION INCREASED BY 0% , cont.</v>
      </c>
      <c r="C53" s="868"/>
      <c r="D53" s="868"/>
      <c r="E53" s="868"/>
    </row>
    <row r="54" spans="2:5" ht="21">
      <c r="B54" s="868"/>
      <c r="C54" s="868"/>
      <c r="D54" s="868"/>
      <c r="E54" s="868"/>
    </row>
    <row r="55" spans="2:5" ht="16.5" thickBot="1">
      <c r="B55" s="266"/>
      <c r="C55" s="267"/>
      <c r="D55" s="267"/>
      <c r="E55" s="267"/>
    </row>
    <row r="56" spans="2:5" ht="33" customHeight="1">
      <c r="B56" s="851" t="s">
        <v>632</v>
      </c>
      <c r="C56" s="961" t="s">
        <v>610</v>
      </c>
      <c r="D56" s="962"/>
      <c r="E56" s="963"/>
    </row>
    <row r="57" spans="2:5">
      <c r="B57" s="852"/>
      <c r="C57" s="849" t="s">
        <v>611</v>
      </c>
      <c r="D57" s="736" t="s">
        <v>612</v>
      </c>
      <c r="E57" s="757" t="s">
        <v>613</v>
      </c>
    </row>
    <row r="58" spans="2:5">
      <c r="B58" s="853"/>
      <c r="C58" s="850"/>
      <c r="D58" s="738">
        <v>-0.05</v>
      </c>
      <c r="E58" s="758">
        <v>0.05</v>
      </c>
    </row>
    <row r="59" spans="2:5" ht="15" customHeight="1">
      <c r="B59" s="759" t="s">
        <v>191</v>
      </c>
      <c r="C59" s="744">
        <v>69.900000000000006</v>
      </c>
      <c r="D59" s="744">
        <f>ROUND(C59*(1+D58),2)</f>
        <v>66.41</v>
      </c>
      <c r="E59" s="760">
        <f>ROUND(C59*(1+E58),2)</f>
        <v>73.400000000000006</v>
      </c>
    </row>
    <row r="60" spans="2:5" ht="15" customHeight="1">
      <c r="B60" s="761" t="s">
        <v>633</v>
      </c>
      <c r="C60" s="744">
        <v>6.99</v>
      </c>
      <c r="D60" s="769">
        <f>ROUND(D59*'DISCRETIONARY FEE PERCENTAGES'!$B$6,2)</f>
        <v>6.64</v>
      </c>
      <c r="E60" s="760">
        <f>ROUND(E59*'DISCRETIONARY FEE PERCENTAGES'!$B$6,2)</f>
        <v>7.34</v>
      </c>
    </row>
    <row r="61" spans="2:5" ht="15" customHeight="1">
      <c r="B61" s="761" t="s">
        <v>615</v>
      </c>
      <c r="C61" s="744">
        <v>3.5</v>
      </c>
      <c r="D61" s="769">
        <f>ROUND(D59*'DISCRETIONARY FEE PERCENTAGES'!$B$25,2)</f>
        <v>3.32</v>
      </c>
      <c r="E61" s="760">
        <f>ROUND(E59*'DISCRETIONARY FEE PERCENTAGES'!$B$25,2)</f>
        <v>3.67</v>
      </c>
    </row>
    <row r="62" spans="2:5" ht="15" customHeight="1">
      <c r="B62" s="761" t="s">
        <v>634</v>
      </c>
      <c r="C62" s="744">
        <v>3.5</v>
      </c>
      <c r="D62" s="769">
        <f>ROUND(D59*'DISCRETIONARY FEE PERCENTAGES'!$B$19,2)</f>
        <v>3.32</v>
      </c>
      <c r="E62" s="760">
        <f>ROUND(E59*'DISCRETIONARY FEE PERCENTAGES'!$B$19,2)</f>
        <v>3.67</v>
      </c>
    </row>
    <row r="63" spans="2:5" ht="33" customHeight="1">
      <c r="B63" s="854" t="s">
        <v>635</v>
      </c>
      <c r="C63" s="955" t="s">
        <v>610</v>
      </c>
      <c r="D63" s="956"/>
      <c r="E63" s="964"/>
    </row>
    <row r="64" spans="2:5">
      <c r="B64" s="852"/>
      <c r="C64" s="849" t="s">
        <v>611</v>
      </c>
      <c r="D64" s="736" t="s">
        <v>612</v>
      </c>
      <c r="E64" s="757" t="s">
        <v>613</v>
      </c>
    </row>
    <row r="65" spans="2:16">
      <c r="B65" s="853"/>
      <c r="C65" s="850"/>
      <c r="D65" s="738">
        <f>D58</f>
        <v>-0.05</v>
      </c>
      <c r="E65" s="758">
        <f>E58</f>
        <v>0.05</v>
      </c>
    </row>
    <row r="66" spans="2:16" ht="15" customHeight="1">
      <c r="B66" s="759" t="s">
        <v>191</v>
      </c>
      <c r="C66" s="744">
        <v>69.900000000000006</v>
      </c>
      <c r="D66" s="744">
        <f>ROUND(C66*(1+D65),2)</f>
        <v>66.41</v>
      </c>
      <c r="E66" s="760">
        <f>ROUND(C66*(1+E65),2)</f>
        <v>73.400000000000006</v>
      </c>
    </row>
    <row r="67" spans="2:16" ht="15" customHeight="1">
      <c r="B67" s="759" t="s">
        <v>619</v>
      </c>
      <c r="C67" s="744">
        <v>209.70000000000002</v>
      </c>
      <c r="D67" s="744">
        <f>ROUND(C67*(1+D65),2)</f>
        <v>199.22</v>
      </c>
      <c r="E67" s="760">
        <f>ROUND(C67*(1+E65),2)</f>
        <v>220.19</v>
      </c>
    </row>
    <row r="68" spans="2:16" ht="15" customHeight="1">
      <c r="B68" s="761" t="s">
        <v>636</v>
      </c>
      <c r="C68" s="744">
        <v>27.96</v>
      </c>
      <c r="D68" s="769">
        <f>ROUND((D66+D67)*'DISCRETIONARY FEE PERCENTAGES'!$B$10,2)</f>
        <v>26.56</v>
      </c>
      <c r="E68" s="760">
        <f>ROUND((E66+E67)*'DISCRETIONARY FEE PERCENTAGES'!$B$10,2)</f>
        <v>29.36</v>
      </c>
    </row>
    <row r="69" spans="2:16" ht="15" customHeight="1">
      <c r="B69" s="761" t="s">
        <v>621</v>
      </c>
      <c r="C69" s="744">
        <v>13.98</v>
      </c>
      <c r="D69" s="769">
        <f>ROUND((D66+D67)*'DISCRETIONARY FEE PERCENTAGES'!$B$28,2)</f>
        <v>13.28</v>
      </c>
      <c r="E69" s="760">
        <f>ROUND((E66+E67)*'DISCRETIONARY FEE PERCENTAGES'!$B$28,2)</f>
        <v>14.68</v>
      </c>
    </row>
    <row r="70" spans="2:16" ht="15" customHeight="1" thickBot="1">
      <c r="B70" s="766" t="s">
        <v>637</v>
      </c>
      <c r="C70" s="770">
        <v>13.98</v>
      </c>
      <c r="D70" s="771">
        <f>ROUND((D66+D67)*'DISCRETIONARY FEE PERCENTAGES'!$B$22,2)</f>
        <v>13.28</v>
      </c>
      <c r="E70" s="772">
        <f>ROUND((E66+E67)*'DISCRETIONARY FEE PERCENTAGES'!$B$22,2)</f>
        <v>14.68</v>
      </c>
    </row>
    <row r="71" spans="2:16" ht="16.5" thickBot="1">
      <c r="B71" s="266"/>
      <c r="C71" s="272"/>
      <c r="D71" s="272"/>
      <c r="E71" s="272"/>
    </row>
    <row r="72" spans="2:16" ht="32.25" customHeight="1">
      <c r="B72" s="846" t="s">
        <v>638</v>
      </c>
      <c r="C72" s="961" t="s">
        <v>639</v>
      </c>
      <c r="D72" s="962"/>
      <c r="E72" s="963"/>
    </row>
    <row r="73" spans="2:16">
      <c r="B73" s="847"/>
      <c r="C73" s="849" t="s">
        <v>611</v>
      </c>
      <c r="D73" s="736" t="s">
        <v>612</v>
      </c>
      <c r="E73" s="757" t="s">
        <v>613</v>
      </c>
    </row>
    <row r="74" spans="2:16">
      <c r="B74" s="848"/>
      <c r="C74" s="850"/>
      <c r="D74" s="738">
        <v>-0.05</v>
      </c>
      <c r="E74" s="758">
        <v>0.05</v>
      </c>
    </row>
    <row r="75" spans="2:16" ht="15" customHeight="1">
      <c r="B75" s="759" t="s">
        <v>640</v>
      </c>
      <c r="C75" s="744">
        <v>30</v>
      </c>
      <c r="D75" s="744">
        <f>ROUND(C75*(1+D74),2)</f>
        <v>28.5</v>
      </c>
      <c r="E75" s="760">
        <f>ROUND(C75*(1+E74),2)</f>
        <v>31.5</v>
      </c>
    </row>
    <row r="76" spans="2:16" ht="15" customHeight="1">
      <c r="B76" s="759"/>
      <c r="C76" s="744"/>
      <c r="D76" s="744"/>
      <c r="E76" s="760"/>
      <c r="F76" s="860"/>
      <c r="G76" s="860"/>
      <c r="H76" s="860"/>
      <c r="I76" s="860"/>
      <c r="J76" s="860"/>
      <c r="K76" s="860"/>
      <c r="L76" s="860"/>
      <c r="M76" s="860"/>
      <c r="N76" s="860"/>
      <c r="O76" s="860"/>
      <c r="P76" s="860"/>
    </row>
    <row r="77" spans="2:16" ht="15" customHeight="1">
      <c r="B77" s="759" t="s">
        <v>641</v>
      </c>
      <c r="C77" s="744">
        <v>45</v>
      </c>
      <c r="D77" s="744">
        <f>ROUND(C77*(1+D74),2)</f>
        <v>42.75</v>
      </c>
      <c r="E77" s="773">
        <f>ROUND(C77*(1+E74),2)</f>
        <v>47.25</v>
      </c>
    </row>
    <row r="78" spans="2:16" ht="15" customHeight="1">
      <c r="C78" s="272"/>
      <c r="D78" s="272"/>
      <c r="E78" s="272"/>
      <c r="F78" s="860"/>
      <c r="G78" s="860"/>
      <c r="H78" s="860"/>
      <c r="I78" s="860"/>
      <c r="J78" s="860"/>
      <c r="K78" s="860"/>
      <c r="L78" s="860"/>
      <c r="M78" s="860"/>
      <c r="N78" s="860"/>
      <c r="O78" s="860"/>
      <c r="P78" s="860"/>
    </row>
    <row r="79" spans="2:16" ht="15" customHeight="1">
      <c r="B79" s="268" t="s">
        <v>642</v>
      </c>
      <c r="C79" s="269"/>
      <c r="D79" s="269"/>
      <c r="E79" s="269"/>
    </row>
    <row r="80" spans="2:16" ht="15" customHeight="1">
      <c r="B80" s="268"/>
      <c r="C80" s="269"/>
      <c r="D80" s="269"/>
      <c r="E80" s="269"/>
    </row>
    <row r="81" spans="2:5" ht="48" customHeight="1">
      <c r="B81" s="855" t="s">
        <v>643</v>
      </c>
      <c r="C81" s="855"/>
      <c r="D81" s="855"/>
      <c r="E81" s="855"/>
    </row>
    <row r="83" spans="2:5" ht="15" customHeight="1"/>
    <row r="85" spans="2:5">
      <c r="C85" s="902"/>
      <c r="D85" s="902"/>
      <c r="E85" s="902"/>
    </row>
    <row r="86" spans="2:5">
      <c r="C86" s="270"/>
      <c r="D86" s="270"/>
      <c r="E86" s="270"/>
    </row>
    <row r="87" spans="2:5">
      <c r="C87" s="900"/>
    </row>
    <row r="88" spans="2:5">
      <c r="C88" s="900"/>
    </row>
    <row r="91" spans="2:5">
      <c r="B91" s="172"/>
      <c r="C91" s="172"/>
      <c r="D91" s="172"/>
      <c r="E91" s="172"/>
    </row>
    <row r="92" spans="2:5">
      <c r="B92" s="172"/>
      <c r="C92" s="172"/>
      <c r="D92" s="172"/>
      <c r="E92" s="172"/>
    </row>
  </sheetData>
  <sheetProtection algorithmName="SHA-512" hashValue="VxSUWfpJjj1nlcIQYC/jr5vGVRWSLHoW6dq0YKpwocEvts9jfsDT66I7IwK4bKFy2SqjdYB5DXFWIHyt+3jDiQ==" saltValue="EEXmGfiUtTzIN03qiLUrmw==" spinCount="100000" sheet="1" objects="1" scenarios="1"/>
  <printOptions horizontalCentered="1" verticalCentered="1"/>
  <pageMargins left="0.45" right="0.7" top="0.75" bottom="0.75" header="0.3" footer="0.3"/>
  <pageSetup scale="71" fitToHeight="0" orientation="portrait" r:id="rId1"/>
  <headerFooter>
    <oddFooter>&amp;L&amp;Z&amp;F</oddFooter>
  </headerFooter>
  <rowBreaks count="1" manualBreakCount="1">
    <brk id="51" max="4" man="1"/>
  </rowBreaks>
  <extLst>
    <ext xmlns:mx="http://schemas.microsoft.com/office/mac/excel/2008/main" uri="{64002731-A6B0-56B0-2670-7721B7C09600}">
      <mx:PLV Mode="0" OnePage="0" WScale="0"/>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ransitionEvaluation="1" codeName="Sheet14">
    <tabColor theme="9" tint="0.59999389629810485"/>
    <pageSetUpPr fitToPage="1"/>
  </sheetPr>
  <dimension ref="A1:C38"/>
  <sheetViews>
    <sheetView showGridLines="0" defaultGridColor="0" colorId="22" zoomScale="70" zoomScaleNormal="70" zoomScaleSheetLayoutView="80" zoomScalePageLayoutView="70" workbookViewId="0"/>
  </sheetViews>
  <sheetFormatPr defaultColWidth="12.42578125" defaultRowHeight="15"/>
  <cols>
    <col min="1" max="1" width="58.7109375" style="76" customWidth="1"/>
    <col min="2" max="2" width="8.42578125" style="76" customWidth="1"/>
    <col min="3" max="3" width="57.140625" style="76" customWidth="1"/>
    <col min="4" max="4" width="5" style="76" customWidth="1"/>
    <col min="5" max="16384" width="12.42578125" style="76"/>
  </cols>
  <sheetData>
    <row r="1" spans="1:3" s="79" customFormat="1" ht="26.25">
      <c r="A1" s="878" t="s">
        <v>11</v>
      </c>
      <c r="B1" s="878"/>
      <c r="C1" s="878"/>
    </row>
    <row r="2" spans="1:3" s="79" customFormat="1" ht="21" customHeight="1" thickBot="1">
      <c r="A2" s="878" t="s">
        <v>691</v>
      </c>
      <c r="B2" s="878"/>
      <c r="C2" s="878"/>
    </row>
    <row r="3" spans="1:3" s="79" customFormat="1" ht="26.45" customHeight="1">
      <c r="A3" s="977" t="s">
        <v>644</v>
      </c>
      <c r="B3" s="965"/>
      <c r="C3" s="966"/>
    </row>
    <row r="4" spans="1:3" s="79" customFormat="1" ht="42">
      <c r="A4" s="774" t="s">
        <v>645</v>
      </c>
      <c r="B4" s="775">
        <v>7.0000000000000007E-2</v>
      </c>
      <c r="C4" s="776" t="s">
        <v>646</v>
      </c>
    </row>
    <row r="5" spans="1:3" s="79" customFormat="1" ht="42">
      <c r="A5" s="774" t="s">
        <v>647</v>
      </c>
      <c r="B5" s="775">
        <v>0.05</v>
      </c>
      <c r="C5" s="776" t="s">
        <v>646</v>
      </c>
    </row>
    <row r="6" spans="1:3" s="79" customFormat="1" ht="30.95" customHeight="1">
      <c r="A6" s="777" t="s">
        <v>648</v>
      </c>
      <c r="B6" s="778">
        <v>0.1</v>
      </c>
      <c r="C6" s="779" t="s">
        <v>646</v>
      </c>
    </row>
    <row r="7" spans="1:3" s="79" customFormat="1" ht="26.45" customHeight="1">
      <c r="A7" s="971" t="s">
        <v>649</v>
      </c>
      <c r="B7" s="972"/>
      <c r="C7" s="973"/>
    </row>
    <row r="8" spans="1:3" s="79" customFormat="1" ht="42">
      <c r="A8" s="774" t="s">
        <v>645</v>
      </c>
      <c r="B8" s="775">
        <v>7.0000000000000007E-2</v>
      </c>
      <c r="C8" s="776" t="s">
        <v>650</v>
      </c>
    </row>
    <row r="9" spans="1:3" s="79" customFormat="1" ht="42">
      <c r="A9" s="774" t="s">
        <v>647</v>
      </c>
      <c r="B9" s="775">
        <v>0.05</v>
      </c>
      <c r="C9" s="776" t="s">
        <v>650</v>
      </c>
    </row>
    <row r="10" spans="1:3" s="79" customFormat="1" ht="29.1" customHeight="1">
      <c r="A10" s="777" t="str">
        <f>A6</f>
        <v>CCATD</v>
      </c>
      <c r="B10" s="778">
        <v>0.1</v>
      </c>
      <c r="C10" s="779" t="s">
        <v>650</v>
      </c>
    </row>
    <row r="11" spans="1:3" s="79" customFormat="1" ht="26.45" customHeight="1">
      <c r="A11" s="971" t="s">
        <v>651</v>
      </c>
      <c r="B11" s="972"/>
      <c r="C11" s="973"/>
    </row>
    <row r="12" spans="1:3" s="79" customFormat="1" ht="29.1" customHeight="1">
      <c r="A12" s="774" t="s">
        <v>652</v>
      </c>
      <c r="B12" s="775">
        <v>0.1</v>
      </c>
      <c r="C12" s="776" t="s">
        <v>653</v>
      </c>
    </row>
    <row r="13" spans="1:3" s="79" customFormat="1" ht="30" customHeight="1">
      <c r="A13" s="777" t="str">
        <f>A6</f>
        <v>CCATD</v>
      </c>
      <c r="B13" s="778">
        <v>0</v>
      </c>
      <c r="C13" s="779" t="s">
        <v>654</v>
      </c>
    </row>
    <row r="14" spans="1:3" s="79" customFormat="1" ht="26.45" customHeight="1">
      <c r="A14" s="974" t="s">
        <v>655</v>
      </c>
      <c r="B14" s="975"/>
      <c r="C14" s="976"/>
    </row>
    <row r="15" spans="1:3" s="79" customFormat="1" ht="27.95" customHeight="1">
      <c r="A15" s="774" t="s">
        <v>652</v>
      </c>
      <c r="B15" s="775">
        <v>0.1</v>
      </c>
      <c r="C15" s="776" t="s">
        <v>656</v>
      </c>
    </row>
    <row r="16" spans="1:3" s="79" customFormat="1" ht="27.95" customHeight="1">
      <c r="A16" s="777" t="str">
        <f>A6</f>
        <v>CCATD</v>
      </c>
      <c r="B16" s="778">
        <v>0</v>
      </c>
      <c r="C16" s="779" t="s">
        <v>654</v>
      </c>
    </row>
    <row r="17" spans="1:3" s="79" customFormat="1" ht="26.45" customHeight="1">
      <c r="A17" s="971" t="s">
        <v>657</v>
      </c>
      <c r="B17" s="972"/>
      <c r="C17" s="973"/>
    </row>
    <row r="18" spans="1:3" s="79" customFormat="1" ht="42">
      <c r="A18" s="780" t="s">
        <v>652</v>
      </c>
      <c r="B18" s="775">
        <v>0.2</v>
      </c>
      <c r="C18" s="781" t="s">
        <v>658</v>
      </c>
    </row>
    <row r="19" spans="1:3" s="79" customFormat="1" ht="30.95" customHeight="1">
      <c r="A19" s="777" t="str">
        <f>A6</f>
        <v>CCATD</v>
      </c>
      <c r="B19" s="778">
        <v>0.05</v>
      </c>
      <c r="C19" s="779" t="s">
        <v>659</v>
      </c>
    </row>
    <row r="20" spans="1:3" s="79" customFormat="1" ht="26.45" customHeight="1">
      <c r="A20" s="971" t="s">
        <v>660</v>
      </c>
      <c r="B20" s="972"/>
      <c r="C20" s="973"/>
    </row>
    <row r="21" spans="1:3" s="79" customFormat="1" ht="21">
      <c r="A21" s="780" t="s">
        <v>652</v>
      </c>
      <c r="B21" s="775">
        <v>0.2</v>
      </c>
      <c r="C21" s="776" t="s">
        <v>650</v>
      </c>
    </row>
    <row r="22" spans="1:3" s="79" customFormat="1" ht="27.95" customHeight="1">
      <c r="A22" s="777" t="str">
        <f>A6</f>
        <v>CCATD</v>
      </c>
      <c r="B22" s="778">
        <v>0.05</v>
      </c>
      <c r="C22" s="779" t="s">
        <v>650</v>
      </c>
    </row>
    <row r="23" spans="1:3" s="79" customFormat="1" ht="26.45" customHeight="1">
      <c r="A23" s="971" t="s">
        <v>661</v>
      </c>
      <c r="B23" s="972"/>
      <c r="C23" s="973"/>
    </row>
    <row r="24" spans="1:3" s="79" customFormat="1" ht="21">
      <c r="A24" s="780" t="s">
        <v>652</v>
      </c>
      <c r="B24" s="775">
        <v>0.05</v>
      </c>
      <c r="C24" s="776" t="s">
        <v>653</v>
      </c>
    </row>
    <row r="25" spans="1:3" s="79" customFormat="1" ht="27.95" customHeight="1">
      <c r="A25" s="777" t="str">
        <f>A6</f>
        <v>CCATD</v>
      </c>
      <c r="B25" s="778">
        <v>0.05</v>
      </c>
      <c r="C25" s="782" t="s">
        <v>653</v>
      </c>
    </row>
    <row r="26" spans="1:3" s="79" customFormat="1" ht="26.45" customHeight="1">
      <c r="A26" s="971" t="s">
        <v>662</v>
      </c>
      <c r="B26" s="972"/>
      <c r="C26" s="973"/>
    </row>
    <row r="27" spans="1:3" s="79" customFormat="1" ht="21">
      <c r="A27" s="780" t="s">
        <v>652</v>
      </c>
      <c r="B27" s="775">
        <v>0.05</v>
      </c>
      <c r="C27" s="776" t="s">
        <v>650</v>
      </c>
    </row>
    <row r="28" spans="1:3" s="79" customFormat="1" ht="27.95" customHeight="1" thickBot="1">
      <c r="A28" s="783" t="str">
        <f>A6</f>
        <v>CCATD</v>
      </c>
      <c r="B28" s="784">
        <v>0.05</v>
      </c>
      <c r="C28" s="785" t="s">
        <v>650</v>
      </c>
    </row>
    <row r="30" spans="1:3" ht="61.35" customHeight="1">
      <c r="A30" s="967" t="s">
        <v>663</v>
      </c>
      <c r="B30" s="967"/>
      <c r="C30" s="967"/>
    </row>
    <row r="31" spans="1:3" ht="14.45" customHeight="1">
      <c r="A31" s="968"/>
      <c r="B31" s="968"/>
      <c r="C31" s="968"/>
    </row>
    <row r="32" spans="1:3" ht="31.35" customHeight="1">
      <c r="A32" s="967" t="s">
        <v>664</v>
      </c>
      <c r="B32" s="967"/>
      <c r="C32" s="967"/>
    </row>
    <row r="33" spans="1:3" ht="14.45" customHeight="1">
      <c r="A33" s="968"/>
      <c r="B33" s="968"/>
      <c r="C33" s="968"/>
    </row>
    <row r="34" spans="1:3" ht="30" customHeight="1">
      <c r="A34" s="967" t="s">
        <v>665</v>
      </c>
      <c r="B34" s="967"/>
      <c r="C34" s="967"/>
    </row>
    <row r="35" spans="1:3" ht="14.45" customHeight="1">
      <c r="A35" s="968"/>
      <c r="B35" s="968"/>
      <c r="C35" s="968"/>
    </row>
    <row r="36" spans="1:3" ht="15" customHeight="1">
      <c r="A36" s="969" t="s">
        <v>666</v>
      </c>
      <c r="B36" s="968"/>
      <c r="C36" s="968"/>
    </row>
    <row r="37" spans="1:3" ht="15" customHeight="1">
      <c r="A37" s="77"/>
    </row>
    <row r="38" spans="1:3" ht="15" customHeight="1">
      <c r="A38" s="78"/>
    </row>
  </sheetData>
  <sheetProtection algorithmName="SHA-512" hashValue="s4QfSF7sOyWcz4XCIAwA9RcjF8cM/s8Nads3ZmYJ+c96jj0qlOeTZhvR5rwDAk76pHGnnZpY3CGQLy08CBMnEw==" saltValue="NXWp3Ajml676CgBumR+q1Q==" spinCount="100000" sheet="1" objects="1" scenarios="1"/>
  <printOptions horizontalCentered="1" verticalCentered="1"/>
  <pageMargins left="0.35" right="0.5" top="0.05" bottom="0.3" header="0.5" footer="0.25"/>
  <pageSetup scale="79" orientation="portrait" r:id="rId1"/>
  <headerFooter alignWithMargins="0"/>
  <extLst>
    <ext xmlns:mx="http://schemas.microsoft.com/office/mac/excel/2008/main" uri="{64002731-A6B0-56B0-2670-7721B7C09600}">
      <mx:PLV Mode="0" OnePage="0" WScale="0"/>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5"/>
  <dimension ref="A1:A3"/>
  <sheetViews>
    <sheetView workbookViewId="0"/>
  </sheetViews>
  <sheetFormatPr defaultColWidth="8.85546875" defaultRowHeight="12.75"/>
  <sheetData>
    <row r="1" spans="1:1">
      <c r="A1" s="576" t="s">
        <v>667</v>
      </c>
    </row>
    <row r="2" spans="1:1">
      <c r="A2" s="576" t="s">
        <v>668</v>
      </c>
    </row>
    <row r="3" spans="1:1">
      <c r="A3" s="576" t="s">
        <v>669</v>
      </c>
    </row>
  </sheetData>
  <pageMargins left="0.7" right="0.7" top="0.75" bottom="0.75" header="0.3" footer="0.3"/>
  <extLst>
    <ext xmlns:mx="http://schemas.microsoft.com/office/mac/excel/2008/main" uri="{64002731-A6B0-56B0-2670-7721B7C09600}">
      <mx:PLV Mode="0" OnePage="0" WScale="0"/>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43F7F3E12E26E14E9C8A1FBE12D5945A" ma:contentTypeVersion="9" ma:contentTypeDescription="Create a new document." ma:contentTypeScope="" ma:versionID="b3960c9534e5bf237e95cec36cf77399">
  <xsd:schema xmlns:xsd="http://www.w3.org/2001/XMLSchema" xmlns:xs="http://www.w3.org/2001/XMLSchema" xmlns:p="http://schemas.microsoft.com/office/2006/metadata/properties" xmlns:ns2="ee822479-6e51-4d14-b6b0-2c589e913e66" targetNamespace="http://schemas.microsoft.com/office/2006/metadata/properties" ma:root="true" ma:fieldsID="add0b46c6907e4cfe91ddb7c761b463e" ns2:_="">
    <xsd:import namespace="ee822479-6e51-4d14-b6b0-2c589e913e66"/>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e822479-6e51-4d14-b6b0-2c589e913e6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6A80541-7138-4A3D-B60A-65E3AF5727EE}">
  <ds:schemaRefs>
    <ds:schemaRef ds:uri="http://schemas.microsoft.com/sharepoint/v3/contenttype/forms"/>
  </ds:schemaRefs>
</ds:datastoreItem>
</file>

<file path=customXml/itemProps2.xml><?xml version="1.0" encoding="utf-8"?>
<ds:datastoreItem xmlns:ds="http://schemas.openxmlformats.org/officeDocument/2006/customXml" ds:itemID="{F4EB99F0-3281-401A-A88B-34022978AF39}">
  <ds:schemaRefs>
    <ds:schemaRef ds:uri="http://purl.org/dc/elements/1.1/"/>
    <ds:schemaRef ds:uri="http://schemas.openxmlformats.org/package/2006/metadata/core-properties"/>
    <ds:schemaRef ds:uri="http://purl.org/dc/terms/"/>
    <ds:schemaRef ds:uri="http://purl.org/dc/dcmitype/"/>
    <ds:schemaRef ds:uri="http://schemas.microsoft.com/office/2006/documentManagement/types"/>
    <ds:schemaRef ds:uri="http://schemas.microsoft.com/office/infopath/2007/PartnerControls"/>
    <ds:schemaRef ds:uri="ee822479-6e51-4d14-b6b0-2c589e913e66"/>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607E62AE-8BBF-4974-A169-CC882E00DD4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e822479-6e51-4d14-b6b0-2c589e913e6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128</vt:i4>
      </vt:variant>
    </vt:vector>
  </HeadingPairs>
  <TitlesOfParts>
    <vt:vector size="142" baseType="lpstr">
      <vt:lpstr>SUMMARY OF CHANGES</vt:lpstr>
      <vt:lpstr>OPB WORKBOOK INSTRUCTIONS</vt:lpstr>
      <vt:lpstr>VLOOKUP</vt:lpstr>
      <vt:lpstr>CHECK SHEET</vt:lpstr>
      <vt:lpstr>EXHIBIT A</vt:lpstr>
      <vt:lpstr>EXHIBIT B</vt:lpstr>
      <vt:lpstr>EXHIBIT C</vt:lpstr>
      <vt:lpstr>EXHIBIT C(2)</vt:lpstr>
      <vt:lpstr>EXHIBIT D</vt:lpstr>
      <vt:lpstr>EXHIBIT E</vt:lpstr>
      <vt:lpstr>EXHIBIT F</vt:lpstr>
      <vt:lpstr>EXHIBIT G</vt:lpstr>
      <vt:lpstr>FEE AUDIT - TUITION AND FEES</vt:lpstr>
      <vt:lpstr>DISCRETIONARY FEE PERCENTAGES</vt:lpstr>
      <vt:lpstr>_</vt:lpstr>
      <vt:lpstr>_11.</vt:lpstr>
      <vt:lpstr>_2.</vt:lpstr>
      <vt:lpstr>_2005_2006_OPERATING_BUDGET_REVIEW_CHECKSHEET</vt:lpstr>
      <vt:lpstr>_2024_25</vt:lpstr>
      <vt:lpstr>_2024_25_BASE_BUDGET</vt:lpstr>
      <vt:lpstr>_3.</vt:lpstr>
      <vt:lpstr>_4.</vt:lpstr>
      <vt:lpstr>_7.___EXHIBIT_D__verify_that_state_appropriations_required_to_be_budgeted_in_Fund_1_are_accurate.</vt:lpstr>
      <vt:lpstr>_8.__EXHIBIT_D__verify_that_amounts_budgeted_for_contingencies_does_not_exceed_2__of_total_fund</vt:lpstr>
      <vt:lpstr>AccountTitle</vt:lpstr>
      <vt:lpstr>ADDITIONAL__REDUCED_BUDGETED_FEE_REVENUES</vt:lpstr>
      <vt:lpstr>AMOUNT</vt:lpstr>
      <vt:lpstr>APPROPRIATIONS</vt:lpstr>
      <vt:lpstr>BEGINNING_FUND_BALANCE___JULY_1__2026</vt:lpstr>
      <vt:lpstr>BFR</vt:lpstr>
      <vt:lpstr>BLOCK_TUITION_CHARGED</vt:lpstr>
      <vt:lpstr>VLOOKUP!BROWARD_COLLEGE</vt:lpstr>
      <vt:lpstr>BUDGET_OFFICE_IN_STATE</vt:lpstr>
      <vt:lpstr>Budget2</vt:lpstr>
      <vt:lpstr>BUDGETED_FEE_REVENUES</vt:lpstr>
      <vt:lpstr>CAPITAL_IMPROVEMENT_FEE__1</vt:lpstr>
      <vt:lpstr>CAPITAL_OUTLAY</vt:lpstr>
      <vt:lpstr>CAPITAL_OUTLAY_______GLC_700S</vt:lpstr>
      <vt:lpstr>CHANGE_IN_CHARGE_PER_STUDENT_CREDIT_HOUR</vt:lpstr>
      <vt:lpstr>CHARGE_PER_STUDENT_CREDIT_HOUR</vt:lpstr>
      <vt:lpstr>COLLEGE</vt:lpstr>
      <vt:lpstr>COLLEGE_IN_STATE</vt:lpstr>
      <vt:lpstr>COLLEGE_NAME</vt:lpstr>
      <vt:lpstr>CONVERTED_TO_30_CRHR</vt:lpstr>
      <vt:lpstr>CREDIT_HOURS</vt:lpstr>
      <vt:lpstr>CURRENT_EXPENSE_______GLC_600S</vt:lpstr>
      <vt:lpstr>CURRENT_FUNDS___UNRESTRICTED</vt:lpstr>
      <vt:lpstr>CURRENT_FUNDS___UNRESTRICTED_LOWER_AND_UPPER_LEVEL</vt:lpstr>
      <vt:lpstr>diff</vt:lpstr>
      <vt:lpstr>DIFFERENCE</vt:lpstr>
      <vt:lpstr>Disciplin2</vt:lpstr>
      <vt:lpstr>DISCIPLINE</vt:lpstr>
      <vt:lpstr>Discipline4</vt:lpstr>
      <vt:lpstr>Enter_amounts_only_for_cells_highlighted_in_light_yellow.</vt:lpstr>
      <vt:lpstr>EXHIBIT_D</vt:lpstr>
      <vt:lpstr>FCSPF_GENERAL_REVENUE__GENERAL_LEDGER_CODE_42110__1_2</vt:lpstr>
      <vt:lpstr>FCSPF_LOTTERY__GENERAL_LEDGER_CODE__42610</vt:lpstr>
      <vt:lpstr>FEE_EXEMPT__DUAL_ENROLLMENT____APPRENTICESHIP__ETC.</vt:lpstr>
      <vt:lpstr>FLORIDA_COLLEGE_SYSTEM_PROGRAM_FUND__FCSPF__APPROPRIATIONS</vt:lpstr>
      <vt:lpstr>FUNCTION</vt:lpstr>
      <vt:lpstr>FUND_TRANSFERRED_FROM</vt:lpstr>
      <vt:lpstr>FUND_TRANSFERRED_TO</vt:lpstr>
      <vt:lpstr>GENERAL__LEDGER_CODE</vt:lpstr>
      <vt:lpstr>GENERAL_APPROPRIATIONS_ACT</vt:lpstr>
      <vt:lpstr>GENERAL_LEDGER_CODE</vt:lpstr>
      <vt:lpstr>GL25p</vt:lpstr>
      <vt:lpstr>GLC</vt:lpstr>
      <vt:lpstr>GLC21b</vt:lpstr>
      <vt:lpstr>GLC23b</vt:lpstr>
      <vt:lpstr>GLcode</vt:lpstr>
      <vt:lpstr>GLCode2</vt:lpstr>
      <vt:lpstr>Ledger</vt:lpstr>
      <vt:lpstr>NonResidentTuition</vt:lpstr>
      <vt:lpstr>NRBudget</vt:lpstr>
      <vt:lpstr>NRCapitalimprovementfee</vt:lpstr>
      <vt:lpstr>NRCharge</vt:lpstr>
      <vt:lpstr>NRDiscipline</vt:lpstr>
      <vt:lpstr>NRGeneralLedgercode</vt:lpstr>
      <vt:lpstr>NRsaf</vt:lpstr>
      <vt:lpstr>NRTechnologyfee</vt:lpstr>
      <vt:lpstr>NRTotal</vt:lpstr>
      <vt:lpstr>NRTuitionandfees</vt:lpstr>
      <vt:lpstr>OOSDiscipline</vt:lpstr>
      <vt:lpstr>OOSFees</vt:lpstr>
      <vt:lpstr>OUT_OF_STATE</vt:lpstr>
      <vt:lpstr>OUT_OF_STATE_FEES</vt:lpstr>
      <vt:lpstr>PERSONNEL____GLC_500S</vt:lpstr>
      <vt:lpstr>PLANNED</vt:lpstr>
      <vt:lpstr>PLANNED_EXPENDITURES</vt:lpstr>
      <vt:lpstr>'CHECK SHEET'!Print_Area</vt:lpstr>
      <vt:lpstr>'DISCRETIONARY FEE PERCENTAGES'!Print_Area</vt:lpstr>
      <vt:lpstr>'EXHIBIT A'!Print_Area</vt:lpstr>
      <vt:lpstr>'EXHIBIT B'!Print_Area</vt:lpstr>
      <vt:lpstr>'EXHIBIT C'!Print_Area</vt:lpstr>
      <vt:lpstr>'EXHIBIT C(2)'!Print_Area</vt:lpstr>
      <vt:lpstr>'EXHIBIT D'!Print_Area</vt:lpstr>
      <vt:lpstr>'EXHIBIT E'!Print_Area</vt:lpstr>
      <vt:lpstr>'EXHIBIT F'!Print_Area</vt:lpstr>
      <vt:lpstr>'EXHIBIT G'!Print_Area</vt:lpstr>
      <vt:lpstr>'FEE AUDIT - TUITION AND FEES'!Print_Area</vt:lpstr>
      <vt:lpstr>'SUMMARY OF CHANGES'!Print_Area</vt:lpstr>
      <vt:lpstr>VLOOKUP!Print_Area</vt:lpstr>
      <vt:lpstr>'EXHIBIT G'!Print_Titles</vt:lpstr>
      <vt:lpstr>PURPOSE_OF_TRANSFER</vt:lpstr>
      <vt:lpstr>RESIDENT</vt:lpstr>
      <vt:lpstr>Resident1</vt:lpstr>
      <vt:lpstr>RESTRICTED_SOURCES</vt:lpstr>
      <vt:lpstr>restrictedandunrestrictedsources</vt:lpstr>
      <vt:lpstr>RestrictedSources</vt:lpstr>
      <vt:lpstr>Restrictedsources1</vt:lpstr>
      <vt:lpstr>RSources</vt:lpstr>
      <vt:lpstr>SOURCES_OF_FUNDS</vt:lpstr>
      <vt:lpstr>STUDENT_ACTIVITY_FEE__1</vt:lpstr>
      <vt:lpstr>STUDENT_BLOCK_TUITION</vt:lpstr>
      <vt:lpstr>STUDENT_FEES</vt:lpstr>
      <vt:lpstr>STUDENT_FINANCIAL_AID_FEE__1</vt:lpstr>
      <vt:lpstr>STUDENT_OUT_OF_STATE_FEES</vt:lpstr>
      <vt:lpstr>STUDENT_TUITION</vt:lpstr>
      <vt:lpstr>StudentFinancialAidfeenonres</vt:lpstr>
      <vt:lpstr>TECHNOLOGY_FEE__1</vt:lpstr>
      <vt:lpstr>THAN_3</vt:lpstr>
      <vt:lpstr>THAN_5</vt:lpstr>
      <vt:lpstr>TOTAL</vt:lpstr>
      <vt:lpstr>TOTAL__APPROPRIATED_FUNDS</vt:lpstr>
      <vt:lpstr>TOTAL_ANNUAL_HEADCOUNT_UNDUPLICATED_BY_TERM_BLOCK</vt:lpstr>
      <vt:lpstr>TOTAL_FEE_PAYING</vt:lpstr>
      <vt:lpstr>TOTAL_PLANNED_CREDIT_HOURS</vt:lpstr>
      <vt:lpstr>TOTAL_UNRESTRICTED_AND_RESTRICTED_SOURCES</vt:lpstr>
      <vt:lpstr>total25b</vt:lpstr>
      <vt:lpstr>Total4</vt:lpstr>
      <vt:lpstr>Totalsources</vt:lpstr>
      <vt:lpstr>TUITION</vt:lpstr>
      <vt:lpstr>TUITION_AND_FEE_RATES__PER_CREDIT_HOUR</vt:lpstr>
      <vt:lpstr>TUITION_AND_FEES_FOR_ACADEMIC_YEAR__30_HOURS</vt:lpstr>
      <vt:lpstr>Tuitionandfeerates2</vt:lpstr>
      <vt:lpstr>Tuitionandfeerates3</vt:lpstr>
      <vt:lpstr>Tuitionandfeerates4</vt:lpstr>
      <vt:lpstr>Unrestictedsources11</vt:lpstr>
      <vt:lpstr>UNRESTRICTED_SOURCES</vt:lpstr>
      <vt:lpstr>UNSources</vt:lpstr>
      <vt:lpstr>UPDATED_CHARGE_PER_STUDENT_CREDIT_HOUR</vt:lpstr>
      <vt:lpstr>USouces24</vt:lpstr>
    </vt:vector>
  </TitlesOfParts>
  <Manager/>
  <Company>Florida Department of Edcuation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FLDOE</dc:creator>
  <cp:keywords/>
  <dc:description/>
  <cp:lastModifiedBy>Nieto, Eve</cp:lastModifiedBy>
  <cp:revision/>
  <cp:lastPrinted>2026-06-29T15:52:43Z</cp:lastPrinted>
  <dcterms:created xsi:type="dcterms:W3CDTF">2005-03-22T15:46:43Z</dcterms:created>
  <dcterms:modified xsi:type="dcterms:W3CDTF">2026-08-04T12:27:41Z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PSDescription">
    <vt:lpwstr/>
  </property>
  <property fmtid="{D5CDD505-2E9C-101B-9397-08002B2CF9AE}" pid="3" name="Owner">
    <vt:lpwstr/>
  </property>
  <property fmtid="{D5CDD505-2E9C-101B-9397-08002B2CF9AE}" pid="4" name="Status">
    <vt:lpwstr/>
  </property>
  <property fmtid="{D5CDD505-2E9C-101B-9397-08002B2CF9AE}" pid="5" name="ContentTypeId">
    <vt:lpwstr>0x01010043F7F3E12E26E14E9C8A1FBE12D5945A</vt:lpwstr>
  </property>
</Properties>
</file>